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7.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challengerau-my.sharepoint.com/personal/lmargolin_systemcapital_com_au/Documents/AI Anthropic Projects to Deploy/MA/Token-stack-v5/token stack v5/"/>
    </mc:Choice>
  </mc:AlternateContent>
  <xr:revisionPtr revIDLastSave="1366" documentId="8_{0C7C24F9-C0BC-437B-B75B-CD3380070AA2}" xr6:coauthVersionLast="47" xr6:coauthVersionMax="47" xr10:uidLastSave="{CF6BDC23-7BAD-42B2-8EED-C7F62FE66643}"/>
  <bookViews>
    <workbookView minimized="1" xWindow="345" yWindow="345" windowWidth="7500" windowHeight="6000" firstSheet="8" activeTab="9" xr2:uid="{06F2D1F5-489C-4E3B-A79B-5E700F62CBBD}"/>
  </bookViews>
  <sheets>
    <sheet name="ROIC Dashboard" sheetId="27" r:id="rId1"/>
    <sheet name="Data sources" sheetId="31" r:id="rId2"/>
    <sheet name="Conversion" sheetId="28" r:id="rId3"/>
    <sheet name="Total" sheetId="29" r:id="rId4"/>
    <sheet name="Trainium3" sheetId="25" r:id="rId5"/>
    <sheet name="TPUv7" sheetId="24" r:id="rId6"/>
    <sheet name="Trainium Rack Cost (64)" sheetId="23" r:id="rId7"/>
    <sheet name="TPUv7 Rack Cost Template" sheetId="22" r:id="rId8"/>
    <sheet name="Vera Rubin" sheetId="21" r:id="rId9"/>
    <sheet name="GB300 " sheetId="20" r:id="rId10"/>
    <sheet name="VR200 BoM " sheetId="16" r:id="rId11"/>
    <sheet name="Memory sensitivity" sheetId="30" r:id="rId12"/>
    <sheet name="GB300 BoM" sheetId="15" r:id="rId13"/>
    <sheet name="TSMC" sheetId="1" r:id="rId14"/>
    <sheet name="DRAM" sheetId="2" r:id="rId15"/>
    <sheet name="Chip sales" sheetId="3" r:id="rId16"/>
    <sheet name="Task schedule" sheetId="19" r:id="rId17"/>
    <sheet name="Chip installed base" sheetId="7" r:id="rId18"/>
    <sheet name="Power" sheetId="4" r:id="rId19"/>
    <sheet name="Capex" sheetId="5" r:id="rId20"/>
    <sheet name="Rental rates" sheetId="6" r:id="rId21"/>
    <sheet name="Token pricing" sheetId="9" r:id="rId22"/>
    <sheet name="Token volume" sheetId="13" r:id="rId23"/>
    <sheet name="Token throughput matrix" sheetId="14" r:id="rId24"/>
    <sheet name="Model unit economics" sheetId="33" r:id="rId25"/>
    <sheet name="OpenAI" sheetId="17" r:id="rId26"/>
    <sheet name="Oracle" sheetId="32" r:id="rId27"/>
    <sheet name="Anthropic" sheetId="18" r:id="rId28"/>
    <sheet name="Amazon" sheetId="8" r:id="rId29"/>
    <sheet name="Google" sheetId="10" r:id="rId30"/>
    <sheet name="Microsoft" sheetId="11" r:id="rId31"/>
    <sheet name="Neoclouds" sheetId="12"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s>
  <definedNames>
    <definedName name="__FDS_HYPERLINK_TOGGLE_STATE__" hidden="1">"ON"</definedName>
    <definedName name="__FDS_UNIQUE_RANGE_ID_GENERATOR_COUNTER" localSheetId="10" hidden="1">411</definedName>
    <definedName name="_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1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1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10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10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10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10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10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10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10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10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10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10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10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10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10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10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10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10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10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10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10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10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1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1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11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11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11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11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11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11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11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11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11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11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11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11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11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11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11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11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11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11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11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11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1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1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12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12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12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12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12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12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12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12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12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12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12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12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12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12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12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12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12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12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12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12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1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1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13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13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13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13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13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13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13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13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13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13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13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13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13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13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13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13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13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13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13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13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1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1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14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14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14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14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14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14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14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14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14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14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14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14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14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14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14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14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14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14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14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14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1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1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15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15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15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15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15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15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15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15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15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15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15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15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15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15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15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15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15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15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15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15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1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1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16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16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16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16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16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16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16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16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16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16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16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16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16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16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16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16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16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16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16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16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1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1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17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17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17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17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17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17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17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17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17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17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17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17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17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17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17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17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17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17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17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17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1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1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18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18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18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18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18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18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18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18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18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18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18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18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18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18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18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18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18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18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18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18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1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1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19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19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19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19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19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19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19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19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19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19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19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19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19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19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19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19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19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19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19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19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2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2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20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20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20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20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20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20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20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20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20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20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20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20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20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20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20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20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20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20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20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20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2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2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21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21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21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21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21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21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21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21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21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21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21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21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21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21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21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21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21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21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21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21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2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2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22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22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22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22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22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22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22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22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22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22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22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22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22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22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22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22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22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22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22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22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2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2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23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23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23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23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23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23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23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23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23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23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23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23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23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23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23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23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23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23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23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23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2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2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24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24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24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24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24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24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24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24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24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24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24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24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24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24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24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24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24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24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24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24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2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2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25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25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25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25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25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25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25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25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25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25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25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25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25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25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25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25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25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25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25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25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2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2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26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26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26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26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26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26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26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26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26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26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26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26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26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26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26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26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26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26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26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26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2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2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27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27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27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27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27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27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27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27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27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27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27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27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27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27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27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27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27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27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27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27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2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2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28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28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28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28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28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28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28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28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28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28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28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28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28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28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28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28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28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28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28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28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2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2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29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29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29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29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29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29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29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29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29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29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29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29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29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29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29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29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29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29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29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29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3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3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30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30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30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30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30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30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30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30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30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30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30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30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30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30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30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30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30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30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30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30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3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3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31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31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31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31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31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31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31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31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31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31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31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31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31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31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31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31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31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31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31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31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3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3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32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32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32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32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32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32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32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32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32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32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32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32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32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32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32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32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32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32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32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32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3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3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33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33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33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33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33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33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33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33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33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33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33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33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33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33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33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33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33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33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33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33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3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3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34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34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34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34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34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34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34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34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34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34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34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34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34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34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34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34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34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34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34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34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3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3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35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35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35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35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35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35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35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35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35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35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35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35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35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35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35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35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35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35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35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35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3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3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36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36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36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36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36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36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36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36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36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36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36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36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36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36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36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36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36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36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36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36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3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3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37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37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37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37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37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37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37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37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37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37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37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37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37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37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37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37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37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37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37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37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3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3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38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38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38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38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38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38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38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38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38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38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38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38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38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38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38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38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38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38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38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38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3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3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39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39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39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39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39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39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39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39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39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39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39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39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39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39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39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39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39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39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39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39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4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4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40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40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40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40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40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40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40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40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40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40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40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40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40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40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40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40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40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40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40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40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4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4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41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41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4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4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4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4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4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4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4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4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4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4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4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4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4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4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4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4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5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5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5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5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5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5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5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5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5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5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5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5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5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5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5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5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5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5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5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5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6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6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6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6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6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6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6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6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6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6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6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6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6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6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6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6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6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6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6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6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7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7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7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7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7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7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7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7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7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7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7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7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7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7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7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7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7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7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7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7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80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80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81__FDSAUDITLINK__" localSheetId="12"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10"}</definedName>
    <definedName name="_81__FDSAUDITLINK__" localSheetId="10"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10"}</definedName>
    <definedName name="_82__FDSAUDITLINK__" localSheetId="12"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9"}</definedName>
    <definedName name="_82__FDSAUDITLINK__" localSheetId="10"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9"}</definedName>
    <definedName name="_83__FDSAUDITLINK__" localSheetId="12"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8"}</definedName>
    <definedName name="_83__FDSAUDITLINK__" localSheetId="10"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8"}</definedName>
    <definedName name="_84__FDSAUDITLINK__" localSheetId="12"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7"}</definedName>
    <definedName name="_84__FDSAUDITLINK__" localSheetId="10"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7"}</definedName>
    <definedName name="_85__FDSAUDITLINK__" localSheetId="12"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6"}</definedName>
    <definedName name="_85__FDSAUDITLINK__" localSheetId="10"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6"}</definedName>
    <definedName name="_86__FDSAUDITLINK__" localSheetId="12"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5"}</definedName>
    <definedName name="_86__FDSAUDITLINK__" localSheetId="10"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5"}</definedName>
    <definedName name="_87__FDSAUDITLINK__" localSheetId="12"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4"}</definedName>
    <definedName name="_87__FDSAUDITLINK__" localSheetId="10"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4"}</definedName>
    <definedName name="_88__FDSAUDITLINK__" localSheetId="12"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3"}</definedName>
    <definedName name="_88__FDSAUDITLINK__" localSheetId="10"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3"}</definedName>
    <definedName name="_89__FDSAUDITLINK__" localSheetId="12"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2"}</definedName>
    <definedName name="_89__FDSAUDITLINK__" localSheetId="10"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2"}</definedName>
    <definedName name="_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90__FDSAUDITLINK__" localSheetId="12"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1"}</definedName>
    <definedName name="_90__FDSAUDITLINK__" localSheetId="10"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1"}</definedName>
    <definedName name="_91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91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92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92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93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93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94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94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95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95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96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96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97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97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98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98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99__FDSAUDITLINK__" localSheetId="1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99__FDSAUDITLINK__" localSheetId="10"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bdm.02E29E7B1053433EA3CCCBE4E5141596.edm" hidden="1">#REF!</definedName>
    <definedName name="_bdm.0326CFAE2CD54168A104CB9A387C306D.edm" hidden="1">#REF!</definedName>
    <definedName name="_bdm.05014202F2F74FEBA82C7ECB9BD89D08.edm" hidden="1">#REF!</definedName>
    <definedName name="_bdm.050C8E1909B34D5781F745306A1AAF63.edm" hidden="1">#REF!</definedName>
    <definedName name="_bdm.07B5818A383F4DC2A6BFA30C130CBB78.edm" hidden="1">#REF!</definedName>
    <definedName name="_bdm.07F76F435F964509A016D43E1311164A.edm" localSheetId="12" hidden="1">#REF!</definedName>
    <definedName name="_bdm.07F76F435F964509A016D43E1311164A.edm" localSheetId="10" hidden="1">#REF!</definedName>
    <definedName name="_bdm.08b932a8fe7346da8ef0990cf57778f5.edm" hidden="1">#REF!</definedName>
    <definedName name="_bdm.08C9CD1EF1114B0995E6024610EBC900.edm" localSheetId="12" hidden="1">#REF!</definedName>
    <definedName name="_bdm.08C9CD1EF1114B0995E6024610EBC900.edm" localSheetId="10" hidden="1">#REF!</definedName>
    <definedName name="_bdm.0905bd9d69554bf0948c407c97cca165.edm" hidden="1">#REF!</definedName>
    <definedName name="_bdm.0944412F2A1E46B0B1BB67DAE37D7AFA.edm" localSheetId="12" hidden="1">#REF!</definedName>
    <definedName name="_bdm.0944412F2A1E46B0B1BB67DAE37D7AFA.edm" localSheetId="10" hidden="1">#REF!</definedName>
    <definedName name="_bdm.0C70D1C7E2DF436884C3D26C0F54CB85.edm" localSheetId="12" hidden="1">#REF!</definedName>
    <definedName name="_bdm.0C70D1C7E2DF436884C3D26C0F54CB85.edm" localSheetId="10" hidden="1">#REF!</definedName>
    <definedName name="_bdm.0CEE606E521246D088881672794AAC9A.edm" hidden="1">#REF!</definedName>
    <definedName name="_bdm.0E4B28896C444A3CA0DF6A09869CD53C.edm" hidden="1">#REF!</definedName>
    <definedName name="_bdm.0f36bf2fba8a4c208861daf93b2e41ef.edm" hidden="1">#REF!</definedName>
    <definedName name="_bdm.11EB72ACE3374B1CB252FDD683429D59.edm" localSheetId="12" hidden="1">#REF!</definedName>
    <definedName name="_bdm.11EB72ACE3374B1CB252FDD683429D59.edm" localSheetId="10" hidden="1">#REF!</definedName>
    <definedName name="_bdm.126a156ee9ad4fffa2f0cc35308d65c0.edm" hidden="1">#REF!</definedName>
    <definedName name="_bdm.1306D09E443348F28C0A895BF98D2587.edm" localSheetId="12" hidden="1">#REF!</definedName>
    <definedName name="_bdm.1306D09E443348F28C0A895BF98D2587.edm" localSheetId="10" hidden="1">#REF!</definedName>
    <definedName name="_bdm.14b5362f1a90492b85a7f90ce67a2551.edm" hidden="1">#REF!</definedName>
    <definedName name="_bdm.14D1A22932234486A69AAF8B879B86C4.edm" hidden="1">'[1]Ace-Out'!$1:$1048576</definedName>
    <definedName name="_bdm.153C9321227E463583D34D64E3AD269F.edm" hidden="1">#REF!</definedName>
    <definedName name="_bdm.196B49CA001344AD97130151B4E293B0.edm" localSheetId="12" hidden="1">#REF!</definedName>
    <definedName name="_bdm.196B49CA001344AD97130151B4E293B0.edm" localSheetId="10" hidden="1">#REF!</definedName>
    <definedName name="_bdm.1A349F180AD942ABA5989494FFE562FF.edm" hidden="1">#REF!</definedName>
    <definedName name="_bdm.1bab296102354c888bd6068b46614f62.edm" hidden="1">#REF!</definedName>
    <definedName name="_bdm.1BF1DE34918B43DB93265A45BE8F34AE.edm" localSheetId="12" hidden="1">#REF!</definedName>
    <definedName name="_bdm.1BF1DE34918B43DB93265A45BE8F34AE.edm" localSheetId="10" hidden="1">#REF!</definedName>
    <definedName name="_bdm.1fb75683079048929edc56e80b8bae7c.edm" hidden="1">#REF!</definedName>
    <definedName name="_bdm.2389C60A0F954B8292AE7337FA75E7DD.edm" hidden="1">#REF!</definedName>
    <definedName name="_bdm.245026C3FBCC4276ADC04CD09512A598.edm" hidden="1">#REF!</definedName>
    <definedName name="_bdm.248bde8733be451894df87a21fdac121.edm" hidden="1">#REF!</definedName>
    <definedName name="_bdm.29952FDA5EC445AAB3F7A51F484A52DD.edm" localSheetId="12" hidden="1">#REF!</definedName>
    <definedName name="_bdm.29952FDA5EC445AAB3F7A51F484A52DD.edm" localSheetId="10" hidden="1">#REF!</definedName>
    <definedName name="_bdm.29e47ae0f8d2467f9aba747813266820.edm" hidden="1">#REF!</definedName>
    <definedName name="_bdm.2B35933CBB9C48E7980E4A622A6C07A0.edm" hidden="1">#REF!</definedName>
    <definedName name="_bdm.30F52AD8F8874FD5A3CA35D97B30556B.edm" hidden="1">#REF!</definedName>
    <definedName name="_bdm.3336BC33A8934F738865FA285AB58823.edm" hidden="1">#REF!</definedName>
    <definedName name="_bdm.34CA9CB1C1D241A9B05FFCC06E76F287.edm" localSheetId="12" hidden="1">#REF!</definedName>
    <definedName name="_bdm.34CA9CB1C1D241A9B05FFCC06E76F287.edm" localSheetId="10" hidden="1">#REF!</definedName>
    <definedName name="_bdm.362428EB24E24CB4A1402C12F523632A.edm" hidden="1">#REF!</definedName>
    <definedName name="_bdm.3880AFA3050E4A70ADBC5804861BCC1D.edm" hidden="1">[2]Consensus!$A:$IV</definedName>
    <definedName name="_bdm.3A4A3298898E4B55A29A6B52021451BB.edm" hidden="1">#REF!</definedName>
    <definedName name="_bdm.3A84D29B761E4CFBA4CB213B91E22BE6.edm" hidden="1">#REF!</definedName>
    <definedName name="_bdm.43638210427645BAB30EA9D2277EA779.edm" hidden="1">[2]Charts!$A:$IV</definedName>
    <definedName name="_bdm.45C88C4126C04FC1A356BEA892554FAB.edm" hidden="1">#REF!</definedName>
    <definedName name="_bdm.45E9BB358FD64AD8B06A2CB476E1F110.edm" hidden="1">#REF!</definedName>
    <definedName name="_bdm.464D91CEC159453A944B34A61032B84C.edm" hidden="1">#REF!</definedName>
    <definedName name="_bdm.48182A085FEE45E4B4DC70E361BAFBBB.edm" hidden="1">#REF!</definedName>
    <definedName name="_bdm.48dd5c4268b54cdbbaa798661e8e5c43.edm" hidden="1">#REF!</definedName>
    <definedName name="_bdm.4A3BF31D812148D79B56028EA8D66DBF.edm" localSheetId="12" hidden="1">#REF!</definedName>
    <definedName name="_bdm.4A3BF31D812148D79B56028EA8D66DBF.edm" localSheetId="10" hidden="1">#REF!</definedName>
    <definedName name="_bdm.4AB4BD992EC84BAB88E96194BB6D0880.edm" hidden="1">#REF!</definedName>
    <definedName name="_bdm.4BF9873D7170462DBB95F3E44F1D0CD7.edm" localSheetId="12" hidden="1">#REF!</definedName>
    <definedName name="_bdm.4BF9873D7170462DBB95F3E44F1D0CD7.edm" localSheetId="10" hidden="1">#REF!</definedName>
    <definedName name="_bdm.4CC4C23A9C7C4B06BA111FCEFA3C149A.edm" hidden="1">#REF!</definedName>
    <definedName name="_bdm.4D27FE7E93A5420CBD20B94B57562FFC.edm" hidden="1">#REF!</definedName>
    <definedName name="_bdm.4D5AAE86F6204C9A951ECF3EB05F81A7.edm" localSheetId="12" hidden="1">#REF!</definedName>
    <definedName name="_bdm.4D5AAE86F6204C9A951ECF3EB05F81A7.edm" localSheetId="10" hidden="1">#REF!</definedName>
    <definedName name="_bdm.4DE28E7274D14AC18868EAC622A82CE9.edm" hidden="1">#REF!</definedName>
    <definedName name="_bdm.4F093D9D0D684A00B8CE2A28F22BD2B8.edm" hidden="1">#REF!</definedName>
    <definedName name="_bdm.4F546265E69843F4A026D415747A03CA.edm" hidden="1">#REF!</definedName>
    <definedName name="_bdm.4FE643A92F94478EA90EA60C23351C70.edm" hidden="1">#REF!</definedName>
    <definedName name="_bdm.50ED0AC1933744C1947C3718AF637DCC.edm" hidden="1">#REF!</definedName>
    <definedName name="_bdm.53A859DF5B164668BCD2AEF6F136E3A3.edm" hidden="1">#REF!</definedName>
    <definedName name="_bdm.559A52F730124D0ABF53A87B7E379125.edm" localSheetId="12" hidden="1">#REF!</definedName>
    <definedName name="_bdm.559A52F730124D0ABF53A87B7E379125.edm" localSheetId="10" hidden="1">#REF!</definedName>
    <definedName name="_bdm.55C637B2AF90489C8AF10B4659595622.edm" localSheetId="12" hidden="1">#REF!</definedName>
    <definedName name="_bdm.55C637B2AF90489C8AF10B4659595622.edm" localSheetId="10" hidden="1">#REF!</definedName>
    <definedName name="_bdm.56C3BFD1E29345BBBE733475540A39B7.edm" localSheetId="12" hidden="1">#REF!</definedName>
    <definedName name="_bdm.56C3BFD1E29345BBBE733475540A39B7.edm" localSheetId="10" hidden="1">#REF!</definedName>
    <definedName name="_bdm.56C908E9474F4CC180BA248CA7E0ADB2.edm" hidden="1">#REF!</definedName>
    <definedName name="_bdm.5C5031E6DDBE4F818747D6EF0214ECC8.edm" hidden="1">#REF!</definedName>
    <definedName name="_bdm.5E1F7169C84047268C85C6FE27B0F973.edm" localSheetId="12" hidden="1">#REF!</definedName>
    <definedName name="_bdm.5E1F7169C84047268C85C6FE27B0F973.edm" localSheetId="10" hidden="1">#REF!</definedName>
    <definedName name="_bdm.5E2D9DAF267D463EA602444BCCB2A789.edm" hidden="1">#REF!</definedName>
    <definedName name="_bdm.5EB07942607B407985C68AA2B11D022B.edm" hidden="1">#REF!</definedName>
    <definedName name="_bdm.5F15C3E5D64440189642AE0BC43F0EE5.edm" hidden="1">#REF!</definedName>
    <definedName name="_bdm.606419E0580848F59AB324B771996CD1.edm" hidden="1">#REF!</definedName>
    <definedName name="_bdm.60a81400e01349438446b80f6ac32ec5.edm" hidden="1">#REF!</definedName>
    <definedName name="_bdm.6288C2271B3A4589A2BBF17A864E45B3.edm" hidden="1">#REF!</definedName>
    <definedName name="_bdm.632686649254457B98A04A830F7785FC.edm" hidden="1">#REF!</definedName>
    <definedName name="_bdm.6528B87F489244399FB808A1A43510B9.edm" hidden="1">#REF!</definedName>
    <definedName name="_bdm.65F2DB2310874133AE56A666446558E3.edm" hidden="1">#REF!</definedName>
    <definedName name="_bdm.667ADA64E009496A9A793AF989852D85.edm" hidden="1">#REF!</definedName>
    <definedName name="_bdm.6BB9C2C88B764E53815C16E8E95FCB55.edm" hidden="1">#REF!</definedName>
    <definedName name="_bdm.6BE8B77458C34EDF9F98E059D1696859.edm" localSheetId="12" hidden="1">#REF!</definedName>
    <definedName name="_bdm.6BE8B77458C34EDF9F98E059D1696859.edm" localSheetId="10" hidden="1">#REF!</definedName>
    <definedName name="_bdm.6d1c1356f97b4251910ee996c8b68673.edm" hidden="1">#REF!</definedName>
    <definedName name="_bdm.6DD15C8021DD41E7B33858957126E414.edm" hidden="1">#REF!</definedName>
    <definedName name="_bdm.6EB531D1EE1D43548EA3916E11178C8C.edm" hidden="1">#REF!</definedName>
    <definedName name="_bdm.6EF4832A57374BBDB7027CF5502BD344.edm" hidden="1">#REF!</definedName>
    <definedName name="_bdm.702580a0375e4db7b91474829dc9d9a2.edm" hidden="1">#REF!</definedName>
    <definedName name="_bdm.710A7D760DD14B7986EF4ACAFD044C08.edm" localSheetId="12" hidden="1">#REF!</definedName>
    <definedName name="_bdm.710A7D760DD14B7986EF4ACAFD044C08.edm" localSheetId="10" hidden="1">#REF!</definedName>
    <definedName name="_bdm.7204F71BCAB7449FB020ECDD472457F0.edm" hidden="1">#REF!</definedName>
    <definedName name="_bdm.737135B66E7B4A1896157F93CBB5F4FA.edm" hidden="1">#REF!</definedName>
    <definedName name="_bdm.749340f2fcaf4feda43de7dd093ae811.edm" hidden="1">#REF!</definedName>
    <definedName name="_bdm.7597D9E9AA4A46888177E9E5F3582ECE.edm" localSheetId="12" hidden="1">#REF!</definedName>
    <definedName name="_bdm.7597D9E9AA4A46888177E9E5F3582ECE.edm" localSheetId="10" hidden="1">#REF!</definedName>
    <definedName name="_bdm.78337B59E1FE44A78A326231FC2A0D88.edm" hidden="1">#REF!</definedName>
    <definedName name="_bdm.7A4550BDA5C34FC59B428FFFC0C3B8F6.edm" hidden="1">#REF!</definedName>
    <definedName name="_bdm.7DC70BC33D9041D780F45ADD7A89EDFB.edm" hidden="1">#REF!</definedName>
    <definedName name="_bdm.812488CA32E24F5D98E5273612BFB13F.edm" localSheetId="12" hidden="1">#REF!</definedName>
    <definedName name="_bdm.812488CA32E24F5D98E5273612BFB13F.edm" localSheetId="10" hidden="1">#REF!</definedName>
    <definedName name="_bdm.81BFA72B27E44C11964D7EA4D5097D31.edm" localSheetId="12" hidden="1">#REF!</definedName>
    <definedName name="_bdm.81BFA72B27E44C11964D7EA4D5097D31.edm" localSheetId="10" hidden="1">#REF!</definedName>
    <definedName name="_bdm.841EA0B006A44929AE11FF499E8FAF84.edm" localSheetId="12" hidden="1">#REF!</definedName>
    <definedName name="_bdm.841EA0B006A44929AE11FF499E8FAF84.edm" localSheetId="10" hidden="1">#REF!</definedName>
    <definedName name="_bdm.8469bb6788b84422a854abefd5a94bbb.edm" hidden="1">#REF!</definedName>
    <definedName name="_bdm.8751272F9A8D44378B32AA98C3E0D37C.edm" hidden="1">#REF!</definedName>
    <definedName name="_bdm.879B950EBBAB4597B88189350706EC93.edm" hidden="1">#REF!</definedName>
    <definedName name="_bdm.87FBA5E37D5F4FD6BABE514FCD1A13B1.edm" localSheetId="12" hidden="1">#REF!</definedName>
    <definedName name="_bdm.87FBA5E37D5F4FD6BABE514FCD1A13B1.edm" localSheetId="10" hidden="1">#REF!</definedName>
    <definedName name="_bdm.8AB6C7A8BC4E45A3940B193DD45E8EF2.edm" localSheetId="12" hidden="1">#REF!</definedName>
    <definedName name="_bdm.8AB6C7A8BC4E45A3940B193DD45E8EF2.edm" localSheetId="10" hidden="1">#REF!</definedName>
    <definedName name="_bdm.8B4ED4D9026846A0AADD0406E9CF8FBA.edm" hidden="1">#REF!</definedName>
    <definedName name="_bdm.8d5d9c90d26f44f481c393b651554120.edm" hidden="1">#REF!</definedName>
    <definedName name="_bdm.8FDAD1057FDF40698796319C7D32BC25.edm" localSheetId="12" hidden="1">#REF!</definedName>
    <definedName name="_bdm.8FDAD1057FDF40698796319C7D32BC25.edm" localSheetId="10" hidden="1">#REF!</definedName>
    <definedName name="_bdm.91e1601bc3824433a16197122ba620a0.edm" hidden="1">#REF!</definedName>
    <definedName name="_bdm.9227166E74154818A5A674838FE9D037.edm" localSheetId="12" hidden="1">#REF!</definedName>
    <definedName name="_bdm.9227166E74154818A5A674838FE9D037.edm" localSheetId="10" hidden="1">#REF!</definedName>
    <definedName name="_bdm.92D549AB5EC94958A3ABCC7F66F702A6.edm" hidden="1">#REF!</definedName>
    <definedName name="_bdm.935D53C4A3384991950E0714FE2E4F48.edm" hidden="1">#REF!</definedName>
    <definedName name="_bdm.972890B33FDE48C7B74AE06C50F0F354.edm" hidden="1">#REF!</definedName>
    <definedName name="_bdm.97FEA39CA7D944828AAEC417C14F4A7A.edm" hidden="1">#REF!</definedName>
    <definedName name="_bdm.99E38C9459A44475BDE8D170CD080508.edm" localSheetId="12" hidden="1">#REF!</definedName>
    <definedName name="_bdm.99E38C9459A44475BDE8D170CD080508.edm" localSheetId="10" hidden="1">#REF!</definedName>
    <definedName name="_bdm.9AE3B872083547F9833AAFEDF37FF861.edm" hidden="1">#REF!</definedName>
    <definedName name="_bdm.9AEDEB5F1F7949F5B7D5AA272CB0E6DB.edm" hidden="1">#REF!</definedName>
    <definedName name="_bdm.9AFD52FE61E74A71BB63C471B208B57C.edm" localSheetId="12" hidden="1">#REF!</definedName>
    <definedName name="_bdm.9AFD52FE61E74A71BB63C471B208B57C.edm" localSheetId="10" hidden="1">#REF!</definedName>
    <definedName name="_bdm.9E42A50596AB46E8B5799F35CB0355AB.edm" localSheetId="12" hidden="1">#REF!</definedName>
    <definedName name="_bdm.9E42A50596AB46E8B5799F35CB0355AB.edm" localSheetId="10" hidden="1">#REF!</definedName>
    <definedName name="_bdm.9FAE4311AF264C9B97B40C8D203DACC4.edm" hidden="1">#REF!</definedName>
    <definedName name="_bdm.A02D80F893DD4C7DA6D997E701C867FB.edm" hidden="1">[1]Results!$1:$1048576</definedName>
    <definedName name="_bdm.A3ACFCACAAFF4494BBCA301C65C0619F.edm" localSheetId="12" hidden="1">#REF!</definedName>
    <definedName name="_bdm.A3ACFCACAAFF4494BBCA301C65C0619F.edm" localSheetId="10" hidden="1">#REF!</definedName>
    <definedName name="_bdm.A504FFDC0AF04F579D839B9C514D25D1.edm" localSheetId="12" hidden="1">#REF!</definedName>
    <definedName name="_bdm.A504FFDC0AF04F579D839B9C514D25D1.edm" localSheetId="10" hidden="1">#REF!</definedName>
    <definedName name="_bdm.A8C362D7BCE542E78C733B33B2AFD4C8.edm" hidden="1">#REF!</definedName>
    <definedName name="_bdm.ABF7C79E640B49E8B817F28773DF7A02.edm" hidden="1">#REF!</definedName>
    <definedName name="_bdm.ACDA514CAD0B4D02B4AFDD52E4D1F387.edm" hidden="1">#REF!</definedName>
    <definedName name="_bdm.AE73063A632F4E1DB6FEC189A023FD0E.edm" hidden="1">#REF!</definedName>
    <definedName name="_bdm.B1759011AA0C47A5B86358DD4204A8B8.edm" localSheetId="12" hidden="1">#REF!</definedName>
    <definedName name="_bdm.B1759011AA0C47A5B86358DD4204A8B8.edm" localSheetId="10" hidden="1">#REF!</definedName>
    <definedName name="_bdm.B1F459ED56F848028478C8AE986B6467.edm" hidden="1">#REF!</definedName>
    <definedName name="_bdm.B2830D9544C947C3B44B1B5939869276.edm" hidden="1">#REF!</definedName>
    <definedName name="_bdm.B44A6509B42742559C1BA734A3459C1D.edm" hidden="1">#REF!</definedName>
    <definedName name="_bdm.B455C74257584781844C27248087ECF7.edm" localSheetId="12" hidden="1">#REF!</definedName>
    <definedName name="_bdm.B455C74257584781844C27248087ECF7.edm" localSheetId="10" hidden="1">#REF!</definedName>
    <definedName name="_bdm.B7CC83D9B1D34661812434787CF5F95D.edm" hidden="1">#REF!</definedName>
    <definedName name="_bdm.BB07DDACC0434320947584FCD403930E.edm" hidden="1">#REF!</definedName>
    <definedName name="_bdm.BB819002A6854174829D02CF58CC1699.edm" localSheetId="12" hidden="1">[3]DATASHEET!#REF!</definedName>
    <definedName name="_bdm.BB819002A6854174829D02CF58CC1699.edm" localSheetId="10" hidden="1">[3]DATASHEET!#REF!</definedName>
    <definedName name="_bdm.BBA57F25008C4CA6ADA801267ADFFD37.edm" hidden="1">#REF!</definedName>
    <definedName name="_bdm.bc93110f542a430aa466bd931b4799b3.edm" hidden="1">#REF!</definedName>
    <definedName name="_bdm.BD2F0FD1033345029FE07E4B8C167998.edm" hidden="1">#REF!</definedName>
    <definedName name="_bdm.BDD360FE6FE64DD9AC61F9FCE0DFD937.edm" hidden="1">#REF!</definedName>
    <definedName name="_bdm.BE6BBBC66EBE418BA7AE840ADAAA2777.edm" hidden="1">#REF!</definedName>
    <definedName name="_bdm.BEC891F582CC478F9131FE16388C1849.edm" localSheetId="12" hidden="1">#REF!</definedName>
    <definedName name="_bdm.BEC891F582CC478F9131FE16388C1849.edm" localSheetId="10" hidden="1">#REF!</definedName>
    <definedName name="_bdm.C1831543A1354D089C407E58765B5E52.edm" localSheetId="12" hidden="1">#REF!</definedName>
    <definedName name="_bdm.C1831543A1354D089C407E58765B5E52.edm" localSheetId="10" hidden="1">#REF!</definedName>
    <definedName name="_bdm.C518E8102D9641DB902AEA3C5D2B891C.edm" localSheetId="12" hidden="1">#REF!</definedName>
    <definedName name="_bdm.C518E8102D9641DB902AEA3C5D2B891C.edm" localSheetId="10" hidden="1">#REF!</definedName>
    <definedName name="_bdm.C5A5DC7CF8344CA1ADAF0906A35F64DF.edm" localSheetId="12" hidden="1">#REF!</definedName>
    <definedName name="_bdm.C5A5DC7CF8344CA1ADAF0906A35F64DF.edm" localSheetId="10" hidden="1">#REF!</definedName>
    <definedName name="_bdm.C78AE1DBE40D40FE9FD58D0FA889CB2B.edm" hidden="1">#REF!</definedName>
    <definedName name="_bdm.c84f7bbb12484a02a5e9990471ef415d.edm" hidden="1">#REF!</definedName>
    <definedName name="_bdm.C91EAE01ECEB47CAB333DB91D65A04A9.edm" hidden="1">#REF!</definedName>
    <definedName name="_bdm.C93AB5DC1DD34F4CBA18ED37EA25A29F.edm" localSheetId="12" hidden="1">#REF!</definedName>
    <definedName name="_bdm.C93AB5DC1DD34F4CBA18ED37EA25A29F.edm" localSheetId="10" hidden="1">#REF!</definedName>
    <definedName name="_bdm.ca713ad1d33a4f749c43e02eb3bb518f.edm" hidden="1">#REF!</definedName>
    <definedName name="_bdm.CD6344C33E4B4D01B008136F0DF313C7.edm" hidden="1">#REF!</definedName>
    <definedName name="_bdm.CE23AD4DC4F14FF88C02C471D090ADAB.edm" localSheetId="12" hidden="1">#REF!</definedName>
    <definedName name="_bdm.CE23AD4DC4F14FF88C02C471D090ADAB.edm" localSheetId="10" hidden="1">#REF!</definedName>
    <definedName name="_bdm.CEAA3CBBAA644A3FB16383AF327BC2BC.edm" hidden="1">#REF!</definedName>
    <definedName name="_bdm.CF0C28FCEA0B4535AACA7E3F5875345F.edm" localSheetId="12" hidden="1">#REF!</definedName>
    <definedName name="_bdm.CF0C28FCEA0B4535AACA7E3F5875345F.edm" localSheetId="10" hidden="1">#REF!</definedName>
    <definedName name="_bdm.CF45F5FC0AE747A6AE2E2A6080387DA1.edm" localSheetId="12" hidden="1">#REF!</definedName>
    <definedName name="_bdm.CF45F5FC0AE747A6AE2E2A6080387DA1.edm" localSheetId="10" hidden="1">#REF!</definedName>
    <definedName name="_bdm.CFC3CEDB55CA4DC2873A4084E990A0B0.edm" hidden="1">#REF!</definedName>
    <definedName name="_bdm.D37D6240E8274B6FBD27E8E23AAB2E4A.edm" hidden="1">#REF!</definedName>
    <definedName name="_bdm.D3AA4320EEB84A5EBB9E1C6B0BE8CA31.edm" localSheetId="12" hidden="1">#REF!</definedName>
    <definedName name="_bdm.D3AA4320EEB84A5EBB9E1C6B0BE8CA31.edm" localSheetId="10" hidden="1">#REF!</definedName>
    <definedName name="_bdm.D5636CFE9D7E4FD7BFE3CA89B0562059.edm" hidden="1">#REF!</definedName>
    <definedName name="_bdm.D7C501A00E524476B78DBB5BE5FC43A6.edm" hidden="1">#REF!</definedName>
    <definedName name="_bdm.D8226746037A4B218F06698B6B570FD4.edm" hidden="1">#REF!</definedName>
    <definedName name="_bdm.D9AA1C2AE1E745A5B7B5519BB823E190.edm" localSheetId="12" hidden="1">#REF!</definedName>
    <definedName name="_bdm.D9AA1C2AE1E745A5B7B5519BB823E190.edm" localSheetId="10" hidden="1">#REF!</definedName>
    <definedName name="_bdm.DC392AC3F0B1426FBA976A5019EC88CF.edm" localSheetId="12" hidden="1">#REF!</definedName>
    <definedName name="_bdm.DC392AC3F0B1426FBA976A5019EC88CF.edm" localSheetId="10" hidden="1">#REF!</definedName>
    <definedName name="_bdm.DD8CF19960B84372BC6C44D1E352ADA6.edm" localSheetId="12" hidden="1">#REF!</definedName>
    <definedName name="_bdm.DD8CF19960B84372BC6C44D1E352ADA6.edm" localSheetId="10" hidden="1">#REF!</definedName>
    <definedName name="_bdm.ded6135c9ee9448092f5d2a612f9f02d.edm" hidden="1">#REF!</definedName>
    <definedName name="_bdm.E59E169B89454283AD2A93C5592FA149.edm" hidden="1">#REF!</definedName>
    <definedName name="_bdm.E936E19139C345F9860E0FE6D45D5D42.edm" localSheetId="12" hidden="1">#REF!</definedName>
    <definedName name="_bdm.E936E19139C345F9860E0FE6D45D5D42.edm" localSheetId="10" hidden="1">#REF!</definedName>
    <definedName name="_bdm.EA41DB31BA4B4FD8BC7BC962C6ED592C.edm" hidden="1">#REF!</definedName>
    <definedName name="_bdm.EC5929F46EA449CB83313B54F838236D.edm" hidden="1">#REF!</definedName>
    <definedName name="_bdm.EFA674B0E7A84846BE735BA8FEC3D088.edm" hidden="1">#REF!</definedName>
    <definedName name="_bdm.F676735258A6410E9B97DBC33DDB7D05.edm" localSheetId="12" hidden="1">#REF!</definedName>
    <definedName name="_bdm.F676735258A6410E9B97DBC33DDB7D05.edm" localSheetId="10" hidden="1">#REF!</definedName>
    <definedName name="_bdm.f70976c96ea74570bff30537ba781bd8.edm" hidden="1">#REF!</definedName>
    <definedName name="_bdm.FastTrackBookmark.1_28_2025_11_02_42_AM.edm" hidden="1">#REF!</definedName>
    <definedName name="_bdm.FBA1D9D8D5FE47E9A770EA959648E28C.edm" localSheetId="12" hidden="1">#REF!</definedName>
    <definedName name="_bdm.FBA1D9D8D5FE47E9A770EA959648E28C.edm" localSheetId="10" hidden="1">#REF!</definedName>
    <definedName name="_bdm.FD5C74AF0FDF4E08A34002F29099492D.edm" localSheetId="12" hidden="1">#REF!</definedName>
    <definedName name="_bdm.FD5C74AF0FDF4E08A34002F29099492D.edm" localSheetId="10" hidden="1">#REF!</definedName>
    <definedName name="_bdm.FDDB7A9A3556452794C1F43A146AA193.edm" hidden="1">#REF!</definedName>
    <definedName name="_bdm.FEB505CA6E2346E48769DC46854D8AA9.edm" hidden="1">#REF!</definedName>
    <definedName name="_ccVersion">1.74</definedName>
    <definedName name="_EBITDAMult">#REF!</definedName>
    <definedName name="_FCFMult">#REF!</definedName>
    <definedName name="_Fill" hidden="1">#REF!</definedName>
    <definedName name="_Key1" hidden="1">#REF!</definedName>
    <definedName name="_Key2" hidden="1">#REF!</definedName>
    <definedName name="_MatInverse_Out" hidden="1">#REF!</definedName>
    <definedName name="_MatMult_B" hidden="1">#REF!</definedName>
    <definedName name="_Order1" hidden="1">0</definedName>
    <definedName name="_Order2" hidden="1">255</definedName>
    <definedName name="_r">"Formula removed, name can be deleted."</definedName>
    <definedName name="_scenchg_count">1</definedName>
    <definedName name="_Sort" hidden="1">#REF!</definedName>
    <definedName name="a" localSheetId="9" hidden="1">#REF!</definedName>
    <definedName name="a" localSheetId="5" hidden="1">#REF!</definedName>
    <definedName name="a" localSheetId="6" hidden="1">#REF!</definedName>
    <definedName name="a" localSheetId="4" hidden="1">#REF!</definedName>
    <definedName name="a" localSheetId="8" hidden="1">#REF!</definedName>
    <definedName name="a" hidden="1">[4]!PRT6BD5BK32</definedName>
    <definedName name="aaa" localSheetId="9" hidden="1">{"AVSHAR","BSHAR"}</definedName>
    <definedName name="aaa" localSheetId="5" hidden="1">{"AVSHAR","BSHAR"}</definedName>
    <definedName name="aaa" localSheetId="7" hidden="1">{"AVSHAR","BSHAR"}</definedName>
    <definedName name="aaa" localSheetId="6" hidden="1">{"AVSHAR","BSHAR"}</definedName>
    <definedName name="aaa" localSheetId="4" hidden="1">{"AVSHAR","BSHAR"}</definedName>
    <definedName name="aaa" localSheetId="8" hidden="1">{"AVSHAR","BSHAR"}</definedName>
    <definedName name="aaa" localSheetId="10" hidden="1">{"AVSHAR","BSHAR"}</definedName>
    <definedName name="aaa" hidden="1">{"AVSHAR","BSHAR"}</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frica" localSheetId="12">#REF!</definedName>
    <definedName name="africa" localSheetId="10">#REF!</definedName>
    <definedName name="africaCountries" localSheetId="12">#REF!</definedName>
    <definedName name="africaCountries" localSheetId="10">#REF!</definedName>
    <definedName name="africaCountries">'[5]MW GEG'!$J$25:$J$26</definedName>
    <definedName name="allRegions" localSheetId="12">#REF!</definedName>
    <definedName name="allRegions" localSheetId="10">#REF!</definedName>
    <definedName name="allRegions">#REF!</definedName>
    <definedName name="americaRegion" localSheetId="12">#REF!</definedName>
    <definedName name="americaRegion" localSheetId="10">#REF!</definedName>
    <definedName name="americaRegion">#REF!</definedName>
    <definedName name="americas" localSheetId="12">#REF!</definedName>
    <definedName name="americas" localSheetId="10">#REF!</definedName>
    <definedName name="americasStates" localSheetId="12">#REF!</definedName>
    <definedName name="americasStates" localSheetId="10">#REF!</definedName>
    <definedName name="americasStates">#REF!</definedName>
    <definedName name="anscount" hidden="1">1</definedName>
    <definedName name="APACCountry">[6]APAC!$N$4:$N$1048576</definedName>
    <definedName name="APACQ413OperationalStatus">[6]APAC!$W$4:$W$1048576</definedName>
    <definedName name="AppVersion" localSheetId="12">#REF!</definedName>
    <definedName name="AppVersion" localSheetId="10">#REF!</definedName>
    <definedName name="AS2DocOpenMode" hidden="1">"AS2DocumentEdit"</definedName>
    <definedName name="asiaPacific" localSheetId="12">#REF!</definedName>
    <definedName name="asiaPacific" localSheetId="10">#REF!</definedName>
    <definedName name="asiaPacificExJapan" localSheetId="12">#REF!</definedName>
    <definedName name="asiaPacificExJapan" localSheetId="10">#REF!</definedName>
    <definedName name="asiaPacificExJapanCountries" localSheetId="12">#REF!</definedName>
    <definedName name="asiaPacificExJapanCountries" localSheetId="10">#REF!</definedName>
    <definedName name="asiaPacificExJapanCountries">'[5]MW GEG'!$J$32:$J$36</definedName>
    <definedName name="asiaPacificRegion" localSheetId="12">#REF!</definedName>
    <definedName name="asiaPacificRegion" localSheetId="10">#REF!</definedName>
    <definedName name="asiaPacificRegion">#REF!</definedName>
    <definedName name="asiaPacificStates" localSheetId="12">#REF!</definedName>
    <definedName name="asiaPacificStates" localSheetId="10">#REF!</definedName>
    <definedName name="asiaPacificStates">'[5]MW GEG'!$H$28:$H$31</definedName>
    <definedName name="australasia" localSheetId="12">#REF!</definedName>
    <definedName name="australasia" localSheetId="10">#REF!</definedName>
    <definedName name="blnImportOK">#REF!</definedName>
    <definedName name="BoxPlot">"BoxPlot"</definedName>
    <definedName name="BRICS" localSheetId="12">#REF!</definedName>
    <definedName name="BRICS" localSheetId="10">#REF!</definedName>
    <definedName name="BSMethod">2</definedName>
    <definedName name="BS추정" localSheetId="9" hidden="1">{"'보고양식'!$A$58:$K$111"}</definedName>
    <definedName name="BS추정" localSheetId="5" hidden="1">{"'보고양식'!$A$58:$K$111"}</definedName>
    <definedName name="BS추정" localSheetId="7" hidden="1">{"'보고양식'!$A$58:$K$111"}</definedName>
    <definedName name="BS추정" localSheetId="6" hidden="1">{"'보고양식'!$A$58:$K$111"}</definedName>
    <definedName name="BS추정" localSheetId="4" hidden="1">{"'보고양식'!$A$58:$K$111"}</definedName>
    <definedName name="BS추정" localSheetId="8" hidden="1">{"'보고양식'!$A$58:$K$111"}</definedName>
    <definedName name="BS추정" localSheetId="10" hidden="1">{"'보고양식'!$A$58:$K$111"}</definedName>
    <definedName name="BS추정" hidden="1">{"'보고양식'!$A$58:$K$111"}</definedName>
    <definedName name="Bubble">"Bubble"</definedName>
    <definedName name="Button_1">"TFT_report_data_share_prices_List"</definedName>
    <definedName name="Candlestick">"Candlestick"</definedName>
    <definedName name="CashFlowCapitalExpenditureCellular">0</definedName>
    <definedName name="CashFlowCapitalExpenditureOther">0</definedName>
    <definedName name="CashFlowCapitalExpenditurePaging">0</definedName>
    <definedName name="CashFlowCapitalExpenditureTelephone">0</definedName>
    <definedName name="CashFlowCapitalExpenditureWireless">0</definedName>
    <definedName name="CashFlowDividendPaidPreferredStock">0</definedName>
    <definedName name="cc_ReportCurrency" localSheetId="10">"HKD"</definedName>
    <definedName name="cc_ReportCurrencyUnit" localSheetId="10">"HK$"</definedName>
    <definedName name="cc_ReportCurrencyUnitFactor">1</definedName>
    <definedName name="Cellcost_anode">#REF!</definedName>
    <definedName name="Cellcost_cathode">#REF!</definedName>
    <definedName name="Cellcost_Depreciation_Equip">#REF!</definedName>
    <definedName name="Cellcost_Depreciation_Plant_All">#REF!</definedName>
    <definedName name="Cellcost_Electricity">#REF!</definedName>
    <definedName name="Cellcost_electrolyte">#REF!</definedName>
    <definedName name="Cellcost_housing">#REF!</definedName>
    <definedName name="Cellcost_Labor">#REF!</definedName>
    <definedName name="Cellcost_Maintenance">#REF!</definedName>
    <definedName name="Cellcost_othermaterials">#REF!</definedName>
    <definedName name="Cellcost_separator">#REF!</definedName>
    <definedName name="Cellcost_Water">#REF!</definedName>
    <definedName name="Celllevelcost">#REF!</definedName>
    <definedName name="centralEasternEurope" localSheetId="12">#REF!</definedName>
    <definedName name="centralEasternEurope" localSheetId="10">#REF!</definedName>
    <definedName name="centralEasternEuropeCountries" localSheetId="12">#REF!</definedName>
    <definedName name="centralEasternEuropeCountries" localSheetId="10">#REF!</definedName>
    <definedName name="centralEasternEuropeCountries">'[5]MW GEG'!$J$20:$J$21</definedName>
    <definedName name="Chart">"Chart"</definedName>
    <definedName name="CHART1">"Chart 2"</definedName>
    <definedName name="ChartImage">"ChartImage"</definedName>
    <definedName name="china" localSheetId="12">#REF!</definedName>
    <definedName name="china" localSheetId="10">#REF!</definedName>
    <definedName name="Choices_Wrapper" localSheetId="12">'GB300 BoM'!Choices_Wrapper</definedName>
    <definedName name="Choices_Wrapper" localSheetId="10">'VR200 BoM '!Choices_Wrapper</definedName>
    <definedName name="Class_B">68.45</definedName>
    <definedName name="colID">#REF!</definedName>
    <definedName name="ColumnRange">"ColumnRange"</definedName>
    <definedName name="CommEquip_Charts" localSheetId="12">#REF!</definedName>
    <definedName name="CommEquip_Charts" localSheetId="10">#REF!</definedName>
    <definedName name="CompRelated_Charts" localSheetId="12">'[7]Hardware Charts'!#REF!</definedName>
    <definedName name="CompRelated_Charts" localSheetId="10">'[7]Hardware Charts'!#REF!</definedName>
    <definedName name="consumerDemandExposure" localSheetId="12">#REF!</definedName>
    <definedName name="consumerDemandExposure" localSheetId="10">#REF!</definedName>
    <definedName name="consumerDemandExposure">'[5]MW GEG'!$F$63:$F$67</definedName>
    <definedName name="consumersExposure" localSheetId="12">#REF!</definedName>
    <definedName name="consumersExposure" localSheetId="10">#REF!</definedName>
    <definedName name="consumersExposure">'[5]MW GEG'!$F$60</definedName>
    <definedName name="Conv_mark">0</definedName>
    <definedName name="CountryAPAC">[6]APAC!$N$5:$N$1048576</definedName>
    <definedName name="CountryEMEA">[6]EMEA!$N$5:$N$1048576</definedName>
    <definedName name="CountryLATAM">[6]LATAM!$N$5:$N$1048576</definedName>
    <definedName name="countryList" localSheetId="12">#REF!</definedName>
    <definedName name="countryList" localSheetId="10">#REF!</definedName>
    <definedName name="CountryNA">[6]NA!$N$5:$N$1048576</definedName>
    <definedName name="cu119.CopyLastPeriodRows" localSheetId="9" hidden="1">{"AVSHAR","BSHAR"}</definedName>
    <definedName name="cu119.CopyLastPeriodRows" localSheetId="5" hidden="1">{"AVSHAR","BSHAR"}</definedName>
    <definedName name="cu119.CopyLastPeriodRows" localSheetId="7" hidden="1">{"AVSHAR","BSHAR"}</definedName>
    <definedName name="cu119.CopyLastPeriodRows" localSheetId="6" hidden="1">{"AVSHAR","BSHAR"}</definedName>
    <definedName name="cu119.CopyLastPeriodRows" localSheetId="4" hidden="1">{"AVSHAR","BSHAR"}</definedName>
    <definedName name="cu119.CopyLastPeriodRows" localSheetId="8" hidden="1">{"AVSHAR","BSHAR"}</definedName>
    <definedName name="cu119.CopyLastPeriodRows" localSheetId="10" hidden="1">{"AVSHAR","BSHAR"}</definedName>
    <definedName name="cu119.CopyLastPeriodRows" hidden="1">{"AVSHAR","BSHAR"}</definedName>
    <definedName name="datalength" localSheetId="12">COUNTA(#REF!)</definedName>
    <definedName name="datalength" localSheetId="10">COUNTA(#REF!)</definedName>
    <definedName name="dataseries4">OFFSET(#REF!,0,0,COUNTA(#REF!),1)</definedName>
    <definedName name="DB">"WIREHKPROD"</definedName>
    <definedName name="dbase">#REF!</definedName>
    <definedName name="Debt">[8]debt!$D$4:$AC$214</definedName>
    <definedName name="developedEuropeExUK" localSheetId="12">#REF!</definedName>
    <definedName name="developedEuropeExUK" localSheetId="10">#REF!</definedName>
    <definedName name="developedEuropeExUKCountries" localSheetId="12">#REF!</definedName>
    <definedName name="developedEuropeExUKCountries" localSheetId="10">#REF!</definedName>
    <definedName name="developedEuropeExUKCountries">'[5]MW GEG'!$J$14:$J$18</definedName>
    <definedName name="DEVELOPMENT">5</definedName>
    <definedName name="domesticAndForeignExposure" localSheetId="12">#REF!</definedName>
    <definedName name="domesticAndForeignExposure" localSheetId="10">#REF!</definedName>
    <definedName name="domesticAndForeignExposure">'[5]MW GEG'!$F$54:$F$55</definedName>
    <definedName name="domesticCostExposure" localSheetId="12">#REF!</definedName>
    <definedName name="domesticCostExposure" localSheetId="10">#REF!</definedName>
    <definedName name="domesticCostExposure">'[5]MW GEG'!$F$76:$F$77</definedName>
    <definedName name="Dumbbell">"Dumbbell"</definedName>
    <definedName name="DummyEstYears">3</definedName>
    <definedName name="ed" localSheetId="9" hidden="1">{"'보고양식'!$A$58:$K$111"}</definedName>
    <definedName name="ed" localSheetId="5" hidden="1">{"'보고양식'!$A$58:$K$111"}</definedName>
    <definedName name="ed" localSheetId="7" hidden="1">{"'보고양식'!$A$58:$K$111"}</definedName>
    <definedName name="ed" localSheetId="6" hidden="1">{"'보고양식'!$A$58:$K$111"}</definedName>
    <definedName name="ed" localSheetId="4" hidden="1">{"'보고양식'!$A$58:$K$111"}</definedName>
    <definedName name="ed" localSheetId="8" hidden="1">{"'보고양식'!$A$58:$K$111"}</definedName>
    <definedName name="ed" localSheetId="10" hidden="1">{"'보고양식'!$A$58:$K$111"}</definedName>
    <definedName name="ed" hidden="1">{"'보고양식'!$A$58:$K$111"}</definedName>
    <definedName name="EEMEA" localSheetId="12">#REF!</definedName>
    <definedName name="EEMEA" localSheetId="10">#REF!</definedName>
    <definedName name="endDemandExposure" localSheetId="12">#REF!</definedName>
    <definedName name="endDemandExposure" localSheetId="10">#REF!</definedName>
    <definedName name="endDemandExposure">'[5]MW GEG'!$F$58:$F$60</definedName>
    <definedName name="EquityAdjustments">0</definedName>
    <definedName name="EquityEmployeeStockOwnershipPlan">0</definedName>
    <definedName name="EquityPaidInCapital">0</definedName>
    <definedName name="EquityTreasuryStock">0</definedName>
    <definedName name="europe" localSheetId="12">#REF!</definedName>
    <definedName name="europe" localSheetId="10">#REF!</definedName>
    <definedName name="europeRegion" localSheetId="12">#REF!</definedName>
    <definedName name="europeRegion" localSheetId="10">#REF!</definedName>
    <definedName name="europeRegion">#REF!</definedName>
    <definedName name="europeStates" localSheetId="12">#REF!</definedName>
    <definedName name="europeStates" localSheetId="10">#REF!</definedName>
    <definedName name="europeStates">#REF!</definedName>
    <definedName name="EurosFRF">1</definedName>
    <definedName name="EurosITL">1</definedName>
    <definedName name="ev.Calculation" hidden="1">2</definedName>
    <definedName name="ev.Initialized" hidden="1">FALSE</definedName>
    <definedName name="f" localSheetId="9" hidden="1">{"cover a","1q",FALSE,"Cover";"Op Earn Mgd Q1",#N/A,FALSE,"Op-Earn (Mng)";"Op Earn Rpt Q1",#N/A,FALSE,"Op-Earn (Rpt)";"Loans",#N/A,FALSE,"Loans";"Credit Costs",#N/A,FALSE,"CCosts";"Net Interest Margin",#N/A,FALSE,"Margin";"Nonint Income",#N/A,FALSE,"NonII";"Nonint Exp",#N/A,FALSE,"NonIE";"Valuation",#N/A,FALSE,"Valuation"}</definedName>
    <definedName name="f" localSheetId="5" hidden="1">{"cover a","1q",FALSE,"Cover";"Op Earn Mgd Q1",#N/A,FALSE,"Op-Earn (Mng)";"Op Earn Rpt Q1",#N/A,FALSE,"Op-Earn (Rpt)";"Loans",#N/A,FALSE,"Loans";"Credit Costs",#N/A,FALSE,"CCosts";"Net Interest Margin",#N/A,FALSE,"Margin";"Nonint Income",#N/A,FALSE,"NonII";"Nonint Exp",#N/A,FALSE,"NonIE";"Valuation",#N/A,FALSE,"Valuation"}</definedName>
    <definedName name="f" localSheetId="7" hidden="1">{"cover a","1q",FALSE,"Cover";"Op Earn Mgd Q1",#N/A,FALSE,"Op-Earn (Mng)";"Op Earn Rpt Q1",#N/A,FALSE,"Op-Earn (Rpt)";"Loans",#N/A,FALSE,"Loans";"Credit Costs",#N/A,FALSE,"CCosts";"Net Interest Margin",#N/A,FALSE,"Margin";"Nonint Income",#N/A,FALSE,"NonII";"Nonint Exp",#N/A,FALSE,"NonIE";"Valuation",#N/A,FALSE,"Valuation"}</definedName>
    <definedName name="f" localSheetId="6" hidden="1">{"cover a","1q",FALSE,"Cover";"Op Earn Mgd Q1",#N/A,FALSE,"Op-Earn (Mng)";"Op Earn Rpt Q1",#N/A,FALSE,"Op-Earn (Rpt)";"Loans",#N/A,FALSE,"Loans";"Credit Costs",#N/A,FALSE,"CCosts";"Net Interest Margin",#N/A,FALSE,"Margin";"Nonint Income",#N/A,FALSE,"NonII";"Nonint Exp",#N/A,FALSE,"NonIE";"Valuation",#N/A,FALSE,"Valuation"}</definedName>
    <definedName name="f" localSheetId="4" hidden="1">{"cover a","1q",FALSE,"Cover";"Op Earn Mgd Q1",#N/A,FALSE,"Op-Earn (Mng)";"Op Earn Rpt Q1",#N/A,FALSE,"Op-Earn (Rpt)";"Loans",#N/A,FALSE,"Loans";"Credit Costs",#N/A,FALSE,"CCosts";"Net Interest Margin",#N/A,FALSE,"Margin";"Nonint Income",#N/A,FALSE,"NonII";"Nonint Exp",#N/A,FALSE,"NonIE";"Valuation",#N/A,FALSE,"Valuation"}</definedName>
    <definedName name="f" localSheetId="8" hidden="1">{"cover a","1q",FALSE,"Cover";"Op Earn Mgd Q1",#N/A,FALSE,"Op-Earn (Mng)";"Op Earn Rpt Q1",#N/A,FALSE,"Op-Earn (Rpt)";"Loans",#N/A,FALSE,"Loans";"Credit Costs",#N/A,FALSE,"CCosts";"Net Interest Margin",#N/A,FALSE,"Margin";"Nonint Income",#N/A,FALSE,"NonII";"Nonint Exp",#N/A,FALSE,"NonIE";"Valuation",#N/A,FALSE,"Valuation"}</definedName>
    <definedName name="f" localSheetId="10" hidden="1">{"cover a","1q",FALSE,"Cover";"Op Earn Mgd Q1",#N/A,FALSE,"Op-Earn (Mng)";"Op Earn Rpt Q1",#N/A,FALSE,"Op-Earn (Rpt)";"Loans",#N/A,FALSE,"Loans";"Credit Costs",#N/A,FALSE,"CCosts";"Net Interest Margin",#N/A,FALSE,"Margin";"Nonint Income",#N/A,FALSE,"NonII";"Nonint Exp",#N/A,FALSE,"NonIE";"Valuation",#N/A,FALSE,"Valuation"}</definedName>
    <definedName name="f" hidden="1">{"cover a","1q",FALSE,"Cover";"Op Earn Mgd Q1",#N/A,FALSE,"Op-Earn (Mng)";"Op Earn Rpt Q1",#N/A,FALSE,"Op-Earn (Rpt)";"Loans",#N/A,FALSE,"Loans";"Credit Costs",#N/A,FALSE,"CCosts";"Net Interest Margin",#N/A,FALSE,"Margin";"Nonint Income",#N/A,FALSE,"NonII";"Nonint Exp",#N/A,FALSE,"NonIE";"Valuation",#N/A,FALSE,"Valuation"}</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f"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ff"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ff" localSheetId="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ff"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ff" localSheetId="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ff" localSheetId="8"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ff"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ff"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FINCriteriaType">1</definedName>
    <definedName name="firstImport">#REF!</definedName>
    <definedName name="forecast" localSheetId="9" hidden="1">{"cover a","1q",FALSE,"Cover";"Op Earn Mgd Q1",#N/A,FALSE,"Op-Earn (Mng)";"Op Earn Rpt Q1",#N/A,FALSE,"Op-Earn (Rpt)";"Loans",#N/A,FALSE,"Loans";"Credit Costs",#N/A,FALSE,"CCosts";"Net Interest Margin",#N/A,FALSE,"Margin";"Nonint Income",#N/A,FALSE,"NonII";"Nonint Exp",#N/A,FALSE,"NonIE";"Valuation",#N/A,FALSE,"Valuation"}</definedName>
    <definedName name="forecast" localSheetId="5" hidden="1">{"cover a","1q",FALSE,"Cover";"Op Earn Mgd Q1",#N/A,FALSE,"Op-Earn (Mng)";"Op Earn Rpt Q1",#N/A,FALSE,"Op-Earn (Rpt)";"Loans",#N/A,FALSE,"Loans";"Credit Costs",#N/A,FALSE,"CCosts";"Net Interest Margin",#N/A,FALSE,"Margin";"Nonint Income",#N/A,FALSE,"NonII";"Nonint Exp",#N/A,FALSE,"NonIE";"Valuation",#N/A,FALSE,"Valuation"}</definedName>
    <definedName name="forecast" localSheetId="7" hidden="1">{"cover a","1q",FALSE,"Cover";"Op Earn Mgd Q1",#N/A,FALSE,"Op-Earn (Mng)";"Op Earn Rpt Q1",#N/A,FALSE,"Op-Earn (Rpt)";"Loans",#N/A,FALSE,"Loans";"Credit Costs",#N/A,FALSE,"CCosts";"Net Interest Margin",#N/A,FALSE,"Margin";"Nonint Income",#N/A,FALSE,"NonII";"Nonint Exp",#N/A,FALSE,"NonIE";"Valuation",#N/A,FALSE,"Valuation"}</definedName>
    <definedName name="forecast" localSheetId="6" hidden="1">{"cover a","1q",FALSE,"Cover";"Op Earn Mgd Q1",#N/A,FALSE,"Op-Earn (Mng)";"Op Earn Rpt Q1",#N/A,FALSE,"Op-Earn (Rpt)";"Loans",#N/A,FALSE,"Loans";"Credit Costs",#N/A,FALSE,"CCosts";"Net Interest Margin",#N/A,FALSE,"Margin";"Nonint Income",#N/A,FALSE,"NonII";"Nonint Exp",#N/A,FALSE,"NonIE";"Valuation",#N/A,FALSE,"Valuation"}</definedName>
    <definedName name="forecast" localSheetId="4" hidden="1">{"cover a","1q",FALSE,"Cover";"Op Earn Mgd Q1",#N/A,FALSE,"Op-Earn (Mng)";"Op Earn Rpt Q1",#N/A,FALSE,"Op-Earn (Rpt)";"Loans",#N/A,FALSE,"Loans";"Credit Costs",#N/A,FALSE,"CCosts";"Net Interest Margin",#N/A,FALSE,"Margin";"Nonint Income",#N/A,FALSE,"NonII";"Nonint Exp",#N/A,FALSE,"NonIE";"Valuation",#N/A,FALSE,"Valuation"}</definedName>
    <definedName name="forecast" localSheetId="8" hidden="1">{"cover a","1q",FALSE,"Cover";"Op Earn Mgd Q1",#N/A,FALSE,"Op-Earn (Mng)";"Op Earn Rpt Q1",#N/A,FALSE,"Op-Earn (Rpt)";"Loans",#N/A,FALSE,"Loans";"Credit Costs",#N/A,FALSE,"CCosts";"Net Interest Margin",#N/A,FALSE,"Margin";"Nonint Income",#N/A,FALSE,"NonII";"Nonint Exp",#N/A,FALSE,"NonIE";"Valuation",#N/A,FALSE,"Valuation"}</definedName>
    <definedName name="forecast" localSheetId="10" hidden="1">{"cover a","1q",FALSE,"Cover";"Op Earn Mgd Q1",#N/A,FALSE,"Op-Earn (Mng)";"Op Earn Rpt Q1",#N/A,FALSE,"Op-Earn (Rpt)";"Loans",#N/A,FALSE,"Loans";"Credit Costs",#N/A,FALSE,"CCosts";"Net Interest Margin",#N/A,FALSE,"Margin";"Nonint Income",#N/A,FALSE,"NonII";"Nonint Exp",#N/A,FALSE,"NonIE";"Valuation",#N/A,FALSE,"Valuation"}</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FR_CODE_COPY_LINK">" "</definedName>
    <definedName name="FR_CODE_DOWNLOAD_START">" "</definedName>
    <definedName name="FR_CODE_STOCK_LINK">" "</definedName>
    <definedName name="FR_COM_ABBR" localSheetId="10">"2313.TW"</definedName>
    <definedName name="FR_COM_AGG">0</definedName>
    <definedName name="FR_COU_ABBR" localSheetId="10">"twn"</definedName>
    <definedName name="FR_COU_NAME_LINK">" "</definedName>
    <definedName name="FR_DATABOX_DOWNLOAD">"N"</definedName>
    <definedName name="FR_DISP_HIDDEN">TRUE</definedName>
    <definedName name="FR_END_DATE" localSheetId="10">"'"</definedName>
    <definedName name="FR_LINKS_OVERRUN">TRUE</definedName>
    <definedName name="FR_LOG_END_DATE">"'"</definedName>
    <definedName name="FR_LOG_START_DATE">"'"</definedName>
    <definedName name="FR_PROTECT">"TRUE"</definedName>
    <definedName name="FR_RATIO_ABBR">"VDF_RATIO_BUNDLE"</definedName>
    <definedName name="FR_RATIO_COM_ABBR">"CWG.L"</definedName>
    <definedName name="FR_RATIO_COU_ABBR">"uk"</definedName>
    <definedName name="FR_RATIO_IGNORE_PROT_FLAG">TRUE</definedName>
    <definedName name="FR_RATIO_RECALC_FLAG">TRUE</definedName>
    <definedName name="FR_REPORT_TYPE">""</definedName>
    <definedName name="FR_RPT_AREA_LINK">" "</definedName>
    <definedName name="FR_RPT_FOOTER_LINK">" "</definedName>
    <definedName name="FR_RPT_HEADER_LINK">" "</definedName>
    <definedName name="FR_RPT_LINE_SPACING">1</definedName>
    <definedName name="FR_RPT_PAGE_BREAK">0</definedName>
    <definedName name="FR_SDS_KEY">1</definedName>
    <definedName name="FR_SHOW_LINK_MARKER">FALSE</definedName>
    <definedName name="FR_START_DATE" localSheetId="10">"'"</definedName>
    <definedName name="FR_SYBASE_SERVER" localSheetId="10">"AUTO"</definedName>
    <definedName name="FR_TEMPLATE_KEY" localSheetId="10">"110898|1"</definedName>
    <definedName name="FR_USE_BILLIONS">FALSE</definedName>
    <definedName name="FR_USE_DIMFAC">TRUE</definedName>
    <definedName name="FR_USE_LOCAL_CCY">FALSE</definedName>
    <definedName name="FR_USE_PRICEFACTORING">FALSE</definedName>
    <definedName name="FR_USE_SCALE_FLAG">TRUE</definedName>
    <definedName name="Goodwill_Amortization">25</definedName>
    <definedName name="GWyears">40</definedName>
    <definedName name="Heatmap">"Heatmap"</definedName>
    <definedName name="Histogram">"Histogram"</definedName>
    <definedName name="hn.ExtDb" hidden="1">FALSE</definedName>
    <definedName name="hn.ModelType" hidden="1">"DEAL"</definedName>
    <definedName name="hn.ModelVersion" hidden="1">1</definedName>
    <definedName name="hn.NoUpload" hidden="1">0</definedName>
    <definedName name="HTML_CodePage" hidden="1">949</definedName>
    <definedName name="HTML_Control" localSheetId="9" hidden="1">{"'보고양식'!$A$58:$K$111"}</definedName>
    <definedName name="HTML_Control" localSheetId="5" hidden="1">{"'보고양식'!$A$58:$K$111"}</definedName>
    <definedName name="HTML_Control" localSheetId="7" hidden="1">{"'보고양식'!$A$58:$K$111"}</definedName>
    <definedName name="HTML_Control" localSheetId="6" hidden="1">{"'보고양식'!$A$58:$K$111"}</definedName>
    <definedName name="HTML_Control" localSheetId="4" hidden="1">{"'보고양식'!$A$58:$K$111"}</definedName>
    <definedName name="HTML_Control" localSheetId="8" hidden="1">{"'보고양식'!$A$58:$K$111"}</definedName>
    <definedName name="HTML_Control" localSheetId="10" hidden="1">{"'보고양식'!$A$58:$K$111"}</definedName>
    <definedName name="HTML_Control" hidden="1">{"'보고양식'!$A$58:$K$111"}</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"C:\My Documents\98년\영업현황\2월 수주현황(2월 마감분).htm"</definedName>
    <definedName name="HTML_Title" hidden="1">""</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i" hidden="1">#REF!</definedName>
    <definedName name="ICP">0</definedName>
    <definedName name="ictsymbol">"NT$"</definedName>
    <definedName name="icusymbol">"NT$"</definedName>
    <definedName name="importTimestamp">#REF!</definedName>
    <definedName name="IncomeEPSFullyDiluted">0</definedName>
    <definedName name="IncomeEPSPrimary">0</definedName>
    <definedName name="IncomeEPSRegular">0</definedName>
    <definedName name="india" localSheetId="12">#REF!</definedName>
    <definedName name="india" localSheetId="10">#REF!</definedName>
    <definedName name="Input_Auto1">#REF!</definedName>
    <definedName name="Input_Auto2">#REF!</definedName>
    <definedName name="Input_Auto3">#REF!</definedName>
    <definedName name="Input_BasisRange">#REF!</definedName>
    <definedName name="Input_CC10">#REF!</definedName>
    <definedName name="Input_CC2">#REF!</definedName>
    <definedName name="Input_CC3">#REF!</definedName>
    <definedName name="Input_CC4">#REF!</definedName>
    <definedName name="Input_CC5">#REF!</definedName>
    <definedName name="Input_CC7">#REF!</definedName>
    <definedName name="Input_CurrentDate">#REF!</definedName>
    <definedName name="Input_Equip1">#REF!</definedName>
    <definedName name="Input_Equip2">#REF!</definedName>
    <definedName name="Input_Equip3">#REF!</definedName>
    <definedName name="Input_Equip4">#REF!</definedName>
    <definedName name="Input_FltAt1">#REF!</definedName>
    <definedName name="Input_FltAt2">#REF!</definedName>
    <definedName name="Input_FltAt3">#REF!</definedName>
    <definedName name="Input_FLTCC10">#REF!</definedName>
    <definedName name="Input_FLTCC2">#REF!</definedName>
    <definedName name="Input_FLTCC3">#REF!</definedName>
    <definedName name="Input_FLTCC4">#REF!</definedName>
    <definedName name="Input_FLTCC5">#REF!</definedName>
    <definedName name="Input_FLTCC7">#REF!</definedName>
    <definedName name="Input_FLTHEL2">#REF!</definedName>
    <definedName name="Input_FLTHEL3">#REF!</definedName>
    <definedName name="Input_FN02YA1">#REF!</definedName>
    <definedName name="Input_FN05YA1">#REF!</definedName>
    <definedName name="Input_FN10YA1">#REF!</definedName>
    <definedName name="Input_GB3">#REF!</definedName>
    <definedName name="Input_GB6">#REF!</definedName>
    <definedName name="Input_GT10">#REF!</definedName>
    <definedName name="Input_GT2">#REF!</definedName>
    <definedName name="Input_GT30">#REF!</definedName>
    <definedName name="Input_GT5">#REF!</definedName>
    <definedName name="Input_HEL1">#REF!</definedName>
    <definedName name="Input_HEL2">#REF!</definedName>
    <definedName name="Input_HEL3">#REF!</definedName>
    <definedName name="Input_HEL4">#REF!</definedName>
    <definedName name="Input_HEL5">#REF!</definedName>
    <definedName name="Input_HEL7">#REF!</definedName>
    <definedName name="Input_HELNAS">#REF!</definedName>
    <definedName name="Input_IN02YA2">#REF!</definedName>
    <definedName name="Input_IN05YA2">#REF!</definedName>
    <definedName name="Input_IN10YA2">#REF!</definedName>
    <definedName name="Input_Libor1">#REF!</definedName>
    <definedName name="Input_Libor12">#REF!</definedName>
    <definedName name="Input_Libor3">#REF!</definedName>
    <definedName name="Input_Libor6">#REF!</definedName>
    <definedName name="Input_LiborRange">#REF!</definedName>
    <definedName name="Input_MH1">#REF!</definedName>
    <definedName name="Input_MH2">#REF!</definedName>
    <definedName name="Input_MH3">#REF!</definedName>
    <definedName name="Input_MH4">#REF!</definedName>
    <definedName name="Input_MH5">#REF!</definedName>
    <definedName name="Input_MH7">#REF!</definedName>
    <definedName name="Input_NewDate">#REF!</definedName>
    <definedName name="Input_RRB1">#REF!</definedName>
    <definedName name="Input_RRB10">#REF!</definedName>
    <definedName name="Input_RRB2">#REF!</definedName>
    <definedName name="Input_RRB3">#REF!</definedName>
    <definedName name="Input_RRB4">#REF!</definedName>
    <definedName name="Input_RRB5">#REF!</definedName>
    <definedName name="Input_RRB7">#REF!</definedName>
    <definedName name="Input_SLMA_L2">#REF!</definedName>
    <definedName name="Input_SLMA_L7">#REF!</definedName>
    <definedName name="Input_SLMA_T2">#REF!</definedName>
    <definedName name="Input_Swap10">#REF!</definedName>
    <definedName name="Input_Swap2">#REF!</definedName>
    <definedName name="Input_Swap3">#REF!</definedName>
    <definedName name="Input_Swap4">#REF!</definedName>
    <definedName name="Input_Swap5">#REF!</definedName>
    <definedName name="Input_Swap7">#REF!</definedName>
    <definedName name="Input_TreasuryRange">#REF!</definedName>
    <definedName name="Input_USBE2_Bid">#REF!</definedName>
    <definedName name="instructions" localSheetId="12">#REF!</definedName>
    <definedName name="instructions" localSheetId="10">#REF!</definedName>
    <definedName name="instructions">#REF!</definedName>
    <definedName name="Int_exp">8%</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UNUSED" hidden="1">"c7473"</definedName>
    <definedName name="IQ_BALANCE_GOODS_FC_UNUSED" hidden="1">"c7693"</definedName>
    <definedName name="IQ_BALANCE_GOODS_POP_FC_UNUSED" hidden="1">"c7913"</definedName>
    <definedName name="IQ_BALANCE_GOODS_POP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UNUSED" hidden="1">"c7253"</definedName>
    <definedName name="IQ_BALANCE_SERV_APR_FC_UNUSED" hidden="1">"c8355"</definedName>
    <definedName name="IQ_BALANCE_SERV_APR_UNUSED" hidden="1">"c7475"</definedName>
    <definedName name="IQ_BALANCE_SERV_FC_UNUSED" hidden="1">"c7695"</definedName>
    <definedName name="IQ_BALANCE_SERV_POP_FC_UNUSED" hidden="1">"c7915"</definedName>
    <definedName name="IQ_BALANCE_SERV_POP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UNUSED" hidden="1">"c7477"</definedName>
    <definedName name="IQ_BALANCE_TRADE_FC_UNUSED" hidden="1">"c7697"</definedName>
    <definedName name="IQ_BALANCE_TRADE_POP_FC_UNUSED" hidden="1">"c7917"</definedName>
    <definedName name="IQ_BALANCE_TRADE_POP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BACKGROUND" hidden="1">"c2101"</definedName>
    <definedName name="IQ_BOARD_MEMBER_TITLE" hidden="1">"c97"</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UNUSED" hidden="1">"c7479"</definedName>
    <definedName name="IQ_BUDGET_BALANCE_FC_UNUSED" hidden="1">"c7699"</definedName>
    <definedName name="IQ_BUDGET_BALANCE_POP_FC_UNUSED" hidden="1">"c7919"</definedName>
    <definedName name="IQ_BUDGET_BALANCE_POP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YOY_FC_UNUSED" hidden="1">"c8139"</definedName>
    <definedName name="IQ_BUDGET_BALANCE_YOY_UNUSED" hidden="1">"c7259"</definedName>
    <definedName name="IQ_BUDGET_RECEIPTS_APR_FC_UNUSED" hidden="1">"c8361"</definedName>
    <definedName name="IQ_BUDGET_RECEIPTS_APR_UNUSED" hidden="1">"c7481"</definedName>
    <definedName name="IQ_BUDGET_RECEIPTS_FC_UNUSED" hidden="1">"c7701"</definedName>
    <definedName name="IQ_BUDGET_RECEIPTS_POP_FC_UNUSED" hidden="1">"c7921"</definedName>
    <definedName name="IQ_BUDGET_RECEIPTS_POP_UNUSED" hidden="1">"c7041"</definedName>
    <definedName name="IQ_BUDGET_RECEIPTS_UNUSED" hidden="1">"c6821"</definedName>
    <definedName name="IQ_BUDGET_RECEIPTS_YOY_FC_UNUSED" hidden="1">"c8141"</definedName>
    <definedName name="IQ_BUDGET_RECEIPTS_YOY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CIQ" hidden="1">"c5068"</definedName>
    <definedName name="IQ_BV_OVER_SHARES" hidden="1">"c1349"</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Y" hidden="1">"c102"</definedName>
    <definedName name="IQ_CAL_Y_EST" hidden="1">"c6797"</definedName>
    <definedName name="IQ_CAL_Y_EST_CIQ" hidden="1">"c6809"</definedName>
    <definedName name="IQ_CAL_Y_EST_REUT" hidden="1">"c6801"</definedName>
    <definedName name="IQ_CALC_TYPE_BS" hidden="1">"c3086"</definedName>
    <definedName name="IQ_CALC_TYPE_CF" hidden="1">"c3085"</definedName>
    <definedName name="IQ_CALC_TYPE_IS" hidden="1">"c3084"</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UNUSED" hidden="1">"c7620"</definedName>
    <definedName name="IQ_CHANGE_INVENT_REAL_FC_UNUSED" hidden="1">"c7840"</definedName>
    <definedName name="IQ_CHANGE_INVENT_REAL_POP_FC_UNUSED" hidden="1">"c8060"</definedName>
    <definedName name="IQ_CHANGE_INVENT_REAL_POP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ERT" hidden="1">"c2536"</definedName>
    <definedName name="IQ_CONVERT_PCT" hidden="1">"c2537"</definedName>
    <definedName name="IQ_CONVEYED_TO_OTHERS_FDIC" hidden="1">"c6534"</definedName>
    <definedName name="IQ_CORE_CAPITAL_RATIO_FDIC" hidden="1">"c6745"</definedName>
    <definedName name="IQ_CORP_GOODS_PRICE_INDEX_APR_FC_UNUSED" hidden="1">"c8381"</definedName>
    <definedName name="IQ_CORP_GOODS_PRICE_INDEX_APR_UNUSED" hidden="1">"c7501"</definedName>
    <definedName name="IQ_CORP_GOODS_PRICE_INDEX_FC_UNUSED" hidden="1">"c7721"</definedName>
    <definedName name="IQ_CORP_GOODS_PRICE_INDEX_POP_FC_UNUSED" hidden="1">"c7941"</definedName>
    <definedName name="IQ_CORP_GOODS_PRICE_INDEX_POP_UNUSED" hidden="1">"c7061"</definedName>
    <definedName name="IQ_CORP_GOODS_PRICE_INDEX_UNUSED" hidden="1">"c6841"</definedName>
    <definedName name="IQ_CORP_GOODS_PRICE_INDEX_YOY_FC_UNUSED" hidden="1">"c8161"</definedName>
    <definedName name="IQ_CORP_GOODS_PRICE_INDEX_YOY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 hidden="1">"c8387"</definedName>
    <definedName name="IQ_CURR_ACCT_BALANCE_APR_UNUSED" hidden="1">"c7507"</definedName>
    <definedName name="IQ_CURR_ACCT_BALANCE_FC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500000</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CIQ" hidden="1">"c4767"</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ACT_OR_EST_CIQ" hidden="1">"c4841"</definedName>
    <definedName name="IQ_EBIT_SBC_GW_ACT_OR_EST" hidden="1">"c4320"</definedName>
    <definedName name="IQ_EBIT_SBC_GW_ACT_OR_EST_CIQ" hidden="1">"c4845"</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HIGH_EST" hidden="1">"c370"</definedName>
    <definedName name="IQ_EBITDA_HIGH_EST_CIQ" hidden="1">"c3624"</definedName>
    <definedName name="IQ_EBITDA_HIGH_EST_REUT" hidden="1">"c3642"</definedName>
    <definedName name="IQ_EBITDA_INT" hidden="1">"c373"</definedName>
    <definedName name="IQ_EBITDA_LOW_EST" hidden="1">"c371"</definedName>
    <definedName name="IQ_EBITDA_LOW_EST_CIQ" hidden="1">"c3625"</definedName>
    <definedName name="IQ_EBITDA_LOW_EST_REUT" hidden="1">"c3643"</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UM_EST" hidden="1">"c374"</definedName>
    <definedName name="IQ_EBITDA_NUM_EST_CIQ" hidden="1">"c3626"</definedName>
    <definedName name="IQ_EBITDA_NUM_EST_REUT" hidden="1">"c3644"</definedName>
    <definedName name="IQ_EBITDA_OVER_TOTAL_IE" hidden="1">"c1371"</definedName>
    <definedName name="IQ_EBITDA_SBC_ACT_OR_EST" hidden="1">"c4337"</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ACT_OR_EST_CIQ" hidden="1">"c4875"</definedName>
    <definedName name="IQ_EBT_SBC_GW_ACT_OR_EST" hidden="1">"c4354"</definedName>
    <definedName name="IQ_EBT_SBC_GW_ACT_OR_EST_CIQ" hidden="1">"c4879"</definedName>
    <definedName name="IQ_EBT_SUBTOTAL_AP" hidden="1">"c8982"</definedName>
    <definedName name="IQ_EBT_UTI" hidden="1">"c390"</definedName>
    <definedName name="IQ_ECO_METRIC_6825_UNUSED" hidden="1">"c6825"</definedName>
    <definedName name="IQ_ECO_METRIC_6839_UNUSED" hidden="1">"c6839"</definedName>
    <definedName name="IQ_ECO_METRIC_6896_UNUSED" hidden="1">"c6896"</definedName>
    <definedName name="IQ_ECO_METRIC_6897_UNUSED" hidden="1">"c6897"</definedName>
    <definedName name="IQ_ECO_METRIC_6927" hidden="1">"c6927"</definedName>
    <definedName name="IQ_ECO_METRIC_6988_UNUSED" hidden="1">"c6988"</definedName>
    <definedName name="IQ_ECO_METRIC_7045_UNUSED" hidden="1">"c7045"</definedName>
    <definedName name="IQ_ECO_METRIC_7059_UNUSED" hidden="1">"c7059"</definedName>
    <definedName name="IQ_ECO_METRIC_7116_UNUSED" hidden="1">"c7116"</definedName>
    <definedName name="IQ_ECO_METRIC_7117_UNUSED" hidden="1">"c7117"</definedName>
    <definedName name="IQ_ECO_METRIC_7147" hidden="1">"c7147"</definedName>
    <definedName name="IQ_ECO_METRIC_7208_UNUSED" hidden="1">"c7208"</definedName>
    <definedName name="IQ_ECO_METRIC_7265_UNUSED" hidden="1">"c7265"</definedName>
    <definedName name="IQ_ECO_METRIC_7279_UNUSED" hidden="1">"c7279"</definedName>
    <definedName name="IQ_ECO_METRIC_7336_UNUSED" hidden="1">"c7336"</definedName>
    <definedName name="IQ_ECO_METRIC_7337_UNUSED" hidden="1">"c7337"</definedName>
    <definedName name="IQ_ECO_METRIC_7367" hidden="1">"c7367"</definedName>
    <definedName name="IQ_ECO_METRIC_7428_UNUSED" hidden="1">"c7428"</definedName>
    <definedName name="IQ_ECO_METRIC_7556_UNUSED" hidden="1">"c7556"</definedName>
    <definedName name="IQ_ECO_METRIC_7557_UNUSED" hidden="1">"c7557"</definedName>
    <definedName name="IQ_ECO_METRIC_7587" hidden="1">"c7587"</definedName>
    <definedName name="IQ_ECO_METRIC_7648_UNUSED" hidden="1">"c7648"</definedName>
    <definedName name="IQ_ECO_METRIC_7704" hidden="1">"c7704"</definedName>
    <definedName name="IQ_ECO_METRIC_7705_UNUSED" hidden="1">"c7705"</definedName>
    <definedName name="IQ_ECO_METRIC_7706" hidden="1">"c7706"</definedName>
    <definedName name="IQ_ECO_METRIC_7718" hidden="1">"c7718"</definedName>
    <definedName name="IQ_ECO_METRIC_7719_UNUSED" hidden="1">"c7719"</definedName>
    <definedName name="IQ_ECO_METRIC_7776_UNUSED" hidden="1">"c7776"</definedName>
    <definedName name="IQ_ECO_METRIC_7777_UNUSED" hidden="1">"c7777"</definedName>
    <definedName name="IQ_ECO_METRIC_7807" hidden="1">"c7807"</definedName>
    <definedName name="IQ_ECO_METRIC_7811" hidden="1">"c7811"</definedName>
    <definedName name="IQ_ECO_METRIC_7868_UNUSED" hidden="1">"c7868"</definedName>
    <definedName name="IQ_ECO_METRIC_7873" hidden="1">"c7873"</definedName>
    <definedName name="IQ_ECO_METRIC_7924" hidden="1">"c7924"</definedName>
    <definedName name="IQ_ECO_METRIC_7925_UNUSED" hidden="1">"c7925"</definedName>
    <definedName name="IQ_ECO_METRIC_7926" hidden="1">"c7926"</definedName>
    <definedName name="IQ_ECO_METRIC_7938" hidden="1">"c7938"</definedName>
    <definedName name="IQ_ECO_METRIC_7939_UNUSED" hidden="1">"c7939"</definedName>
    <definedName name="IQ_ECO_METRIC_7996_UNUSED" hidden="1">"c7996"</definedName>
    <definedName name="IQ_ECO_METRIC_7997_UNUSED" hidden="1">"c7997"</definedName>
    <definedName name="IQ_ECO_METRIC_8027" hidden="1">"c8027"</definedName>
    <definedName name="IQ_ECO_METRIC_8031" hidden="1">"c8031"</definedName>
    <definedName name="IQ_ECO_METRIC_8088_UNUSED" hidden="1">"c8088"</definedName>
    <definedName name="IQ_ECO_METRIC_8093" hidden="1">"c8093"</definedName>
    <definedName name="IQ_ECO_METRIC_8144" hidden="1">"c8144"</definedName>
    <definedName name="IQ_ECO_METRIC_8145_UNUSED" hidden="1">"c8145"</definedName>
    <definedName name="IQ_ECO_METRIC_8146" hidden="1">"c8146"</definedName>
    <definedName name="IQ_ECO_METRIC_8158" hidden="1">"c8158"</definedName>
    <definedName name="IQ_ECO_METRIC_8159_UNUSED" hidden="1">"c8159"</definedName>
    <definedName name="IQ_ECO_METRIC_8216_UNUSED" hidden="1">"c8216"</definedName>
    <definedName name="IQ_ECO_METRIC_8217_UNUSED" hidden="1">"c8217"</definedName>
    <definedName name="IQ_ECO_METRIC_8247" hidden="1">"c8247"</definedName>
    <definedName name="IQ_ECO_METRIC_8251" hidden="1">"c8251"</definedName>
    <definedName name="IQ_ECO_METRIC_8308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7_UNUSED" hidden="1">"c8437"</definedName>
    <definedName name="IQ_ECO_METRIC_8467" hidden="1">"c8467"</definedName>
    <definedName name="IQ_ECO_METRIC_8471" hidden="1">"c8471"</definedName>
    <definedName name="IQ_ECO_METRIC_8528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_CIQ" hidden="1">"c5058"</definedName>
    <definedName name="IQ_EPS_AP" hidden="1">"c8880"</definedName>
    <definedName name="IQ_EPS_AP_ABS" hidden="1">"c8899"</definedName>
    <definedName name="IQ_EPS_EST" hidden="1">"c399"</definedName>
    <definedName name="IQ_EPS_EST_CIQ" hidden="1">"c4994"</definedName>
    <definedName name="IQ_EPS_EST_REUT" hidden="1">"c5453"</definedName>
    <definedName name="IQ_EPS_GW_ACT_OR_EST_CIQ" hidden="1">"c5066"</definedName>
    <definedName name="IQ_EPS_GW_EST" hidden="1">"c1737"</definedName>
    <definedName name="IQ_EPS_GW_EST_CIQ" hidden="1">"c4723"</definedName>
    <definedName name="IQ_EPS_GW_EST_REUT" hidden="1">"c5389"</definedName>
    <definedName name="IQ_EPS_GW_HIGH_EST" hidden="1">"c1739"</definedName>
    <definedName name="IQ_EPS_GW_HIGH_EST_CIQ" hidden="1">"c4725"</definedName>
    <definedName name="IQ_EPS_GW_HIGH_EST_REUT" hidden="1">"c5391"</definedName>
    <definedName name="IQ_EPS_GW_LOW_EST" hidden="1">"c1740"</definedName>
    <definedName name="IQ_EPS_GW_LOW_EST_CIQ" hidden="1">"c4726"</definedName>
    <definedName name="IQ_EPS_GW_LOW_EST_REUT" hidden="1">"c5392"</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RM" hidden="1">"c1902"</definedName>
    <definedName name="IQ_EPS_NORM_EST" hidden="1">"c2226"</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REPORT_ACT_OR_EST_CIQ" hidden="1">"c5067"</definedName>
    <definedName name="IQ_EPS_REPORTED_EST" hidden="1">"c1744"</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GW_ACT_OR_EST" hidden="1">"c4380"</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EPS" hidden="1">"c1648"</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EPS_DIFF" hidden="1">"c1864"</definedName>
    <definedName name="IQ_EST_EPS_GROWTH_1YR" hidden="1">"c1636"</definedName>
    <definedName name="IQ_EST_EPS_GROWTH_1YR_CIQ" hidden="1">"c3628"</definedName>
    <definedName name="IQ_EST_EPS_GROWTH_1YR_REUT" hidden="1">"c3646"</definedName>
    <definedName name="IQ_EST_EPS_GROWTH_5YR" hidden="1">"c1655"</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REUT" hidden="1">"c3633"</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FOOTNOTE" hidden="1">"c4540"</definedName>
    <definedName name="IQ_EST_FOOTNOTE_CIQ" hidden="1">"c12022"</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UNUSED" hidden="1">"c7632"</definedName>
    <definedName name="IQ_EXPORTS_GOODS_REAL_SAAR_FC_UNUSED" hidden="1">"c7852"</definedName>
    <definedName name="IQ_EXPORTS_GOODS_REAL_SAAR_POP" hidden="1">"c11931"</definedName>
    <definedName name="IQ_EXPORTS_GOODS_REAL_SAAR_POP_FC_UNUSED" hidden="1">"c8072"</definedName>
    <definedName name="IQ_EXPORTS_GOODS_REAL_SAAR_POP_UNUSED" hidden="1">"c7192"</definedName>
    <definedName name="IQ_EXPORTS_GOODS_REAL_SAAR_UNUSED" hidden="1">"c6972"</definedName>
    <definedName name="IQ_EXPORTS_GOODS_REAL_SAAR_YOY" hidden="1">"c11932"</definedName>
    <definedName name="IQ_EXPORTS_GOODS_REAL_SAAR_YOY_FC_UNUSED" hidden="1">"c8292"</definedName>
    <definedName name="IQ_EXPORTS_GOODS_REAL_SAAR_YOY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UNUSED" hidden="1">"c7636"</definedName>
    <definedName name="IQ_EXPORTS_SERVICES_REAL_SAAR_FC_UNUSED" hidden="1">"c7856"</definedName>
    <definedName name="IQ_EXPORTS_SERVICES_REAL_SAAR_POP" hidden="1">"c11935"</definedName>
    <definedName name="IQ_EXPORTS_SERVICES_REAL_SAAR_POP_FC_UNUSED" hidden="1">"c8076"</definedName>
    <definedName name="IQ_EXPORTS_SERVICES_REAL_SAAR_POP_UNUSED" hidden="1">"c7196"</definedName>
    <definedName name="IQ_EXPORTS_SERVICES_REAL_SAAR_UNUSED" hidden="1">"c6976"</definedName>
    <definedName name="IQ_EXPORTS_SERVICES_REAL_SAAR_YOY" hidden="1">"c11936"</definedName>
    <definedName name="IQ_EXPORTS_SERVICES_REAL_SAAR_YOY_FC_UNUSED" hidden="1">"c8296"</definedName>
    <definedName name="IQ_EXPORTS_SERVICES_REAL_SAAR_YOY_UNUSED" hidden="1">"c7416"</definedName>
    <definedName name="IQ_EXPORTS_SERVICES_REAL_YOY" hidden="1">"c7417"</definedName>
    <definedName name="IQ_EXPORTS_SERVICES_REAL_YOY_FC" hidden="1">"c8297"</definedName>
    <definedName name="IQ_EXPORTS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ADJ_ACT_OR_EST_CIQ" hidden="1">"c4960"</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H">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Y" hidden="1">"c441"</definedName>
    <definedName name="IQ_FISCAL_Y_EST" hidden="1">"c6795"</definedName>
    <definedName name="IQ_FISCAL_Y_EST_CIQ" hidden="1">"c6807"</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 hidden="1">"c8410"</definedName>
    <definedName name="IQ_FIXED_INVEST_APR_UNUSED" hidden="1">"c7530"</definedName>
    <definedName name="IQ_FIXED_INVEST_FC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UNUSED" hidden="1">"c7090"</definedName>
    <definedName name="IQ_FIXED_INVEST_REAL_APR_FC_UNUSED" hidden="1">"c8518"</definedName>
    <definedName name="IQ_FIXED_INVEST_REAL_APR_UNUSED" hidden="1">"c7638"</definedName>
    <definedName name="IQ_FIXED_INVEST_REAL_FC_UNUSED" hidden="1">"c7858"</definedName>
    <definedName name="IQ_FIXED_INVEST_REAL_POP_FC_UNUSED" hidden="1">"c8078"</definedName>
    <definedName name="IQ_FIXED_INVEST_REAL_POP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UNUSED" hidden="1">"c7542"</definedName>
    <definedName name="IQ_HOUSING_COMPLETIONS_SINGLE_FAM_FC_UNUSED" hidden="1">"c7762"</definedName>
    <definedName name="IQ_HOUSING_COMPLETIONS_SINGLE_FAM_POP_FC_UNUSED" hidden="1">"c7982"</definedName>
    <definedName name="IQ_HOUSING_COMPLETIONS_SINGLE_FAM_POP_UNUSED" hidden="1">"c7102"</definedName>
    <definedName name="IQ_HOUSING_COMPLETIONS_SINGLE_FAM_UNUSED" hidden="1">"c6882"</definedName>
    <definedName name="IQ_HOUSING_COMPLETIONS_SINGLE_FAM_YOY_FC_UNUSED" hidden="1">"c8202"</definedName>
    <definedName name="IQ_HOUSING_COMPLETIONS_SINGLE_FAM_YOY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UNUSED" hidden="1">"c7643"</definedName>
    <definedName name="IQ_IMPORTS_GOODS_REAL_SAAR_FC_UNUSED" hidden="1">"c7863"</definedName>
    <definedName name="IQ_IMPORTS_GOODS_REAL_SAAR_POP_FC_UNUSED" hidden="1">"c8083"</definedName>
    <definedName name="IQ_IMPORTS_GOODS_REAL_SAAR_POP_UNUSED" hidden="1">"c7203"</definedName>
    <definedName name="IQ_IMPORTS_GOODS_REAL_SAAR_UNUSED" hidden="1">"c6983"</definedName>
    <definedName name="IQ_IMPORTS_GOODS_REAL_SAAR_YOY_FC_UNUSED" hidden="1">"c8303"</definedName>
    <definedName name="IQ_IMPORTS_GOODS_REAL_SAAR_YOY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UNUSED" hidden="1">"c7549"</definedName>
    <definedName name="IQ_IMPORTS_GOODS_SERVICES_FC_UNUSED" hidden="1">"c7769"</definedName>
    <definedName name="IQ_IMPORTS_GOODS_SERVICES_POP_FC_UNUSED" hidden="1">"c7989"</definedName>
    <definedName name="IQ_IMPORTS_GOODS_SERVICES_POP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UNUSED" hidden="1">"c7644"</definedName>
    <definedName name="IQ_IMPORTS_GOODS_SERVICES_REAL_SAAR_FC_UNUSED" hidden="1">"c7864"</definedName>
    <definedName name="IQ_IMPORTS_GOODS_SERVICES_REAL_SAAR_POP" hidden="1">"c11959"</definedName>
    <definedName name="IQ_IMPORTS_GOODS_SERVICES_REAL_SAAR_POP_FC_UNUSED" hidden="1">"c8084"</definedName>
    <definedName name="IQ_IMPORTS_GOODS_SERVICES_REAL_SAAR_POP_UNUSED" hidden="1">"c7204"</definedName>
    <definedName name="IQ_IMPORTS_GOODS_SERVICES_REAL_SAAR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UNUSED" hidden="1">"c7563"</definedName>
    <definedName name="IQ_ISM_SERVICES_FC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UNUSED" hidden="1">"c7123"</definedName>
    <definedName name="IQ_ISM_SERVICES_UNUSED" hidden="1">"c6903"</definedName>
    <definedName name="IQ_ISM_SERVICES_YOY_FC_UNUSED" hidden="1">"c8223"</definedName>
    <definedName name="IQ_ISM_SERVICES_YOY_UNUSED" hidden="1">"c7343"</definedName>
    <definedName name="IQ_ISS_DEBT_NET" hidden="1">"c1391"</definedName>
    <definedName name="IQ_ISS_STOCK_NET" hidden="1">"c1601"</definedName>
    <definedName name="IQ_ISSUED_GUARANTEED_US_FDIC" hidden="1">"c6404"</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UNUSED" hidden="1">"c7580"</definedName>
    <definedName name="IQ_MEDIAN_NEW_HOME_SALES_FC_UNUSED" hidden="1">"c7800"</definedName>
    <definedName name="IQ_MEDIAN_NEW_HOME_SALES_POP_FC_UNUSED" hidden="1">"c8020"</definedName>
    <definedName name="IQ_MEDIAN_NEW_HOME_SALES_POP_UNUSED" hidden="1">"c7140"</definedName>
    <definedName name="IQ_MEDIAN_NEW_HOME_SALES_UNUSED" hidden="1">"c6920"</definedName>
    <definedName name="IQ_MEDIAN_NEW_HOME_SALES_YOY_FC_UNUSED" hidden="1">"c8240"</definedName>
    <definedName name="IQ_MEDIAN_NEW_HOME_SALES_YOY_UNUSED" hidden="1">"c7360"</definedName>
    <definedName name="IQ_MEDIAN_TARGET_PRICE" hidden="1">"c1650"</definedName>
    <definedName name="IQ_MEDIAN_TARGET_PRICE_CIQ" hidden="1">"c4658"</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42516.2558680556</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MARGIN" hidden="1">"c794"</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SBC_ACT_OR_EST" hidden="1">"c4474"</definedName>
    <definedName name="IQ_NI_SBC_ACT_OR_EST_CIQ" hidden="1">"c5012"</definedName>
    <definedName name="IQ_NI_SBC_GW_ACT_OR_EST" hidden="1">"c4478"</definedName>
    <definedName name="IQ_NI_SBC_GW_ACT_OR_EST_CIQ" hidden="1">"c5016"</definedName>
    <definedName name="IQ_NI_SFAS" hidden="1">"c795"</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"c11750"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UNUSED" hidden="1">"c7588"</definedName>
    <definedName name="IQ_NONRES_FIXED_INVEST_PRIV_FC_UNUSED" hidden="1">"c7808"</definedName>
    <definedName name="IQ_NONRES_FIXED_INVEST_PRIV_POP_FC_UNUSED" hidden="1">"c8028"</definedName>
    <definedName name="IQ_NONRES_FIXED_INVEST_PRIV_POP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 hidden="1">"c6240"</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INSURED_FDIC" hidden="1">"c6374"</definedName>
    <definedName name="IQ_PERIODDATE" hidden="1">"c1414"</definedName>
    <definedName name="IQ_PERIODDATE_AP" hidden="1">"c11745"</definedName>
    <definedName name="IQ_PERIODDATE_BS" hidden="1">"c1032"</definedName>
    <definedName name="IQ_PERIODDATE_CF" hidden="1">"c1033"</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RETURN_ASSETS_FDIC" hidden="1">"c6731"</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CIQ" hidden="1">"c3613"</definedName>
    <definedName name="IQ_PRICE_TARGET_REUT" hidden="1">"c3631"</definedName>
    <definedName name="IQ_PRICEDATE" hidden="1">"c1069"</definedName>
    <definedName name="IQ_PRICING_DATE" hidden="1">"c1613"</definedName>
    <definedName name="IQ_PRIMARY_INDUSTRY" hidden="1">"c1070"</definedName>
    <definedName name="IQ_PRIVATE_CONST_TOTAL_APR_FC_UNUSED" hidden="1">"c8559"</definedName>
    <definedName name="IQ_PRIVATE_CONST_TOTAL_APR_UNUSED" hidden="1">"c7679"</definedName>
    <definedName name="IQ_PRIVATE_CONST_TOTAL_FC_UNUSED" hidden="1">"c7899"</definedName>
    <definedName name="IQ_PRIVATE_CONST_TOTAL_POP_FC_UNUSED" hidden="1">"c8119"</definedName>
    <definedName name="IQ_PRIVATE_CONST_TOTAL_POP_UNUSED" hidden="1">"c7239"</definedName>
    <definedName name="IQ_PRIVATE_CONST_TOTAL_UNUSED" hidden="1">"c7019"</definedName>
    <definedName name="IQ_PRIVATE_CONST_TOTAL_YOY_FC_UNUSED" hidden="1">"c8339"</definedName>
    <definedName name="IQ_PRIVATE_CONST_TOTAL_YOY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UNUSED" hidden="1">"c7655"</definedName>
    <definedName name="IQ_PRIVATE_RES_CONST_REAL_FC_UNUSED" hidden="1">"c7875"</definedName>
    <definedName name="IQ_PRIVATE_RES_CONST_REAL_POP_FC_UNUSED" hidden="1">"c8095"</definedName>
    <definedName name="IQ_PRIVATE_RES_CONST_REAL_POP_UNUSED" hidden="1">"c7215"</definedName>
    <definedName name="IQ_PRIVATE_RES_CONST_REAL_UNUSED" hidden="1">"c6995"</definedName>
    <definedName name="IQ_PRIVATE_RES_CONST_REAL_YOY_FC_UNUSED" hidden="1">"c8315"</definedName>
    <definedName name="IQ_PRIVATE_RES_CONST_REAL_YOY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UNUSED" hidden="1">"c7611"</definedName>
    <definedName name="IQ_PURCHASES_EQUIP_NONRES_SAAR_FC_UNUSED" hidden="1">"c7831"</definedName>
    <definedName name="IQ_PURCHASES_EQUIP_NONRES_SAAR_POP_FC_UNUSED" hidden="1">"c8051"</definedName>
    <definedName name="IQ_PURCHASES_EQUIP_NONRES_SAAR_POP_UNUSED" hidden="1">"c7171"</definedName>
    <definedName name="IQ_PURCHASES_EQUIP_NONRES_SAAR_UNUSED" hidden="1">"c6951"</definedName>
    <definedName name="IQ_PURCHASES_EQUIP_NONRES_SAAR_YOY_FC_UNUSED" hidden="1">"c8271"</definedName>
    <definedName name="IQ_PURCHASES_EQUIP_NONRES_SAAR_YOY_UNUSED" hidden="1">"c7391"</definedName>
    <definedName name="IQ_PV_PREMIUMS_NEW_BUSINESS" hidden="1">"c9973"</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SHARE_ACT_OR_EST" hidden="1">"c4508"</definedName>
    <definedName name="IQ_RECURRING_PROFIT_SHARE_ACT_OR_EST_CIQ" hidden="1">"c5046"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 hidden="1">"c8536"</definedName>
    <definedName name="IQ_RES_CONST_REAL_APR_UNUSED" hidden="1">"c7656"</definedName>
    <definedName name="IQ_RES_CONST_REAL_FC_UNUSED" hidden="1">"c7876"</definedName>
    <definedName name="IQ_RES_CONST_REAL_POP_FC_UNUSED" hidden="1">"c8096"</definedName>
    <definedName name="IQ_RES_CONST_REAL_POP_UNUSED" hidden="1">"c7216"</definedName>
    <definedName name="IQ_RES_CONST_REAL_SAAR_APR_FC_UNUSED" hidden="1">"c8537"</definedName>
    <definedName name="IQ_RES_CONST_REAL_SAAR_APR_UNUSED" hidden="1">"c7657"</definedName>
    <definedName name="IQ_RES_CONST_REAL_SAAR_FC_UNUSED" hidden="1">"c7877"</definedName>
    <definedName name="IQ_RES_CONST_REAL_SAAR_POP_FC_UNUSED" hidden="1">"c8097"</definedName>
    <definedName name="IQ_RES_CONST_REAL_SAAR_POP_UNUSED" hidden="1">"c7217"</definedName>
    <definedName name="IQ_RES_CONST_REAL_SAAR_UNUSED" hidden="1">"c6997"</definedName>
    <definedName name="IQ_RES_CONST_REAL_SAAR_YOY_FC_UNUSED" hidden="1">"c8317"</definedName>
    <definedName name="IQ_RES_CONST_REAL_SAAR_YOY_UNUSED" hidden="1">"c7437"</definedName>
    <definedName name="IQ_RES_CONST_REAL_UNUSED" hidden="1">"c6996"</definedName>
    <definedName name="IQ_RES_CONST_REAL_YOY_FC_UNUSED" hidden="1">"c8316"</definedName>
    <definedName name="IQ_RES_CONST_REAL_YOY_UNUSED" hidden="1">"c7436"</definedName>
    <definedName name="IQ_RES_CONST_SAAR_APR_FC_UNUSED" hidden="1">"c8540"</definedName>
    <definedName name="IQ_RES_CONST_SAAR_APR_UNUSED" hidden="1">"c7660"</definedName>
    <definedName name="IQ_RES_CONST_SAAR_FC_UNUSED" hidden="1">"c7880"</definedName>
    <definedName name="IQ_RES_CONST_SAAR_POP_FC_UNUSED" hidden="1">"c8100"</definedName>
    <definedName name="IQ_RES_CONST_SAAR_POP_UNUSED" hidden="1">"c7220"</definedName>
    <definedName name="IQ_RES_CONST_SAAR_UNUSED" hidden="1">"c7000"</definedName>
    <definedName name="IQ_RES_CONST_SAAR_YOY_FC_UNUSED" hidden="1">"c8320"</definedName>
    <definedName name="IQ_RES_CONST_SAAR_YOY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 hidden="1">"c2214"</definedName>
    <definedName name="IQ_REVENUE_ACT_OR_EST_CIQ" hidden="1">"c5059"</definedName>
    <definedName name="IQ_REVENUE_EST" hidden="1">"c1126"</definedName>
    <definedName name="IQ_REVENUE_EST_CIQ" hidden="1">"c3616"</definedName>
    <definedName name="IQ_REVENUE_EST_REUT" hidden="1">"c3634"</definedName>
    <definedName name="IQ_REVENUE_HIGH_EST" hidden="1">"c1127"</definedName>
    <definedName name="IQ_REVENUE_HIGH_EST_CIQ" hidden="1">"c3618"</definedName>
    <definedName name="IQ_REVENUE_HIGH_EST_REUT" hidden="1">"c3636"</definedName>
    <definedName name="IQ_REVENUE_LOW_EST" hidden="1">"c1128"</definedName>
    <definedName name="IQ_REVENUE_LOW_EST_CIQ" hidden="1">"c3619"</definedName>
    <definedName name="IQ_REVENUE_LOW_EST_REUT" hidden="1">"c3637"</definedName>
    <definedName name="IQ_REVENUE_MEDIAN_EST" hidden="1">"c1662"</definedName>
    <definedName name="IQ_REVENUE_MEDIAN_EST_CIQ" hidden="1">"c3617"</definedName>
    <definedName name="IQ_REVENUE_MEDIAN_EST_REUT" hidden="1">"c3635"</definedName>
    <definedName name="IQ_REVENUE_NUM_EST" hidden="1">"c1129"</definedName>
    <definedName name="IQ_REVENUE_NUM_EST_CIQ" hidden="1">"c3620"</definedName>
    <definedName name="IQ_REVENUE_NUM_EST_REUT" hidden="1">"c3638"</definedName>
    <definedName name="IQ_REVISION_DATE_" hidden="1">39854.739849537</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OWN" hidden="1">"c1153"</definedName>
    <definedName name="IQ_SECURITY_RESELL" hidden="1">"c1154"</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Z_SCORE" hidden="1">"c1339"</definedName>
    <definedName name="IsColHidden" hidden="1">FALSE</definedName>
    <definedName name="IsLTMColHidden" hidden="1">FALSE</definedName>
    <definedName name="ISMethod">1</definedName>
    <definedName name="italy" localSheetId="12">#REF!</definedName>
    <definedName name="italy" localSheetId="10">#REF!</definedName>
    <definedName name="iue">1</definedName>
    <definedName name="iuesymbol">"NT$"</definedName>
    <definedName name="iun">1000000</definedName>
    <definedName name="iunsymbol">"NT$m"</definedName>
    <definedName name="ius">1000000</definedName>
    <definedName name="japan" localSheetId="12">#REF!</definedName>
    <definedName name="japan" localSheetId="10">#REF!</definedName>
    <definedName name="KHN" localSheetId="9" hidden="1">{"'보고양식'!$A$58:$K$111"}</definedName>
    <definedName name="KHN" localSheetId="5" hidden="1">{"'보고양식'!$A$58:$K$111"}</definedName>
    <definedName name="KHN" localSheetId="7" hidden="1">{"'보고양식'!$A$58:$K$111"}</definedName>
    <definedName name="KHN" localSheetId="6" hidden="1">{"'보고양식'!$A$58:$K$111"}</definedName>
    <definedName name="KHN" localSheetId="4" hidden="1">{"'보고양식'!$A$58:$K$111"}</definedName>
    <definedName name="KHN" localSheetId="8" hidden="1">{"'보고양식'!$A$58:$K$111"}</definedName>
    <definedName name="KHN" localSheetId="10" hidden="1">{"'보고양식'!$A$58:$K$111"}</definedName>
    <definedName name="KHN" hidden="1">{"'보고양식'!$A$58:$K$111"}</definedName>
    <definedName name="LabelList" localSheetId="9">OFFSET(LabelData,1,0,ROWS(LabelData)-1,1)</definedName>
    <definedName name="LabelList" localSheetId="5">OFFSET(LabelData,1,0,ROWS(LabelData)-1,1)</definedName>
    <definedName name="LabelList" localSheetId="7">OFFSET(LabelData,1,0,ROWS(LabelData)-1,1)</definedName>
    <definedName name="LabelList" localSheetId="6">OFFSET(LabelData,1,0,ROWS(LabelData)-1,1)</definedName>
    <definedName name="LabelList" localSheetId="4">OFFSET(LabelData,1,0,ROWS(LabelData)-1,1)</definedName>
    <definedName name="LabelList" localSheetId="8">OFFSET(LabelData,1,0,ROWS(LabelData)-1,1)</definedName>
    <definedName name="LabelList" localSheetId="10">OFFSET(LabelData,1,0,ROWS(LabelData)-1,1)</definedName>
    <definedName name="LabelList">OFFSET(LabelData,1,0,ROWS(LabelData)-1,1)</definedName>
    <definedName name="latinAmerica" localSheetId="12">#REF!</definedName>
    <definedName name="latinAmerica" localSheetId="10">#REF!</definedName>
    <definedName name="latinAmericaCountries" localSheetId="12">#REF!</definedName>
    <definedName name="latinAmericaCountries" localSheetId="10">#REF!</definedName>
    <definedName name="latinAmericaCountries">'[5]MW GEG'!$J$42:$J$46</definedName>
    <definedName name="LiabilitiesCurrentAccruedLiabilities">0</definedName>
    <definedName name="LiabilitiesCurrentNotesPayable">0</definedName>
    <definedName name="LiabilitiesDeferredIncomeTaxes">0</definedName>
    <definedName name="LiabilitiesOther">0</definedName>
    <definedName name="LiabilitiesUnamortizedInvestmentTaxCredits">0</definedName>
    <definedName name="Linking_1" localSheetId="12">#REF!</definedName>
    <definedName name="Linking_1" localSheetId="10">#REF!</definedName>
    <definedName name="Linking_1">#REF!</definedName>
    <definedName name="Linking_10" localSheetId="12">#REF!</definedName>
    <definedName name="Linking_10" localSheetId="10">#REF!</definedName>
    <definedName name="Linking_10">#REF!</definedName>
    <definedName name="Linking_100" localSheetId="12">#REF!</definedName>
    <definedName name="Linking_100" localSheetId="10">#REF!</definedName>
    <definedName name="Linking_101" localSheetId="12">#REF!</definedName>
    <definedName name="Linking_101" localSheetId="10">#REF!</definedName>
    <definedName name="Linking_102" localSheetId="12">#REF!</definedName>
    <definedName name="Linking_102" localSheetId="10">#REF!</definedName>
    <definedName name="Linking_103" localSheetId="12">#REF!</definedName>
    <definedName name="Linking_103" localSheetId="10">#REF!</definedName>
    <definedName name="Linking_104" localSheetId="12">#REF!</definedName>
    <definedName name="Linking_104" localSheetId="10">#REF!</definedName>
    <definedName name="Linking_105" localSheetId="12" xml:space="preserve">                                                  '[9]Supply chain &amp; Leadtime'!$T$38:$AF$55</definedName>
    <definedName name="Linking_105" localSheetId="10" xml:space="preserve">                                                  '[9]Supply chain &amp; Leadtime'!$T$38:$AF$55</definedName>
    <definedName name="Linking_106" localSheetId="12" xml:space="preserve">                                                                                                                                                                              '[9]Supply chain &amp; Leadtime'!$T$57:$AF$64</definedName>
    <definedName name="Linking_106" localSheetId="10" xml:space="preserve">                                                                                                                                                                              '[9]Supply chain &amp; Leadtime'!$T$57:$AF$64</definedName>
    <definedName name="Linking_107" localSheetId="12" xml:space="preserve">                              '[9]Supply chain &amp; Leadtime'!$T$66:$AF$77</definedName>
    <definedName name="Linking_107" localSheetId="10" xml:space="preserve">                              '[9]Supply chain &amp; Leadtime'!$T$66:$AF$77</definedName>
    <definedName name="Linking_108" localSheetId="12" xml:space="preserve">                                                  '[9]Supply chain &amp; Leadtime'!$T$38:$AF$55</definedName>
    <definedName name="Linking_108" localSheetId="10" xml:space="preserve">                                                  '[9]Supply chain &amp; Leadtime'!$T$38:$AF$55</definedName>
    <definedName name="Linking_109" localSheetId="12" xml:space="preserve">                                                                                                              '[9]Supply chain &amp; Leadtime'!$T$57:$AF$64</definedName>
    <definedName name="Linking_109" localSheetId="10" xml:space="preserve">                                                                                                              '[9]Supply chain &amp; Leadtime'!$T$57:$AF$64</definedName>
    <definedName name="Linking_11" localSheetId="12">#REF!</definedName>
    <definedName name="Linking_11" localSheetId="10">#REF!</definedName>
    <definedName name="Linking_11">#REF!</definedName>
    <definedName name="Linking_110" localSheetId="12" xml:space="preserve">                                                                                                                                                                                                                                                          '[9]Supply chain &amp; Leadtime'!$T$66:$AF$77</definedName>
    <definedName name="Linking_110" localSheetId="10" xml:space="preserve">                                                                                                                                                                                                                                                          '[9]Supply chain &amp; Leadtime'!$T$66:$AF$77</definedName>
    <definedName name="Linking_111" localSheetId="12" xml:space="preserve">                                                                                                                                  '[9]Supply chain &amp; Leadtime'!$T$66:$AF$77</definedName>
    <definedName name="Linking_111" localSheetId="10" xml:space="preserve">                                                                                                                                  '[9]Supply chain &amp; Leadtime'!$T$66:$AF$77</definedName>
    <definedName name="Linking_112" localSheetId="12" xml:space="preserve">                                                  '[9]Supply chain &amp; Leadtime'!$T$65:$AF$77</definedName>
    <definedName name="Linking_112" localSheetId="10" xml:space="preserve">                                                  '[9]Supply chain &amp; Leadtime'!$T$65:$AF$77</definedName>
    <definedName name="Linking_113" localSheetId="12" xml:space="preserve">                                                  '[9]ODM share analysis'!$B$2:$F$27</definedName>
    <definedName name="Linking_113" localSheetId="10" xml:space="preserve">                                                  '[9]ODM share analysis'!$B$2:$F$27</definedName>
    <definedName name="Linking_114" localSheetId="12" xml:space="preserve">                                                                                                  '[9]Supply chain &amp; Leadtime'!$A$2:$Q$36</definedName>
    <definedName name="Linking_114" localSheetId="10" xml:space="preserve">                                                                                                  '[9]Supply chain &amp; Leadtime'!$A$2:$Q$36</definedName>
    <definedName name="Linking_115" localSheetId="12" xml:space="preserve">                                                  '[9]Supply chain &amp; Leadtime'!$T$57:$AG$64</definedName>
    <definedName name="Linking_115" localSheetId="10" xml:space="preserve">                                                  '[9]Supply chain &amp; Leadtime'!$T$57:$AG$64</definedName>
    <definedName name="Linking_116" localSheetId="12" xml:space="preserve">                                                  '[9]Supply chain &amp; Leadtime'!$AL$79:$AP$87</definedName>
    <definedName name="Linking_116" localSheetId="10" xml:space="preserve">                                                  '[9]Supply chain &amp; Leadtime'!$AL$79:$AP$87</definedName>
    <definedName name="Linking_117" localSheetId="12" xml:space="preserve">                                            '[9]Supply chain &amp; Leadtime'!$A$2:$Q$36</definedName>
    <definedName name="Linking_117" localSheetId="10" xml:space="preserve">                                            '[9]Supply chain &amp; Leadtime'!$A$2:$Q$36</definedName>
    <definedName name="Linking_118" localSheetId="12" xml:space="preserve">                                                                                                                      '[10]Supply chain &amp; Leadtime'!$T$38:$AH$77</definedName>
    <definedName name="Linking_118" localSheetId="10" xml:space="preserve">                                                                                                                      '[10]Supply chain &amp; Leadtime'!$T$38:$AH$77</definedName>
    <definedName name="Linking_119" localSheetId="12" xml:space="preserve">                                                                                                                                                                                                                              '[10]ODM share analysis'!$B$2:$G$27</definedName>
    <definedName name="Linking_119" localSheetId="10" xml:space="preserve">                                                                                                                                                                                                                              '[10]ODM share analysis'!$B$2:$G$27</definedName>
    <definedName name="Linking_12" localSheetId="12">#REF!</definedName>
    <definedName name="Linking_12" localSheetId="10">#REF!</definedName>
    <definedName name="Linking_12">#REF!</definedName>
    <definedName name="Linking_120" localSheetId="12" xml:space="preserve">                                                                                                                                                                                                                  '[10]ODM share analysis'!$B$2:$G$27</definedName>
    <definedName name="Linking_120" localSheetId="10" xml:space="preserve">                                                                                                                                                                                                                  '[10]ODM share analysis'!$B$2:$G$27</definedName>
    <definedName name="Linking_121" localSheetId="12" xml:space="preserve">                                                                                                                                                          '[10]ODM share analysis'!$B$2:$G$27</definedName>
    <definedName name="Linking_121" localSheetId="10" xml:space="preserve">                                                                                                                                                          '[10]ODM share analysis'!$B$2:$G$27</definedName>
    <definedName name="Linking_122">#REF!</definedName>
    <definedName name="Linking_123">#REF!</definedName>
    <definedName name="Linking_124">#REF!</definedName>
    <definedName name="Linking_125">#REF!</definedName>
    <definedName name="Linking_126">#REF!</definedName>
    <definedName name="Linking_127">#REF!</definedName>
    <definedName name="Linking_128">#REF!</definedName>
    <definedName name="Linking_129" localSheetId="10" xml:space="preserve">                                 '[11]NVL72 BoM Comparison'!$B$4:$G$17</definedName>
    <definedName name="Linking_13" localSheetId="12">#REF!</definedName>
    <definedName name="Linking_13" localSheetId="10">#REF!</definedName>
    <definedName name="Linking_130" localSheetId="10" xml:space="preserve">                                                               '[11]NVL72 BoM Comparison'!$X$19:$AA$40</definedName>
    <definedName name="Linking_131" localSheetId="10" xml:space="preserve">                                                                                                                                                                                               '[11]NVL72 BoM Comparison'!$X$43:$AA$61</definedName>
    <definedName name="Linking_132" localSheetId="10" xml:space="preserve">                                         '[11]NVL72 BoM Comparison'!$X$64:$AA$82</definedName>
    <definedName name="Linking_133">#REF!</definedName>
    <definedName name="Linking_14" localSheetId="12">#REF!</definedName>
    <definedName name="Linking_14" localSheetId="10">#REF!</definedName>
    <definedName name="Linking_15" localSheetId="12">#REF!</definedName>
    <definedName name="Linking_15" localSheetId="10">#REF!</definedName>
    <definedName name="Linking_16" localSheetId="12">#REF!</definedName>
    <definedName name="Linking_16" localSheetId="10">#REF!</definedName>
    <definedName name="Linking_17" localSheetId="12">#REF!</definedName>
    <definedName name="Linking_17" localSheetId="10">#REF!</definedName>
    <definedName name="Linking_17">#REF!</definedName>
    <definedName name="Linking_18" localSheetId="12">#REF!</definedName>
    <definedName name="Linking_18" localSheetId="10">#REF!</definedName>
    <definedName name="Linking_18">#REF!</definedName>
    <definedName name="Linking_19" localSheetId="12">#REF!</definedName>
    <definedName name="Linking_19" localSheetId="10">#REF!</definedName>
    <definedName name="Linking_19">#REF!</definedName>
    <definedName name="Linking_2" localSheetId="12">#REF!</definedName>
    <definedName name="Linking_2" localSheetId="10">#REF!</definedName>
    <definedName name="Linking_2">#REF!</definedName>
    <definedName name="Linking_20" localSheetId="12">#REF!</definedName>
    <definedName name="Linking_20" localSheetId="10">#REF!</definedName>
    <definedName name="Linking_20">#REF!</definedName>
    <definedName name="Linking_21" localSheetId="12">#REF!</definedName>
    <definedName name="Linking_21" localSheetId="10">#REF!</definedName>
    <definedName name="Linking_21">#REF!</definedName>
    <definedName name="Linking_22" localSheetId="12">#REF!</definedName>
    <definedName name="Linking_22" localSheetId="10">#REF!</definedName>
    <definedName name="Linking_22">#REF!</definedName>
    <definedName name="Linking_23" localSheetId="12">#REF!</definedName>
    <definedName name="Linking_23" localSheetId="10">#REF!</definedName>
    <definedName name="Linking_23" xml:space="preserve">                                                            '[12]Software v. Hardware'!$B$67:$G$83</definedName>
    <definedName name="Linking_24" localSheetId="12">#REF!</definedName>
    <definedName name="Linking_24" localSheetId="10">#REF!</definedName>
    <definedName name="Linking_25" localSheetId="12">#REF!</definedName>
    <definedName name="Linking_25" localSheetId="10">#REF!</definedName>
    <definedName name="Linking_25" xml:space="preserve">                                    '[12]Software v. Hardware'!$B$67:$G$83</definedName>
    <definedName name="Linking_26" localSheetId="12">#REF!</definedName>
    <definedName name="Linking_26" localSheetId="10">#REF!</definedName>
    <definedName name="Linking_26" xml:space="preserve">                                    '[12]Software v. Hardware'!$B$67:$G$83</definedName>
    <definedName name="Linking_27" localSheetId="12">#REF!</definedName>
    <definedName name="Linking_27" localSheetId="10">#REF!</definedName>
    <definedName name="Linking_27" xml:space="preserve">            '[12]Software v. Hardware'!$B$67:$G$83</definedName>
    <definedName name="Linking_28" localSheetId="12">#REF!</definedName>
    <definedName name="Linking_28" localSheetId="10">#REF!</definedName>
    <definedName name="Linking_29" localSheetId="12">#REF!</definedName>
    <definedName name="Linking_29" localSheetId="10">#REF!</definedName>
    <definedName name="Linking_3" localSheetId="12">#REF!</definedName>
    <definedName name="Linking_3" localSheetId="10">#REF!</definedName>
    <definedName name="Linking_3">#REF!</definedName>
    <definedName name="Linking_30" localSheetId="12">#REF!</definedName>
    <definedName name="Linking_30" localSheetId="10">#REF!</definedName>
    <definedName name="Linking_30" xml:space="preserve">                                                                          '[12]Indicative Crypto Math'!$AC$60:$AG$111</definedName>
    <definedName name="Linking_31" localSheetId="12">#REF!</definedName>
    <definedName name="Linking_31" localSheetId="10">#REF!</definedName>
    <definedName name="Linking_31" xml:space="preserve">                                                            '[12]Power Summary'!$J$66:$L$82</definedName>
    <definedName name="Linking_32" localSheetId="12">#REF!</definedName>
    <definedName name="Linking_32" localSheetId="10">#REF!</definedName>
    <definedName name="Linking_32" xml:space="preserve">                                                                                    '[12]Indicative Crypto Math'!$B$3:$E$43</definedName>
    <definedName name="Linking_33" localSheetId="12">#REF!</definedName>
    <definedName name="Linking_33" localSheetId="10">#REF!</definedName>
    <definedName name="Linking_34" localSheetId="12">#REF!</definedName>
    <definedName name="Linking_34" localSheetId="10">#REF!</definedName>
    <definedName name="Linking_35" localSheetId="12">#REF!</definedName>
    <definedName name="Linking_35" localSheetId="10">#REF!</definedName>
    <definedName name="Linking_36" localSheetId="12">#REF!</definedName>
    <definedName name="Linking_36" localSheetId="10">#REF!</definedName>
    <definedName name="Linking_37" localSheetId="12">#REF!</definedName>
    <definedName name="Linking_37" localSheetId="10">#REF!</definedName>
    <definedName name="Linking_38" localSheetId="12">#REF!</definedName>
    <definedName name="Linking_38" localSheetId="10">#REF!</definedName>
    <definedName name="Linking_38">'[13]Earnings Variance &amp; Guidance'!$AB$5:$AM$14</definedName>
    <definedName name="Linking_39" localSheetId="12">#REF!</definedName>
    <definedName name="Linking_39" localSheetId="10">#REF!</definedName>
    <definedName name="Linking_39">'[13]Earnings Variance &amp; Guidance'!$B$5:$Z$39</definedName>
    <definedName name="Linking_4" localSheetId="12">'GB300 BoM'!$B$3:$M$47</definedName>
    <definedName name="Linking_4" localSheetId="10">'VR200 BoM '!$B$3:$M$47</definedName>
    <definedName name="Linking_40" localSheetId="12">#REF!</definedName>
    <definedName name="Linking_40" localSheetId="10">#REF!</definedName>
    <definedName name="Linking_41" localSheetId="12">#REF!</definedName>
    <definedName name="Linking_41" localSheetId="10">#REF!</definedName>
    <definedName name="Linking_42" localSheetId="12">#REF!</definedName>
    <definedName name="Linking_42" localSheetId="10">#REF!</definedName>
    <definedName name="Linking_42">#REF!</definedName>
    <definedName name="Linking_43" localSheetId="12">#REF!</definedName>
    <definedName name="Linking_43" localSheetId="10">#REF!</definedName>
    <definedName name="Linking_44" localSheetId="12">#REF!</definedName>
    <definedName name="Linking_44" localSheetId="10">#REF!</definedName>
    <definedName name="Linking_44" xml:space="preserve">                                                    '[12]SOFC LCOE'!$AJ$3:$AP$6</definedName>
    <definedName name="Linking_45" localSheetId="12">#REF!</definedName>
    <definedName name="Linking_45" localSheetId="10">#REF!</definedName>
    <definedName name="Linking_46" localSheetId="12">#REF!</definedName>
    <definedName name="Linking_46" localSheetId="10">#REF!</definedName>
    <definedName name="Linking_46">#REF!</definedName>
    <definedName name="Linking_47" localSheetId="12">#REF!</definedName>
    <definedName name="Linking_47" localSheetId="10">#REF!</definedName>
    <definedName name="Linking_48" localSheetId="12">#REF!</definedName>
    <definedName name="Linking_48" localSheetId="10">#REF!</definedName>
    <definedName name="Linking_49" localSheetId="12">#REF!</definedName>
    <definedName name="Linking_49" localSheetId="10">#REF!</definedName>
    <definedName name="Linking_5" localSheetId="12">'GB300 BoM'!$B$3:$I$47</definedName>
    <definedName name="Linking_5" localSheetId="10">'VR200 BoM '!$B$3:$I$47</definedName>
    <definedName name="Linking_50" localSheetId="12">#REF!</definedName>
    <definedName name="Linking_50" localSheetId="10">#REF!</definedName>
    <definedName name="Linking_50">#REF!</definedName>
    <definedName name="Linking_51" localSheetId="12">#REF!</definedName>
    <definedName name="Linking_51" localSheetId="10">#REF!</definedName>
    <definedName name="Linking_51">#REF!</definedName>
    <definedName name="Linking_52" localSheetId="12">#REF!</definedName>
    <definedName name="Linking_52" localSheetId="10">#REF!</definedName>
    <definedName name="Linking_53" localSheetId="12">#REF!</definedName>
    <definedName name="Linking_53" localSheetId="10">#REF!</definedName>
    <definedName name="Linking_54" localSheetId="12">#REF!</definedName>
    <definedName name="Linking_54" localSheetId="10">#REF!</definedName>
    <definedName name="Linking_55" localSheetId="12">#REF!</definedName>
    <definedName name="Linking_55" localSheetId="10">#REF!</definedName>
    <definedName name="Linking_55" xml:space="preserve">                                    '[12]Time Value'!$B$32:$C$39</definedName>
    <definedName name="Linking_56" localSheetId="12">#REF!</definedName>
    <definedName name="Linking_56" localSheetId="10">#REF!</definedName>
    <definedName name="Linking_57" localSheetId="12">#REF!</definedName>
    <definedName name="Linking_57" localSheetId="10">#REF!</definedName>
    <definedName name="Linking_58" localSheetId="12">#REF!</definedName>
    <definedName name="Linking_58" localSheetId="10">#REF!</definedName>
    <definedName name="Linking_59" localSheetId="12">#REF!</definedName>
    <definedName name="Linking_59" localSheetId="10">#REF!</definedName>
    <definedName name="Linking_6" localSheetId="12" xml:space="preserve">                                                            'GB300 BoM'!$B$3:$C$28</definedName>
    <definedName name="Linking_6" localSheetId="10" xml:space="preserve">                                                            'VR200 BoM '!$B$3:$C$30</definedName>
    <definedName name="Linking_60" localSheetId="12">#REF!</definedName>
    <definedName name="Linking_60" localSheetId="10">#REF!</definedName>
    <definedName name="Linking_60" xml:space="preserve">                                                            '[12]Time Value'!$B$32:$C$39</definedName>
    <definedName name="Linking_61" localSheetId="12">#REF!</definedName>
    <definedName name="Linking_61" localSheetId="10">#REF!</definedName>
    <definedName name="Linking_61" xml:space="preserve">                                    '[12]SOFC LCOE'!$B$2:$R$39</definedName>
    <definedName name="Linking_62" localSheetId="12">#REF!</definedName>
    <definedName name="Linking_62" localSheetId="10">#REF!</definedName>
    <definedName name="Linking_62" xml:space="preserve">                                                            '[12]Indicative Crypto Math'!$O$62:$AC$79</definedName>
    <definedName name="Linking_63" localSheetId="12">#REF!</definedName>
    <definedName name="Linking_63" localSheetId="10">#REF!</definedName>
    <definedName name="Linking_64" localSheetId="12">#REF!</definedName>
    <definedName name="Linking_64" localSheetId="10">#REF!</definedName>
    <definedName name="Linking_65" localSheetId="12">#REF!</definedName>
    <definedName name="Linking_65" localSheetId="10">#REF!</definedName>
    <definedName name="Linking_66" localSheetId="12">#REF!</definedName>
    <definedName name="Linking_66" localSheetId="10">#REF!</definedName>
    <definedName name="Linking_66" xml:space="preserve">                                                            '[12]Indicative Crypto Math'!$J$3:$R$33</definedName>
    <definedName name="Linking_67" localSheetId="12">#REF!</definedName>
    <definedName name="Linking_67" localSheetId="10">#REF!</definedName>
    <definedName name="Linking_67" xml:space="preserve">                                                                                                            '[12]Indicative Crypto Math'!$J$3:$R$33</definedName>
    <definedName name="Linking_68" localSheetId="12">#REF!</definedName>
    <definedName name="Linking_68" localSheetId="10">#REF!</definedName>
    <definedName name="Linking_68" xml:space="preserve">                                                                                                            '[12]Indicative Crypto Math'!$T$4:$AL$21</definedName>
    <definedName name="Linking_69" localSheetId="12">#REF!</definedName>
    <definedName name="Linking_69" localSheetId="10">#REF!</definedName>
    <definedName name="Linking_69">#REF!</definedName>
    <definedName name="Linking_7">#REF!</definedName>
    <definedName name="Linking_70" localSheetId="12">#REF!</definedName>
    <definedName name="Linking_70" localSheetId="10">#REF!</definedName>
    <definedName name="Linking_70">#REF!</definedName>
    <definedName name="Linking_71" localSheetId="12">#REF!</definedName>
    <definedName name="Linking_71" localSheetId="10">#REF!</definedName>
    <definedName name="Linking_72" localSheetId="12">#REF!</definedName>
    <definedName name="Linking_72" localSheetId="10">#REF!</definedName>
    <definedName name="Linking_73" localSheetId="12">#REF!</definedName>
    <definedName name="Linking_73" localSheetId="10">#REF!</definedName>
    <definedName name="Linking_74" localSheetId="12">#REF!</definedName>
    <definedName name="Linking_74" localSheetId="10">#REF!</definedName>
    <definedName name="Linking_74">#REF!</definedName>
    <definedName name="Linking_75" localSheetId="12">#REF!</definedName>
    <definedName name="Linking_75" localSheetId="10">#REF!</definedName>
    <definedName name="Linking_76" localSheetId="12">#REF!</definedName>
    <definedName name="Linking_76" localSheetId="10">#REF!</definedName>
    <definedName name="Linking_76">#REF!</definedName>
    <definedName name="Linking_77" localSheetId="12">#REF!</definedName>
    <definedName name="Linking_77" localSheetId="10">#REF!</definedName>
    <definedName name="Linking_77">#REF!</definedName>
    <definedName name="Linking_78" localSheetId="12">#REF!</definedName>
    <definedName name="Linking_78" localSheetId="10">#REF!</definedName>
    <definedName name="Linking_78">#REF!</definedName>
    <definedName name="Linking_79" localSheetId="12">#REF!</definedName>
    <definedName name="Linking_79" localSheetId="10">#REF!</definedName>
    <definedName name="Linking_79">#REF!</definedName>
    <definedName name="Linking_8" localSheetId="12">#REF!</definedName>
    <definedName name="Linking_8" localSheetId="10">#REF!</definedName>
    <definedName name="Linking_8">#REF!</definedName>
    <definedName name="Linking_80" localSheetId="12">#REF!</definedName>
    <definedName name="Linking_80" localSheetId="10">#REF!</definedName>
    <definedName name="Linking_80">#REF!</definedName>
    <definedName name="Linking_81" localSheetId="12">#REF!</definedName>
    <definedName name="Linking_81" localSheetId="10">#REF!</definedName>
    <definedName name="Linking_81">#REF!</definedName>
    <definedName name="Linking_82" localSheetId="12">#REF!</definedName>
    <definedName name="Linking_82" localSheetId="10">#REF!</definedName>
    <definedName name="Linking_82">#REF!</definedName>
    <definedName name="Linking_83" localSheetId="12">#REF!</definedName>
    <definedName name="Linking_83" localSheetId="10">#REF!</definedName>
    <definedName name="Linking_83">#REF!</definedName>
    <definedName name="Linking_84" localSheetId="12">#REF!</definedName>
    <definedName name="Linking_84" localSheetId="10">#REF!</definedName>
    <definedName name="Linking_84">#REF!</definedName>
    <definedName name="Linking_85" localSheetId="12">#REF!</definedName>
    <definedName name="Linking_85" localSheetId="10">#REF!</definedName>
    <definedName name="Linking_86" localSheetId="12">#REF!</definedName>
    <definedName name="Linking_86" localSheetId="10">#REF!</definedName>
    <definedName name="Linking_86" xml:space="preserve">                                                            '[14]GPU Leasing Returns'!$F$14:$L$21</definedName>
    <definedName name="Linking_87" localSheetId="12">#REF!</definedName>
    <definedName name="Linking_87" localSheetId="10">#REF!</definedName>
    <definedName name="Linking_88" localSheetId="12">#REF!</definedName>
    <definedName name="Linking_88" localSheetId="10">#REF!</definedName>
    <definedName name="Linking_89" localSheetId="12">#REF!</definedName>
    <definedName name="Linking_89" localSheetId="10">#REF!</definedName>
    <definedName name="Linking_9">#REF!</definedName>
    <definedName name="Linking_90" localSheetId="12">#REF!</definedName>
    <definedName name="Linking_90" localSheetId="10">#REF!</definedName>
    <definedName name="Linking_91" localSheetId="12">#REF!</definedName>
    <definedName name="Linking_91" localSheetId="10">#REF!</definedName>
    <definedName name="Linking_92" localSheetId="12">#REF!</definedName>
    <definedName name="Linking_92" localSheetId="10">#REF!</definedName>
    <definedName name="Linking_93" localSheetId="12">#REF!</definedName>
    <definedName name="Linking_93" localSheetId="10">#REF!</definedName>
    <definedName name="Linking_94" localSheetId="12">#REF!</definedName>
    <definedName name="Linking_94" localSheetId="10">#REF!</definedName>
    <definedName name="Linking_95" localSheetId="12">#REF!</definedName>
    <definedName name="Linking_95" localSheetId="10">#REF!</definedName>
    <definedName name="Linking_96" localSheetId="12">#REF!</definedName>
    <definedName name="Linking_96" localSheetId="10">#REF!</definedName>
    <definedName name="Linking_97" localSheetId="12">#REF!</definedName>
    <definedName name="Linking_97" localSheetId="10">#REF!</definedName>
    <definedName name="Linking_98" localSheetId="12">#REF!</definedName>
    <definedName name="Linking_98" localSheetId="10">#REF!</definedName>
    <definedName name="Linking_99" localSheetId="12">#REF!</definedName>
    <definedName name="Linking_99" localSheetId="10">#REF!</definedName>
    <definedName name="Linking_Chart1" localSheetId="12">#REF!</definedName>
    <definedName name="Linking_Chart1" localSheetId="10">#REF!</definedName>
    <definedName name="Linking_Chart4">#REF!</definedName>
    <definedName name="Linking_Range_1" localSheetId="12">#REF!</definedName>
    <definedName name="Linking_Range_1" localSheetId="10">#REF!</definedName>
    <definedName name="linking_range_10" localSheetId="12">#REF!</definedName>
    <definedName name="linking_range_10" localSheetId="10">#REF!</definedName>
    <definedName name="linking_range_100" localSheetId="12">#REF!</definedName>
    <definedName name="linking_range_100" localSheetId="10">#REF!</definedName>
    <definedName name="linking_range_11" localSheetId="12">#REF!</definedName>
    <definedName name="linking_range_11" localSheetId="10">#REF!</definedName>
    <definedName name="Linking_Range_13">#REF!</definedName>
    <definedName name="Linking_Range_14" localSheetId="12">#REF!</definedName>
    <definedName name="Linking_Range_14" localSheetId="10">#REF!</definedName>
    <definedName name="Linking_Range_15" localSheetId="12">#REF!</definedName>
    <definedName name="Linking_Range_15" localSheetId="10">#REF!</definedName>
    <definedName name="Linking_Range_15">#REF!</definedName>
    <definedName name="Linking_Range_16" localSheetId="12">#REF!</definedName>
    <definedName name="Linking_Range_16" localSheetId="10">#REF!</definedName>
    <definedName name="Linking_Range_16">#REF!</definedName>
    <definedName name="Linking_Range_17" localSheetId="12">#REF!</definedName>
    <definedName name="Linking_Range_17" localSheetId="10">#REF!</definedName>
    <definedName name="Linking_Range_17">#REF!</definedName>
    <definedName name="Linking_Range_18" localSheetId="12">#REF!</definedName>
    <definedName name="Linking_Range_18" localSheetId="10">#REF!</definedName>
    <definedName name="Linking_Range_18">#REF!</definedName>
    <definedName name="Linking_Range_19" localSheetId="12">#REF!</definedName>
    <definedName name="Linking_Range_19" localSheetId="10">#REF!</definedName>
    <definedName name="Linking_Range_19">#REF!</definedName>
    <definedName name="Linking_Range_2">#REF!</definedName>
    <definedName name="linking_range_20" localSheetId="12">#REF!</definedName>
    <definedName name="linking_range_20" localSheetId="10">#REF!</definedName>
    <definedName name="Linking_Range_20">#REF!</definedName>
    <definedName name="Linking_Range_21" localSheetId="12">#REF!</definedName>
    <definedName name="Linking_Range_21" localSheetId="10">#REF!</definedName>
    <definedName name="Linking_Range_21">#REF!</definedName>
    <definedName name="Linking_Range_22" localSheetId="12">#REF!</definedName>
    <definedName name="Linking_Range_22" localSheetId="10">#REF!</definedName>
    <definedName name="Linking_Range_22">#REF!</definedName>
    <definedName name="Linking_Range_23" localSheetId="12">#REF!</definedName>
    <definedName name="Linking_Range_23" localSheetId="10">#REF!</definedName>
    <definedName name="Linking_Range_23">#REF!</definedName>
    <definedName name="Linking_Range_24">#REF!</definedName>
    <definedName name="Linking_Range_25">#REF!</definedName>
    <definedName name="Linking_Range_26" localSheetId="12">#REF!</definedName>
    <definedName name="Linking_Range_26" localSheetId="10">#REF!</definedName>
    <definedName name="Linking_Range_26">#REF!</definedName>
    <definedName name="Linking_Range_27">#REF!</definedName>
    <definedName name="Linking_Range_28">#REF!</definedName>
    <definedName name="Linking_Range_29">#REF!</definedName>
    <definedName name="Linking_Range_3">#REF!</definedName>
    <definedName name="Linking_Range_30">#REF!</definedName>
    <definedName name="Linking_Range_31">#REF!</definedName>
    <definedName name="Linking_Range_32">#REF!</definedName>
    <definedName name="Linking_Range_33">#REF!</definedName>
    <definedName name="Linking_Range_34">#REF!</definedName>
    <definedName name="Linking_Range_35">#REF!</definedName>
    <definedName name="Linking_Range_36">#REF!</definedName>
    <definedName name="Linking_Range_37">#REF!</definedName>
    <definedName name="Linking_Range_38">#REF!</definedName>
    <definedName name="Linking_Range_39">#REF!</definedName>
    <definedName name="Linking_Range_4" localSheetId="12">[15]Penetration!#REF!</definedName>
    <definedName name="Linking_Range_4" localSheetId="10">[15]Penetration!#REF!</definedName>
    <definedName name="Linking_Range_40">#REF!</definedName>
    <definedName name="Linking_Range_41">#REF!</definedName>
    <definedName name="Linking_Range_42">#REF!</definedName>
    <definedName name="Linking_Range_43">#REF!</definedName>
    <definedName name="Linking_Range_44">#REF!</definedName>
    <definedName name="Linking_Range_45">#REF!</definedName>
    <definedName name="Linking_Range_46">#REF!</definedName>
    <definedName name="Linking_Range_47">#REF!</definedName>
    <definedName name="Linking_Range_48">#REF!</definedName>
    <definedName name="Linking_Range_49">#REF!</definedName>
    <definedName name="Linking_Range_5" localSheetId="12">#REF!</definedName>
    <definedName name="Linking_Range_5" localSheetId="10">#REF!</definedName>
    <definedName name="linking_range_50" localSheetId="12">#REF!</definedName>
    <definedName name="linking_range_50" localSheetId="10">#REF!</definedName>
    <definedName name="Linking_Range_50">#REF!</definedName>
    <definedName name="Linking_Range_51">#REF!</definedName>
    <definedName name="Linking_Range_52">#REF!</definedName>
    <definedName name="Linking_Range_53">#REF!</definedName>
    <definedName name="Linking_Range_55">#REF!</definedName>
    <definedName name="Linking_Range_56">#REF!</definedName>
    <definedName name="Linking_Range_57">#REF!</definedName>
    <definedName name="Linking_Range_58">#REF!</definedName>
    <definedName name="Linking_Range_59">#REF!</definedName>
    <definedName name="Linking_Range_6" localSheetId="12">#REF!</definedName>
    <definedName name="Linking_Range_6" localSheetId="10">#REF!</definedName>
    <definedName name="Linking_Range_60">#REF!</definedName>
    <definedName name="Linking_Range_61">#REF!</definedName>
    <definedName name="Linking_Range_64">#REF!</definedName>
    <definedName name="Linking_Range_65">#REF!</definedName>
    <definedName name="Linking_Range_66">#REF!</definedName>
    <definedName name="Linking_Range_67">#REF!</definedName>
    <definedName name="Linking_Range_7" localSheetId="12">#REF!</definedName>
    <definedName name="Linking_Range_7" localSheetId="10">#REF!</definedName>
    <definedName name="Linking_Range_71">#REF!</definedName>
    <definedName name="Linking_Range_8" localSheetId="12">#REF!</definedName>
    <definedName name="Linking_Range_8" localSheetId="10">#REF!</definedName>
    <definedName name="Linking_Range_9">#REF!</definedName>
    <definedName name="Linking_Range10" localSheetId="12">#REF!</definedName>
    <definedName name="Linking_Range10" localSheetId="10">#REF!</definedName>
    <definedName name="linking_range1000" localSheetId="12">#REF!</definedName>
    <definedName name="linking_range1000" localSheetId="10">#REF!</definedName>
    <definedName name="linking_range1001" localSheetId="12">#REF!</definedName>
    <definedName name="linking_range1001" localSheetId="10">#REF!</definedName>
    <definedName name="linking_range1002" localSheetId="12">#REF!</definedName>
    <definedName name="linking_range1002" localSheetId="10">#REF!</definedName>
    <definedName name="linking_range1003" localSheetId="12">#REF!</definedName>
    <definedName name="linking_range1003" localSheetId="10">#REF!</definedName>
    <definedName name="linking_range1004" localSheetId="12">#REF!</definedName>
    <definedName name="linking_range1004" localSheetId="10">#REF!</definedName>
    <definedName name="Linking_Range11" localSheetId="12">#REF!</definedName>
    <definedName name="Linking_Range11" localSheetId="10">#REF!</definedName>
    <definedName name="linking_range15" localSheetId="12">#REF!</definedName>
    <definedName name="linking_range15" localSheetId="10">#REF!</definedName>
    <definedName name="Linking_Range150" localSheetId="12">#REF!</definedName>
    <definedName name="Linking_Range150" localSheetId="10">#REF!</definedName>
    <definedName name="linking_range17" localSheetId="12">#REF!</definedName>
    <definedName name="linking_range17" localSheetId="10">#REF!</definedName>
    <definedName name="linking_range177" localSheetId="12">#REF!</definedName>
    <definedName name="linking_range177" localSheetId="10">#REF!</definedName>
    <definedName name="Linking_range1984" localSheetId="12">#REF!</definedName>
    <definedName name="Linking_range1984" localSheetId="10">#REF!</definedName>
    <definedName name="Linking_range20" localSheetId="12">#REF!</definedName>
    <definedName name="Linking_range20" localSheetId="10">#REF!</definedName>
    <definedName name="linking_range25" localSheetId="12">#REF!</definedName>
    <definedName name="linking_range25" localSheetId="10">#REF!</definedName>
    <definedName name="linking_range4" localSheetId="12">#REF!</definedName>
    <definedName name="linking_range4" localSheetId="10">#REF!</definedName>
    <definedName name="linking_range5" localSheetId="12">#REF!</definedName>
    <definedName name="linking_range5" localSheetId="10">#REF!</definedName>
    <definedName name="linking_range50" localSheetId="12">#REF!</definedName>
    <definedName name="linking_range50" localSheetId="10">#REF!</definedName>
    <definedName name="linking_range500" localSheetId="12">#REF!</definedName>
    <definedName name="linking_range500" localSheetId="10">#REF!</definedName>
    <definedName name="linking_range51" localSheetId="12">#REF!</definedName>
    <definedName name="linking_range51" localSheetId="10">#REF!</definedName>
    <definedName name="linking_range52" localSheetId="12">#REF!</definedName>
    <definedName name="linking_range52" localSheetId="10">#REF!</definedName>
    <definedName name="linking_range53" localSheetId="12">#REF!</definedName>
    <definedName name="linking_range53" localSheetId="10">#REF!</definedName>
    <definedName name="linking_range55" localSheetId="12">#REF!</definedName>
    <definedName name="linking_range55" localSheetId="10">#REF!</definedName>
    <definedName name="linking_range8" localSheetId="12">#REF!</definedName>
    <definedName name="linking_range8" localSheetId="10">#REF!</definedName>
    <definedName name="Linking_Table2">#REF!</definedName>
    <definedName name="Linking_Table3">#REF!</definedName>
    <definedName name="Linking_Table3a">#REF!</definedName>
    <definedName name="Linking_Table5">#REF!</definedName>
    <definedName name="Linking_Text_1">#REF!</definedName>
    <definedName name="LinkingRange_1" localSheetId="12">#REF!</definedName>
    <definedName name="LinkingRange_1" localSheetId="10">#REF!</definedName>
    <definedName name="lstDCSimported">#REF!</definedName>
    <definedName name="lstDCSnotFound">#REF!</definedName>
    <definedName name="Map">"Map"</definedName>
    <definedName name="metricLookup">#REF!</definedName>
    <definedName name="middleEast" localSheetId="12">#REF!</definedName>
    <definedName name="middleEast" localSheetId="10">#REF!</definedName>
    <definedName name="middleEastAfrica" localSheetId="12">#REF!</definedName>
    <definedName name="middleEastAfrica" localSheetId="10">#REF!</definedName>
    <definedName name="middleEastAfricaRegion" localSheetId="12">#REF!</definedName>
    <definedName name="middleEastAfricaRegion" localSheetId="10">#REF!</definedName>
    <definedName name="middleEastAfricaRegion">#REF!</definedName>
    <definedName name="middleEastAfricaStates" localSheetId="12">#REF!</definedName>
    <definedName name="middleEastAfricaStates" localSheetId="10">#REF!</definedName>
    <definedName name="middleEastAfricaStates">'[5]MW GEG'!$H$23:$H$24</definedName>
    <definedName name="MonitorRow">1</definedName>
    <definedName name="Normalized_Income_Statement">"IS_Annual"</definedName>
    <definedName name="northAmerica" localSheetId="12">#REF!</definedName>
    <definedName name="northAmerica" localSheetId="10">#REF!</definedName>
    <definedName name="northAmericaCountries" localSheetId="12">#REF!</definedName>
    <definedName name="northAmericaCountries" localSheetId="10">#REF!</definedName>
    <definedName name="northAmericaCountries">'[5]MW GEG'!$J$39:$J$40</definedName>
    <definedName name="OHLC">"OHLC"</definedName>
    <definedName name="OperationalAPACMASTER">[6]APAC!$AF$5:$AF$1048576</definedName>
    <definedName name="OperationalAPACQ114">[6]APAC!$X$5:$X$1048576</definedName>
    <definedName name="OperationalAPACQ115">[6]APAC!$AB$5:$AB$1048576</definedName>
    <definedName name="OperationalAPACQ116">#REF!</definedName>
    <definedName name="OperationalAPACQ117">#REF!</definedName>
    <definedName name="OperationalAPACQ214">[6]APAC!$Y$5:$Y$1048576</definedName>
    <definedName name="OperationalAPACQ215">[6]APAC!$AC$5:$AC$1048576</definedName>
    <definedName name="OperationalAPACQ216">#REF!</definedName>
    <definedName name="OperationalAPACQ314">[6]APAC!$Z$5:$Z$1048576</definedName>
    <definedName name="OperationalAPACQ315">[6]APAC!$AD$5:$AD$1048576</definedName>
    <definedName name="OperationalAPACQ316">#REF!</definedName>
    <definedName name="OperationalAPACQ413">[6]APAC!$W$5:$W$1048576</definedName>
    <definedName name="OperationalAPACQ414">[6]APAC!$AA$5:$AA$1048576</definedName>
    <definedName name="OperationalAPACQ415">[6]APAC!$AE$5:$AE$1048576</definedName>
    <definedName name="OperationalAPACQ416">#REF!</definedName>
    <definedName name="OperationalEMEAMASTER">[6]EMEA!$AF$5:$AF$1048576</definedName>
    <definedName name="OperationalEMEAQ114">[6]EMEA!$X$5:$X$1048576</definedName>
    <definedName name="OperationalEMEAQ115">[6]EMEA!$AB$5:$AB$1048576</definedName>
    <definedName name="OperationalEMEAQ116">#REF!</definedName>
    <definedName name="OperationalEMEAQ117">#REF!</definedName>
    <definedName name="OperationalEMEAQ214">[6]EMEA!$Y$5:$Y$1048576</definedName>
    <definedName name="OperationalEMEAQ215">[6]EMEA!$AC$5:$AC$1048576</definedName>
    <definedName name="OperationalEMEAQ216">#REF!</definedName>
    <definedName name="OperationalEMEAQ314">[6]EMEA!$Z$5:$Z$1048576</definedName>
    <definedName name="OperationalEMEAQ315">[6]EMEA!$AD$5:$AD$1048576</definedName>
    <definedName name="OperationalEMEAQ316">#REF!</definedName>
    <definedName name="OperationalEMEAQ413">[6]EMEA!$W$5:$W$1048576</definedName>
    <definedName name="OperationalEMEAQ414">[6]EMEA!$AA$5:$AA$1048576</definedName>
    <definedName name="OperationalEMEAQ415">[6]EMEA!$AE$5:$AE$1048576</definedName>
    <definedName name="OperationalEMEAQ416">#REF!</definedName>
    <definedName name="OperationalLATAMMASTER">[6]LATAM!$AF$5:$AF$1048576</definedName>
    <definedName name="OperationalLATAMQ114">[6]LATAM!$X$5:$X$1048576</definedName>
    <definedName name="OperationalLATAMQ115">[6]LATAM!$AB$5:$AB$1048576</definedName>
    <definedName name="OperationalLATAMQ116">#REF!</definedName>
    <definedName name="OperationalLATAMQ117">#REF!</definedName>
    <definedName name="OperationalLATAMQ214">[6]LATAM!$Y$5:$Y$1048576</definedName>
    <definedName name="OperationalLATAMQ215">[6]LATAM!$AC$5:$AC$1048576</definedName>
    <definedName name="OperationalLATAMQ216">#REF!</definedName>
    <definedName name="OperationalLATAMQ314">[6]LATAM!$Z$5:$Z$1048576</definedName>
    <definedName name="OperationalLATAMQ315">[6]LATAM!$AD$5:$AD$1048576</definedName>
    <definedName name="OperationalLATAMQ316">#REF!</definedName>
    <definedName name="OperationalLATAMQ413">[6]LATAM!$W$5:$W$1048576</definedName>
    <definedName name="OperationalLATAMQ414">[6]LATAM!$AA$5:$AA$1048576</definedName>
    <definedName name="OperationalLATAMQ415">[6]LATAM!$AE$5:$AE$1048576</definedName>
    <definedName name="OperationalLATAMQ416">#REF!</definedName>
    <definedName name="OperationalNAMASTER">[6]NA!$AF$5:$AF$1048576</definedName>
    <definedName name="OperationalNAQ115">[6]NA!$AB$5:$AB$1048576</definedName>
    <definedName name="OperationalNAQ116">#REF!</definedName>
    <definedName name="OperationalNAQ117">#REF!</definedName>
    <definedName name="OperationalNAQ14">[6]NA!$X$5:$X$1048576</definedName>
    <definedName name="OperationalNAQ214">[6]NA!$Y$5:$Y$1048576</definedName>
    <definedName name="OperationalNAQ215">[6]NA!$AC$5:$AC$1048576</definedName>
    <definedName name="OperationalNAQ216">#REF!</definedName>
    <definedName name="OperationalNAQ314">[6]NA!$Z$5:$Z$1048576</definedName>
    <definedName name="OperationalNAQ315">[6]NA!$AD$5:$AD$1048576</definedName>
    <definedName name="OperationalNAQ316">#REF!</definedName>
    <definedName name="OperationalNAQ413">[6]NA!$W$5:$W$1048576</definedName>
    <definedName name="OperationalNAQ414">[6]NA!$AA$5:$AA$1048576</definedName>
    <definedName name="OperationalNAQ415">[6]NA!$AE$5:$AE$1048576</definedName>
    <definedName name="OperationalNAQ416">#REF!</definedName>
    <definedName name="OpExAmortization">0</definedName>
    <definedName name="OpExBeforeDepreciationAmortizationExtraordinariesOther">0</definedName>
    <definedName name="OpExBeforeDepreciationAmortizationExtraordinariesTotal">0</definedName>
    <definedName name="OpExCostOfEquipment">0</definedName>
    <definedName name="OpExDepreciation">0</definedName>
    <definedName name="OpExGeneralAdministrative">0</definedName>
    <definedName name="OpExSellingMarketing">0</definedName>
    <definedName name="OpExTotal">0</definedName>
    <definedName name="other_table">'[16]Datacenter List'!$W$2730:$AA$4020</definedName>
    <definedName name="otherAfrica" localSheetId="12">#REF!</definedName>
    <definedName name="otherAfrica" localSheetId="10">#REF!</definedName>
    <definedName name="otherAsiaPacific" localSheetId="12">#REF!</definedName>
    <definedName name="otherAsiaPacific" localSheetId="10">#REF!</definedName>
    <definedName name="otherCentralEasternEurope" localSheetId="12">#REF!</definedName>
    <definedName name="otherCentralEasternEurope" localSheetId="10">#REF!</definedName>
    <definedName name="otherDevelopedEurope" localSheetId="12">#REF!</definedName>
    <definedName name="otherDevelopedEurope" localSheetId="10">#REF!</definedName>
    <definedName name="OtherExEquityIncome">0</definedName>
    <definedName name="OtherExGainOnSale">0</definedName>
    <definedName name="OtherExInterestIncome">0</definedName>
    <definedName name="OtherExMinorityInterest">0</definedName>
    <definedName name="OtherExTotal">0</definedName>
    <definedName name="otherLATAM" localSheetId="12">#REF!</definedName>
    <definedName name="otherLATAM" localSheetId="10">#REF!</definedName>
    <definedName name="over_15_years">0.1</definedName>
    <definedName name="Percent">#REF!</definedName>
    <definedName name="Percent_key">#REF!</definedName>
    <definedName name="percentkey2">#REF!</definedName>
    <definedName name="PercentUtilization_Key">#REF!</definedName>
    <definedName name="pickDC">#REF!</definedName>
    <definedName name="PieChart">"PieChart"</definedName>
    <definedName name="pooling_Premium">25%</definedName>
    <definedName name="Power">#REF!</definedName>
    <definedName name="Power_key">#REF!</definedName>
    <definedName name="_xlnm.Print_Area">"Formula removed, name can be deleted."</definedName>
    <definedName name="_xlnm.Print_Titles">"Formula removed, name can be deleted."</definedName>
    <definedName name="ProjectName" localSheetId="9">{"Client Name or Project Name"}</definedName>
    <definedName name="ProjectName" localSheetId="5">{"Client Name or Project Name"}</definedName>
    <definedName name="ProjectName" localSheetId="7">{"Client Name or Project Name"}</definedName>
    <definedName name="ProjectName" localSheetId="6">{"Client Name or Project Name"}</definedName>
    <definedName name="ProjectName" localSheetId="4">{"Client Name or Project Name"}</definedName>
    <definedName name="ProjectName" localSheetId="8">{"Client Name or Project Name"}</definedName>
    <definedName name="ProjectName" localSheetId="10">{"Client Name or Project Name"}</definedName>
    <definedName name="ProjectName">{"Client Name or Project Name"}</definedName>
    <definedName name="PUB_UserID" hidden="1">"MAYERX"</definedName>
    <definedName name="Purchase_Premium_A">25%</definedName>
    <definedName name="Purchase_Premium_B">0.25</definedName>
    <definedName name="pvtBase" localSheetId="9">OFFSET(#REF!,0,0,#REF!+1,)</definedName>
    <definedName name="pvtBase" localSheetId="5">OFFSET(#REF!,0,0,#REF!+1,)</definedName>
    <definedName name="pvtBase" localSheetId="7">OFFSET(dbase,0,0,IQ_BALANCE_SERVICES_REAL_APR+1,)</definedName>
    <definedName name="pvtBase" localSheetId="6">OFFSET(#REF!,0,0,#REF!+1,)</definedName>
    <definedName name="pvtBase" localSheetId="4">OFFSET(#REF!,0,0,#REF!+1,)</definedName>
    <definedName name="pvtBase" localSheetId="8">OFFSET(#REF!,0,0,#REF!+1,)</definedName>
    <definedName name="pvtBase" localSheetId="10">OFFSET(dbase,0,0,IQ_BALANCE_SERVICES_REAL_APR+1,)</definedName>
    <definedName name="pvtBase">OFFSET(dbase,0,0,IQ_BALANCE_SERVICES_REAL_APR+1,)</definedName>
    <definedName name="q" localSheetId="9" hidden="1">{"Qtr Op Mgd Q2",#N/A,FALSE,"Qtr-Op (Mng)";"Qtr Op Rpt Q2",#N/A,FALSE,"Qtr-Op (Rpt)";"Operating Vs Reported",#N/A,FALSE,"Rpt-Op Inc"}</definedName>
    <definedName name="q" localSheetId="12" hidden="1">{"1. Cover Page",#N/A,TRUE,"Cover Page";"2,3,4. Multiples",#N/A,TRUE,"Multiples";"5. Valuation Charts",#N/A,TRUE,"Valuation Charts";"6,7. Revenues and Earnings",#N/A,TRUE,"Financials";"8. Performance History",#N/A,TRUE,"Performance";"9. Performance Charts",#N/A,TRUE,"Performance Chart";"10. Annual Consensus",#N/A,TRUE,"Annual Consensus";"11.Quarterly Consensus",#N/A,TRUE,"Quarterly Consensus";"12. Disclaimers",#N/A,TRUE,"Disclaimers"}</definedName>
    <definedName name="q" localSheetId="5" hidden="1">{"Qtr Op Mgd Q2",#N/A,FALSE,"Qtr-Op (Mng)";"Qtr Op Rpt Q2",#N/A,FALSE,"Qtr-Op (Rpt)";"Operating Vs Reported",#N/A,FALSE,"Rpt-Op Inc"}</definedName>
    <definedName name="q" localSheetId="6" hidden="1">{"Qtr Op Mgd Q2",#N/A,FALSE,"Qtr-Op (Mng)";"Qtr Op Rpt Q2",#N/A,FALSE,"Qtr-Op (Rpt)";"Operating Vs Reported",#N/A,FALSE,"Rpt-Op Inc"}</definedName>
    <definedName name="q" localSheetId="4" hidden="1">{"Qtr Op Mgd Q2",#N/A,FALSE,"Qtr-Op (Mng)";"Qtr Op Rpt Q2",#N/A,FALSE,"Qtr-Op (Rpt)";"Operating Vs Reported",#N/A,FALSE,"Rpt-Op Inc"}</definedName>
    <definedName name="q" localSheetId="8" hidden="1">{"Qtr Op Mgd Q2",#N/A,FALSE,"Qtr-Op (Mng)";"Qtr Op Rpt Q2",#N/A,FALSE,"Qtr-Op (Rpt)";"Operating Vs Reported",#N/A,FALSE,"Rpt-Op Inc"}</definedName>
    <definedName name="q" localSheetId="10" hidden="1">{"1. Cover Page",#N/A,TRUE,"Cover Page";"2,3,4. Multiples",#N/A,TRUE,"Multiples";"5. Valuation Charts",#N/A,TRUE,"Valuation Charts";"6,7. Revenues and Earnings",#N/A,TRUE,"Financials";"8. Performance History",#N/A,TRUE,"Performance";"9. Performance Charts",#N/A,TRUE,"Performance Chart";"10. Annual Consensus",#N/A,TRUE,"Annual Consensus";"11.Quarterly Consensus",#N/A,TRUE,"Quarterly Consensus";"12. Disclaimers",#N/A,TRUE,"Disclaimers"}</definedName>
    <definedName name="Rack">#REF!</definedName>
    <definedName name="Rack_key">#REF!</definedName>
    <definedName name="RACK2">'[16]Tables for Categories'!$J$2:$K$8</definedName>
    <definedName name="RACKS_Key">#REF!</definedName>
    <definedName name="Rangename">"Summary DCF"</definedName>
    <definedName name="Rec.Asset_Debt">0</definedName>
    <definedName name="regionalCostExposure" localSheetId="12">#REF!</definedName>
    <definedName name="regionalCostExposure" localSheetId="10">#REF!</definedName>
    <definedName name="regionalCostExposure">'[5]MW GEG'!$F$70:$F$74</definedName>
    <definedName name="rep" localSheetId="9" hidden="1">{#N/A,#N/A,FALSE,"COVER";#N/A,#N/A,FALSE,"VALUATION";#N/A,#N/A,FALSE,"FORECAST";#N/A,#N/A,FALSE,"FY ANALYSIS ";#N/A,#N/A,FALSE," HY ANALYSIS"}</definedName>
    <definedName name="rep" localSheetId="5" hidden="1">{#N/A,#N/A,FALSE,"COVER";#N/A,#N/A,FALSE,"VALUATION";#N/A,#N/A,FALSE,"FORECAST";#N/A,#N/A,FALSE,"FY ANALYSIS ";#N/A,#N/A,FALSE," HY ANALYSIS"}</definedName>
    <definedName name="rep" localSheetId="7" hidden="1">{#N/A,#N/A,FALSE,"COVER";#N/A,#N/A,FALSE,"VALUATION";#N/A,#N/A,FALSE,"FORECAST";#N/A,#N/A,FALSE,"FY ANALYSIS ";#N/A,#N/A,FALSE," HY ANALYSIS"}</definedName>
    <definedName name="rep" localSheetId="6" hidden="1">{#N/A,#N/A,FALSE,"COVER";#N/A,#N/A,FALSE,"VALUATION";#N/A,#N/A,FALSE,"FORECAST";#N/A,#N/A,FALSE,"FY ANALYSIS ";#N/A,#N/A,FALSE," HY ANALYSIS"}</definedName>
    <definedName name="rep" localSheetId="4" hidden="1">{#N/A,#N/A,FALSE,"COVER";#N/A,#N/A,FALSE,"VALUATION";#N/A,#N/A,FALSE,"FORECAST";#N/A,#N/A,FALSE,"FY ANALYSIS ";#N/A,#N/A,FALSE," HY ANALYSIS"}</definedName>
    <definedName name="rep" localSheetId="8" hidden="1">{#N/A,#N/A,FALSE,"COVER";#N/A,#N/A,FALSE,"VALUATION";#N/A,#N/A,FALSE,"FORECAST";#N/A,#N/A,FALSE,"FY ANALYSIS ";#N/A,#N/A,FALSE," HY ANALYSIS"}</definedName>
    <definedName name="rep" localSheetId="10" hidden="1">{#N/A,#N/A,FALSE,"COVER";#N/A,#N/A,FALSE,"VALUATION";#N/A,#N/A,FALSE,"FORECAST";#N/A,#N/A,FALSE,"FY ANALYSIS ";#N/A,#N/A,FALSE," HY ANALYSIS"}</definedName>
    <definedName name="rep" hidden="1">{#N/A,#N/A,FALSE,"COVER";#N/A,#N/A,FALSE,"VALUATION";#N/A,#N/A,FALSE,"FORECAST";#N/A,#N/A,FALSE,"FY ANALYSIS ";#N/A,#N/A,FALSE," HY ANALYSIS"}</definedName>
    <definedName name="REP_CHT_DivisionalBreakdown">"Chart 416"</definedName>
    <definedName name="REP_CHT_GeographicalBreakdown">"Chart 417"</definedName>
    <definedName name="REP_CHT_Spare1">"Chart 422"</definedName>
    <definedName name="REP_CHT_Spare2">"Chart 423"</definedName>
    <definedName name="ReportGroup" hidden="1">0</definedName>
    <definedName name="RevenuesCellularEquipment">0</definedName>
    <definedName name="RevenuesCellularOther">0</definedName>
    <definedName name="RevenuesCellularService">0</definedName>
    <definedName name="RevenuesCellularTotal">0</definedName>
    <definedName name="RevenuesPagingEquipment">0</definedName>
    <definedName name="RevenuesPagingOther">0</definedName>
    <definedName name="RevenuesPagingService">0</definedName>
    <definedName name="RevenuesPagingTotal">0</definedName>
    <definedName name="RevenuesWirelessEquipment">0</definedName>
    <definedName name="RevenuesWirelessOther">0</definedName>
    <definedName name="RevenuesWirelessService">0</definedName>
    <definedName name="RiskAutoStopPercChange">1.5</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100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2</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rngBRICS" localSheetId="12">#REF!,#REF!,#REF!,#REF!</definedName>
    <definedName name="rngBRICS" localSheetId="10">#REF!,#REF!,#REF!,#REF!</definedName>
    <definedName name="rngBRICS">'[5]MW GEG'!$J$25,'[5]MW GEG'!$H$29:$H$30,'[5]MW GEG'!$J$42,'[5]MW GEG'!$J$20</definedName>
    <definedName name="rngContinentWiseValue" localSheetId="12">#REF!</definedName>
    <definedName name="rngContinentWiseValue" localSheetId="10">#REF!</definedName>
    <definedName name="rngContinentWiseValue">#REF!</definedName>
    <definedName name="rngCountryWiseValue" localSheetId="12">#REF!</definedName>
    <definedName name="rngCountryWiseValue" localSheetId="10">#REF!</definedName>
    <definedName name="rngCountryWiseValue">#REF!</definedName>
    <definedName name="rngEEMEA" localSheetId="12">#REF!,#REF!,#REF!,#REF!</definedName>
    <definedName name="rngEEMEA" localSheetId="10">#REF!,#REF!,#REF!,#REF!</definedName>
    <definedName name="rngEEMEA">'[5]MW GEG'!$J$21,'[5]MW GEG'!$H$23,'[5]MW GEG'!$H$24,'[5]MW GEG'!$J$20</definedName>
    <definedName name="rngStateWiseValue" localSheetId="12">#REF!</definedName>
    <definedName name="rngStateWiseValue" localSheetId="10">#REF!</definedName>
    <definedName name="rngStateWiseValue">#REF!</definedName>
    <definedName name="rngStatus">#REF!</definedName>
    <definedName name="rngTotalRegionExposure" localSheetId="12">#REF!</definedName>
    <definedName name="rngTotalRegionExposure" localSheetId="10">#REF!</definedName>
    <definedName name="rngTotalRegionExposure">'[5]MW GEG'!$D$10</definedName>
    <definedName name="rowsOfData">'[16]Datacenter List'!$D$3769</definedName>
    <definedName name="rrr" localSheetId="9">{"Client Name or Project Name"}</definedName>
    <definedName name="rrr" localSheetId="5">{"Client Name or Project Name"}</definedName>
    <definedName name="rrr" localSheetId="7">{"Client Name or Project Name"}</definedName>
    <definedName name="rrr" localSheetId="6">{"Client Name or Project Name"}</definedName>
    <definedName name="rrr" localSheetId="4">{"Client Name or Project Name"}</definedName>
    <definedName name="rrr" localSheetId="8">{"Client Name or Project Name"}</definedName>
    <definedName name="rrr" localSheetId="10">{"Client Name or Project Name"}</definedName>
    <definedName name="rrr">{"Client Name or Project Name"}</definedName>
    <definedName name="SavedThisSession">FALSE</definedName>
    <definedName name="Scatter">"Scatter"</definedName>
    <definedName name="sds" localSheetId="9" hidden="1">{"'보고양식'!$A$58:$K$111"}</definedName>
    <definedName name="sds" localSheetId="5" hidden="1">{"'보고양식'!$A$58:$K$111"}</definedName>
    <definedName name="sds" localSheetId="7" hidden="1">{"'보고양식'!$A$58:$K$111"}</definedName>
    <definedName name="sds" localSheetId="6" hidden="1">{"'보고양식'!$A$58:$K$111"}</definedName>
    <definedName name="sds" localSheetId="4" hidden="1">{"'보고양식'!$A$58:$K$111"}</definedName>
    <definedName name="sds" localSheetId="8" hidden="1">{"'보고양식'!$A$58:$K$111"}</definedName>
    <definedName name="sds" localSheetId="10" hidden="1">{"'보고양식'!$A$58:$K$111"}</definedName>
    <definedName name="sds" hidden="1">{"'보고양식'!$A$58:$K$111"}</definedName>
    <definedName name="sencount" hidden="1">1</definedName>
    <definedName name="Series">"Series"</definedName>
    <definedName name="SharesConvertibleSecurities">0</definedName>
    <definedName name="SharesFullyDiluted">0</definedName>
    <definedName name="SharesOptions">0</definedName>
    <definedName name="SharesOutstandingLatestDate">0</definedName>
    <definedName name="SharesOutstandingOther">0</definedName>
    <definedName name="SharesOutstandingSenior">0</definedName>
    <definedName name="SharesOutstandingSubordinate">0</definedName>
    <definedName name="SharesPrimary">0</definedName>
    <definedName name="SharesWarrants">0</definedName>
    <definedName name="showVersionCheckMessage" localSheetId="12">#REF!</definedName>
    <definedName name="showVersionCheckMessage" localSheetId="10">#REF!</definedName>
    <definedName name="shrs"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hrs"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hrs" localSheetId="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hrs"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hrs" localSheetId="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hrs" localSheetId="8"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hrs"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h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ocioEconomicRegion" localSheetId="12">#REF!</definedName>
    <definedName name="socioEconomicRegion" localSheetId="10">#REF!</definedName>
    <definedName name="socioEconomicRegion">#REF!</definedName>
    <definedName name="socioEconomicRegions" localSheetId="12">#REF!</definedName>
    <definedName name="socioEconomicRegions" localSheetId="10">#REF!</definedName>
    <definedName name="socioEconomicRegions">'[5]MW GEG'!$D$48:$D$51</definedName>
    <definedName name="sourceFile">#REF!</definedName>
    <definedName name="Space">"          "</definedName>
    <definedName name="Spaces">"      "</definedName>
    <definedName name="spain" localSheetId="12">#REF!</definedName>
    <definedName name="spain" localSheetId="10">#REF!</definedName>
    <definedName name="SqFt_key">#REF!</definedName>
    <definedName name="Square_Feet">#REF!</definedName>
    <definedName name="SquareFT_key">#REF!</definedName>
    <definedName name="SSB_CellCost_Anode">#REF!</definedName>
    <definedName name="SSB_CellCost_AuxiliaryMaterials">#REF!</definedName>
    <definedName name="SSB_CellCost_Cathode">#REF!</definedName>
    <definedName name="SSB_CellCost_Depreciation">#REF!</definedName>
    <definedName name="SSB_CellCost_Electrolyte">#REF!</definedName>
    <definedName name="SSB_CellCost_Labor">#REF!</definedName>
    <definedName name="SSB_CellCost_Manufacturing">#REF!</definedName>
    <definedName name="StatsAccessLinesDomesticInternationalTotalAverage">0</definedName>
    <definedName name="StatsAccessLinesTotalAverage">0</definedName>
    <definedName name="StatsAverageMonthlyRevenue">0</definedName>
    <definedName name="StatsEmployeesConsolidatedInternational">0</definedName>
    <definedName name="StatsEmployeesTelephoneInternational">0</definedName>
    <definedName name="StatsPagingAverageMonthlyRevenue">0</definedName>
    <definedName name="StatsPagingSubscribers">0</definedName>
    <definedName name="StatsPenetration">0</definedName>
    <definedName name="StatsPOPS">0</definedName>
    <definedName name="StatsProportionatePenetration">0</definedName>
    <definedName name="StatsProportionatePOPS">0</definedName>
    <definedName name="StatsProportionateSubscribersAverage">0</definedName>
    <definedName name="StatsProportionateSubscribersBeginning">0</definedName>
    <definedName name="StatsProportionateSubscribersEnding">0</definedName>
    <definedName name="StatsProportionateSubscribersNetAdds">0</definedName>
    <definedName name="StatsSubscribersAverage">0</definedName>
    <definedName name="StatsSubscribersBeginning">0</definedName>
    <definedName name="StatsSubscribersEnding">0</definedName>
    <definedName name="StatsSubscribersNetAdds">0</definedName>
    <definedName name="Stock_dividend">0</definedName>
    <definedName name="Stripe">"Stripe"</definedName>
    <definedName name="Table">"Table"</definedName>
    <definedName name="Table_16">"GENEYE"</definedName>
    <definedName name="tax_rate">38%</definedName>
    <definedName name="TaxTV">10%</definedName>
    <definedName name="TaxXL">5%</definedName>
    <definedName name="tblArchive">#REF!</definedName>
    <definedName name="tblMap">#REF!</definedName>
    <definedName name="tblMapping">#REF!</definedName>
    <definedName name="Template.WIRE">"DBACCESS"</definedName>
    <definedName name="TestAdd">"Test RefersTo1"</definedName>
    <definedName name="TextRefCopyRangeCount" hidden="1">4</definedName>
    <definedName name="topRow" localSheetId="9">ROW(OFFSET(#REF!,0,0,1,1))</definedName>
    <definedName name="topRow" localSheetId="5">ROW(OFFSET(#REF!,0,0,1,1))</definedName>
    <definedName name="topRow" localSheetId="7">ROW(OFFSET(dbase,0,0,1,1))</definedName>
    <definedName name="topRow" localSheetId="6">ROW(OFFSET(#REF!,0,0,1,1))</definedName>
    <definedName name="topRow" localSheetId="4">ROW(OFFSET(#REF!,0,0,1,1))</definedName>
    <definedName name="topRow" localSheetId="8">ROW(OFFSET(#REF!,0,0,1,1))</definedName>
    <definedName name="topRow" localSheetId="10">ROW(OFFSET(dbase,0,0,1,1))</definedName>
    <definedName name="topRow">ROW(OFFSET(dbase,0,0,1,1))</definedName>
    <definedName name="totalConsumerDemandExposure" localSheetId="12">#REF!</definedName>
    <definedName name="totalConsumerDemandExposure" localSheetId="10">#REF!</definedName>
    <definedName name="totalDomesticCostExposure" localSheetId="12">#REF!</definedName>
    <definedName name="totalDomesticCostExposure" localSheetId="10">#REF!</definedName>
    <definedName name="totalDomesticCostExposure">#REF!</definedName>
    <definedName name="totalDomesticRevenueExposure" localSheetId="12">#REF!</definedName>
    <definedName name="totalDomesticRevenueExposure" localSheetId="10">#REF!</definedName>
    <definedName name="totalDomesticRevenueExposure">#REF!</definedName>
    <definedName name="totalEndDemandRevenueExposure" localSheetId="12">#REF!</definedName>
    <definedName name="totalEndDemandRevenueExposure" localSheetId="10">#REF!</definedName>
    <definedName name="totalEndDemandRevenueExposure">#REF!</definedName>
    <definedName name="totalRegionCostExposure" localSheetId="12">#REF!</definedName>
    <definedName name="totalRegionCostExposure" localSheetId="10">#REF!</definedName>
    <definedName name="totalRegionCostExposure">#REF!</definedName>
    <definedName name="totalRegionRevenueExposure" localSheetId="12">#REF!</definedName>
    <definedName name="totalRegionRevenueExposure" localSheetId="10">#REF!</definedName>
    <definedName name="totalRegionRevenueExposure">#REF!</definedName>
    <definedName name="Trace">FALSE</definedName>
    <definedName name="trc_XLS_DATASHEET_ProtectDate">35417.7656018519</definedName>
    <definedName name="TreeMap">"TreeMap"</definedName>
    <definedName name="TRNR_cc046a11a9dc40f991e3d565c982fbe8_1_1" hidden="1">#REF!</definedName>
    <definedName name="uk" localSheetId="12">#REF!</definedName>
    <definedName name="uk" localSheetId="10">#REF!</definedName>
    <definedName name="uk">'[5]MW GEG'!$H$12</definedName>
    <definedName name="UnitStringsList" localSheetId="9">OFFSET(UnitStrings,0,0,ROWS(UnitStrings),1)</definedName>
    <definedName name="UnitStringsList" localSheetId="5">OFFSET(UnitStrings,0,0,ROWS(UnitStrings),1)</definedName>
    <definedName name="UnitStringsList" localSheetId="7">OFFSET(UnitStrings,0,0,ROWS(UnitStrings),1)</definedName>
    <definedName name="UnitStringsList" localSheetId="6">OFFSET(UnitStrings,0,0,ROWS(UnitStrings),1)</definedName>
    <definedName name="UnitStringsList" localSheetId="4">OFFSET(UnitStrings,0,0,ROWS(UnitStrings),1)</definedName>
    <definedName name="UnitStringsList" localSheetId="8">OFFSET(UnitStrings,0,0,ROWS(UnitStrings),1)</definedName>
    <definedName name="UnitStringsList" localSheetId="10">OFFSET(UnitStrings,0,0,ROWS(UnitStrings),1)</definedName>
    <definedName name="UnitStringsList">OFFSET(UnitStrings,0,0,ROWS(UnitStrings),1)</definedName>
    <definedName name="UpgradeVersion">"v2.35"</definedName>
    <definedName name="UPSPower_Key">#REF!</definedName>
    <definedName name="UPSPOWERKEY">'[16]Tables for Categories'!$G$2:$H$7</definedName>
    <definedName name="Validation">"MAM"</definedName>
    <definedName name="ValidDateTable">#REF!</definedName>
    <definedName name="ValuationAdjustmentsOther">0</definedName>
    <definedName name="ValuationAdjustmentsValue">0</definedName>
    <definedName name="ValuationCellularValue">0</definedName>
    <definedName name="ValuationDebtAdjustment">0</definedName>
    <definedName name="ValuationDebtNet">0</definedName>
    <definedName name="ValuationDebtTotal">0</definedName>
    <definedName name="ValuationFirmValue">0</definedName>
    <definedName name="ValuationInvestments">0</definedName>
    <definedName name="ValuationMarketCapitalization">0</definedName>
    <definedName name="ValuationOtherValue">0</definedName>
    <definedName name="ValuationPagingValue">0</definedName>
    <definedName name="ValuationTelephoneValue">0</definedName>
    <definedName name="ValuationWirelessValue">0</definedName>
    <definedName name="Version">0</definedName>
    <definedName name="Version.WIRE">1</definedName>
    <definedName name="Waterfall">"Waterfall"</definedName>
    <definedName name="Web_BSCLO">#REF!</definedName>
    <definedName name="Web_CDOs">#REF!</definedName>
    <definedName name="Web_Corps">#REF!</definedName>
    <definedName name="Web_CorpsSwapped">#REF!</definedName>
    <definedName name="Web_Date_Autos">#REF!</definedName>
    <definedName name="Web_Date_Cards">#REF!</definedName>
    <definedName name="Web_Date_CDO">#REF!</definedName>
    <definedName name="Web_Date_Corporates">#REF!</definedName>
    <definedName name="Web_Date_Equip">#REF!</definedName>
    <definedName name="Web_Date_General">#REF!</definedName>
    <definedName name="Web_Date_HEL">#REF!</definedName>
    <definedName name="Web_Date_MH">#REF!</definedName>
    <definedName name="Web_Date_RRB">#REF!</definedName>
    <definedName name="Web_Date_Student">#REF!</definedName>
    <definedName name="Web_FltAAAAutos">#REF!</definedName>
    <definedName name="Web_FltAAACards">#REF!</definedName>
    <definedName name="Web_FxdAAAAutos">#REF!</definedName>
    <definedName name="Web_FxdAAAAutosSwapped">#REF!</definedName>
    <definedName name="Web_FxdAAACards">#REF!</definedName>
    <definedName name="Web_FxdAAACardsSwapped">#REF!</definedName>
    <definedName name="Web_FxdHEL">#REF!</definedName>
    <definedName name="Web_FxdHELSubs">#REF!</definedName>
    <definedName name="Web_FxdHELSubsSwapped">#REF!</definedName>
    <definedName name="Web_HELARMs">#REF!</definedName>
    <definedName name="Web_HELNAS">#REF!</definedName>
    <definedName name="Web_HELNASSwapped">#REF!</definedName>
    <definedName name="Web_RRB">#REF!</definedName>
    <definedName name="Web_RRBSwapped">#REF!</definedName>
    <definedName name="Web_StudentLIBOR">#REF!</definedName>
    <definedName name="Web_StudentTBill">#REF!</definedName>
    <definedName name="Web_StudentTBillSwapped">#REF!</definedName>
    <definedName name="Web_Swaps">#REF!</definedName>
    <definedName name="wrn.Aging._.and._.Trend._.Analysis." localSheetId="9" hidden="1">{#N/A,#N/A,FALSE,"Aging Summary";#N/A,#N/A,FALSE,"Ratio Analysis";#N/A,#N/A,FALSE,"Test 120 Day Accts";#N/A,#N/A,FALSE,"Tickmarks"}</definedName>
    <definedName name="wrn.Aging._.and._.Trend._.Analysis." localSheetId="5" hidden="1">{#N/A,#N/A,FALSE,"Aging Summary";#N/A,#N/A,FALSE,"Ratio Analysis";#N/A,#N/A,FALSE,"Test 120 Day Accts";#N/A,#N/A,FALSE,"Tickmarks"}</definedName>
    <definedName name="wrn.Aging._.and._.Trend._.Analysis." localSheetId="7"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localSheetId="4" hidden="1">{#N/A,#N/A,FALSE,"Aging Summary";#N/A,#N/A,FALSE,"Ratio Analysis";#N/A,#N/A,FALSE,"Test 120 Day Accts";#N/A,#N/A,FALSE,"Tickmarks"}</definedName>
    <definedName name="wrn.Aging._.and._.Trend._.Analysis." localSheetId="8" hidden="1">{#N/A,#N/A,FALSE,"Aging Summary";#N/A,#N/A,FALSE,"Ratio Analysis";#N/A,#N/A,FALSE,"Test 120 Day Accts";#N/A,#N/A,FALSE,"Tickmarks"}</definedName>
    <definedName name="wrn.Aging._.and._.Trend._.Analysis." localSheetId="1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omplete._.Report."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8"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8"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orecast._.Q4a" localSheetId="9"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5"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7"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6"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4"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8"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10"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PrintSetUp." localSheetId="12" hidden="1">{#N/A,#N/A,TRUE,"1.Cover";#N/A,#N/A,TRUE,"2.KeyFinancials";#N/A,#N/A,TRUE,"3.Multiples";#N/A,#N/A,TRUE,"4.PERatios";#N/A,#N/A,TRUE,"5.BSRatios";#N/A,#N/A,TRUE,"6.Cons_Q";#N/A,#N/A,TRUE,"7.Cons_FY";#N/A,#N/A,TRUE,"8.StkPerf";#N/A,#N/A,TRUE,"9.PerfChart";#N/A,#N/A,TRUE,"10.ValChart";#N/A,#N/A,TRUE,"11.ShortInt";#N/A,#N/A,TRUE,"12.Disclosure"}</definedName>
    <definedName name="wrn.PrintSetUp." localSheetId="10" hidden="1">{#N/A,#N/A,TRUE,"1.Cover";#N/A,#N/A,TRUE,"2.KeyFinancials";#N/A,#N/A,TRUE,"3.Multiples";#N/A,#N/A,TRUE,"4.PERatios";#N/A,#N/A,TRUE,"5.BSRatios";#N/A,#N/A,TRUE,"6.Cons_Q";#N/A,#N/A,TRUE,"7.Cons_FY";#N/A,#N/A,TRUE,"8.StkPerf";#N/A,#N/A,TRUE,"9.PerfChart";#N/A,#N/A,TRUE,"10.ValChart";#N/A,#N/A,TRUE,"11.ShortInt";#N/A,#N/A,TRUE,"12.Disclosure"}</definedName>
    <definedName name="wrn.Variance._.Q4" localSheetId="9" hidden="1">{"Variance Q4",#N/A,FALSE,"Var"}</definedName>
    <definedName name="wrn.Variance._.Q4" localSheetId="5" hidden="1">{"Variance Q4",#N/A,FALSE,"Var"}</definedName>
    <definedName name="wrn.Variance._.Q4" localSheetId="7" hidden="1">{"Variance Q4",#N/A,FALSE,"Var"}</definedName>
    <definedName name="wrn.Variance._.Q4" localSheetId="6" hidden="1">{"Variance Q4",#N/A,FALSE,"Var"}</definedName>
    <definedName name="wrn.Variance._.Q4" localSheetId="4" hidden="1">{"Variance Q4",#N/A,FALSE,"Var"}</definedName>
    <definedName name="wrn.Variance._.Q4" localSheetId="8" hidden="1">{"Variance Q4",#N/A,FALSE,"Var"}</definedName>
    <definedName name="wrn.Variance._.Q4" localSheetId="10" hidden="1">{"Variance Q4",#N/A,FALSE,"Var"}</definedName>
    <definedName name="wrn.Variance._.Q4" hidden="1">{"Variance Q4",#N/A,FALSE,"Var"}</definedName>
    <definedName name="ws" localSheetId="9" hidden="1">{"'보고양식'!$A$58:$K$111"}</definedName>
    <definedName name="ws" localSheetId="5" hidden="1">{"'보고양식'!$A$58:$K$111"}</definedName>
    <definedName name="ws" localSheetId="7" hidden="1">{"'보고양식'!$A$58:$K$111"}</definedName>
    <definedName name="ws" localSheetId="6" hidden="1">{"'보고양식'!$A$58:$K$111"}</definedName>
    <definedName name="ws" localSheetId="4" hidden="1">{"'보고양식'!$A$58:$K$111"}</definedName>
    <definedName name="ws" localSheetId="8" hidden="1">{"'보고양식'!$A$58:$K$111"}</definedName>
    <definedName name="ws" localSheetId="10" hidden="1">{"'보고양식'!$A$58:$K$111"}</definedName>
    <definedName name="ws" hidden="1">{"'보고양식'!$A$58:$K$111"}</definedName>
    <definedName name="x" localSheetId="9" hidden="1">{"cover a","1q",FALSE,"Cover";"Op Earn Mgd Q1",#N/A,FALSE,"Op-Earn (Mng)";"Op Earn Rpt Q1",#N/A,FALSE,"Op-Earn (Rpt)";"Loans",#N/A,FALSE,"Loans";"Credit Costs",#N/A,FALSE,"CCosts";"Net Interest Margin",#N/A,FALSE,"Margin";"Nonint Income",#N/A,FALSE,"NonII";"Nonint Exp",#N/A,FALSE,"NonIE";"Valuation",#N/A,FALSE,"Valuation"}</definedName>
    <definedName name="x" localSheetId="5" hidden="1">{"cover a","1q",FALSE,"Cover";"Op Earn Mgd Q1",#N/A,FALSE,"Op-Earn (Mng)";"Op Earn Rpt Q1",#N/A,FALSE,"Op-Earn (Rpt)";"Loans",#N/A,FALSE,"Loans";"Credit Costs",#N/A,FALSE,"CCosts";"Net Interest Margin",#N/A,FALSE,"Margin";"Nonint Income",#N/A,FALSE,"NonII";"Nonint Exp",#N/A,FALSE,"NonIE";"Valuation",#N/A,FALSE,"Valuation"}</definedName>
    <definedName name="x" localSheetId="7" hidden="1">{"cover a","1q",FALSE,"Cover";"Op Earn Mgd Q1",#N/A,FALSE,"Op-Earn (Mng)";"Op Earn Rpt Q1",#N/A,FALSE,"Op-Earn (Rpt)";"Loans",#N/A,FALSE,"Loans";"Credit Costs",#N/A,FALSE,"CCosts";"Net Interest Margin",#N/A,FALSE,"Margin";"Nonint Income",#N/A,FALSE,"NonII";"Nonint Exp",#N/A,FALSE,"NonIE";"Valuation",#N/A,FALSE,"Valuation"}</definedName>
    <definedName name="x" localSheetId="6" hidden="1">{"cover a","1q",FALSE,"Cover";"Op Earn Mgd Q1",#N/A,FALSE,"Op-Earn (Mng)";"Op Earn Rpt Q1",#N/A,FALSE,"Op-Earn (Rpt)";"Loans",#N/A,FALSE,"Loans";"Credit Costs",#N/A,FALSE,"CCosts";"Net Interest Margin",#N/A,FALSE,"Margin";"Nonint Income",#N/A,FALSE,"NonII";"Nonint Exp",#N/A,FALSE,"NonIE";"Valuation",#N/A,FALSE,"Valuation"}</definedName>
    <definedName name="x" localSheetId="4" hidden="1">{"cover a","1q",FALSE,"Cover";"Op Earn Mgd Q1",#N/A,FALSE,"Op-Earn (Mng)";"Op Earn Rpt Q1",#N/A,FALSE,"Op-Earn (Rpt)";"Loans",#N/A,FALSE,"Loans";"Credit Costs",#N/A,FALSE,"CCosts";"Net Interest Margin",#N/A,FALSE,"Margin";"Nonint Income",#N/A,FALSE,"NonII";"Nonint Exp",#N/A,FALSE,"NonIE";"Valuation",#N/A,FALSE,"Valuation"}</definedName>
    <definedName name="x" localSheetId="8" hidden="1">{"cover a","1q",FALSE,"Cover";"Op Earn Mgd Q1",#N/A,FALSE,"Op-Earn (Mng)";"Op Earn Rpt Q1",#N/A,FALSE,"Op-Earn (Rpt)";"Loans",#N/A,FALSE,"Loans";"Credit Costs",#N/A,FALSE,"CCosts";"Net Interest Margin",#N/A,FALSE,"Margin";"Nonint Income",#N/A,FALSE,"NonII";"Nonint Exp",#N/A,FALSE,"NonIE";"Valuation",#N/A,FALSE,"Valuation"}</definedName>
    <definedName name="x" localSheetId="10" hidden="1">{"cover a","1q",FALSE,"Cover";"Op Earn Mgd Q1",#N/A,FALSE,"Op-Earn (Mng)";"Op Earn Rpt Q1",#N/A,FALSE,"Op-Earn (Rpt)";"Loans",#N/A,FALSE,"Loans";"Credit Costs",#N/A,FALSE,"CCosts";"Net Interest Margin",#N/A,FALSE,"Margin";"Nonint Income",#N/A,FALSE,"NonII";"Nonint Exp",#N/A,FALSE,"NonIE";"Valuation",#N/A,FALSE,"Valuation"}</definedName>
    <definedName name="x" hidden="1">{"cover a","1q",FALSE,"Cover";"Op Earn Mgd Q1",#N/A,FALSE,"Op-Earn (Mng)";"Op Earn Rpt Q1",#N/A,FALSE,"Op-Earn (Rpt)";"Loans",#N/A,FALSE,"Loans";"Credit Costs",#N/A,FALSE,"CCosts";"Net Interest Margin",#N/A,FALSE,"Margin";"Nonint Income",#N/A,FALSE,"NonII";"Nonint Exp",#N/A,FALSE,"NonIE";"Valuation",#N/A,FALSE,"Valuation"}</definedName>
    <definedName name="xblrdates">#REF!</definedName>
    <definedName name="XRefColumnsCount" hidden="1">1</definedName>
    <definedName name="XRefCopyRangeCount" hidden="1">2</definedName>
    <definedName name="XRefPasteRangeCount" hidden="1">1</definedName>
    <definedName name="XX_TEJ54" localSheetId="12">#REF!</definedName>
    <definedName name="XX_TEJ54" localSheetId="10">#REF!</definedName>
    <definedName name="XX_TEJ56" localSheetId="12">#REF!</definedName>
    <definedName name="XX_TEJ56" localSheetId="10">#REF!</definedName>
    <definedName name="XX_TEJ79" localSheetId="12">#REF!</definedName>
    <definedName name="XX_TEJ79" localSheetId="10">#REF!</definedName>
    <definedName name="XX_TEJ80" localSheetId="12">#REF!</definedName>
    <definedName name="XX_TEJ80" localSheetId="10">#REF!</definedName>
    <definedName name="XX_TEJ81" localSheetId="12">#REF!</definedName>
    <definedName name="XX_TEJ81" localSheetId="10">#REF!</definedName>
    <definedName name="XX_TEJ84" localSheetId="12">#REF!</definedName>
    <definedName name="XX_TEJ84" localSheetId="10">#REF!</definedName>
    <definedName name="XX_TEJ85" localSheetId="12">#REF!</definedName>
    <definedName name="XX_TEJ85" localSheetId="10">#REF!</definedName>
    <definedName name="year">#REF!</definedName>
    <definedName name="Years">"A1:v1"</definedName>
    <definedName name="YrEnd_FFr_USD">0.1767</definedName>
    <definedName name="z" localSheetId="9" hidden="1">{#N/A,#N/A,FALSE,"Aging Summary";#N/A,#N/A,FALSE,"Ratio Analysis";#N/A,#N/A,FALSE,"Test 120 Day Accts";#N/A,#N/A,FALSE,"Tickmarks"}</definedName>
    <definedName name="z" localSheetId="5" hidden="1">{#N/A,#N/A,FALSE,"Aging Summary";#N/A,#N/A,FALSE,"Ratio Analysis";#N/A,#N/A,FALSE,"Test 120 Day Accts";#N/A,#N/A,FALSE,"Tickmarks"}</definedName>
    <definedName name="z" localSheetId="7" hidden="1">{#N/A,#N/A,FALSE,"Aging Summary";#N/A,#N/A,FALSE,"Ratio Analysis";#N/A,#N/A,FALSE,"Test 120 Day Accts";#N/A,#N/A,FALSE,"Tickmarks"}</definedName>
    <definedName name="z" localSheetId="6" hidden="1">{#N/A,#N/A,FALSE,"Aging Summary";#N/A,#N/A,FALSE,"Ratio Analysis";#N/A,#N/A,FALSE,"Test 120 Day Accts";#N/A,#N/A,FALSE,"Tickmarks"}</definedName>
    <definedName name="z" localSheetId="4" hidden="1">{#N/A,#N/A,FALSE,"Aging Summary";#N/A,#N/A,FALSE,"Ratio Analysis";#N/A,#N/A,FALSE,"Test 120 Day Accts";#N/A,#N/A,FALSE,"Tickmarks"}</definedName>
    <definedName name="z" localSheetId="8" hidden="1">{#N/A,#N/A,FALSE,"Aging Summary";#N/A,#N/A,FALSE,"Ratio Analysis";#N/A,#N/A,FALSE,"Test 120 Day Accts";#N/A,#N/A,FALSE,"Tickmarks"}</definedName>
    <definedName name="z" localSheetId="10" hidden="1">{#N/A,#N/A,FALSE,"Aging Summary";#N/A,#N/A,FALSE,"Ratio Analysis";#N/A,#N/A,FALSE,"Test 120 Day Accts";#N/A,#N/A,FALSE,"Tickmarks"}</definedName>
    <definedName name="z" hidden="1">{#N/A,#N/A,FALSE,"Aging Summary";#N/A,#N/A,FALSE,"Ratio Analysis";#N/A,#N/A,FALSE,"Test 120 Day Accts";#N/A,#N/A,FALSE,"Tickmarks"}</definedName>
    <definedName name="ㄴㄴ" localSheetId="9" hidden="1">{#N/A,#N/A,FALSE,"Aging Summary";#N/A,#N/A,FALSE,"Ratio Analysis";#N/A,#N/A,FALSE,"Test 120 Day Accts";#N/A,#N/A,FALSE,"Tickmarks"}</definedName>
    <definedName name="ㄴㄴ" localSheetId="5" hidden="1">{#N/A,#N/A,FALSE,"Aging Summary";#N/A,#N/A,FALSE,"Ratio Analysis";#N/A,#N/A,FALSE,"Test 120 Day Accts";#N/A,#N/A,FALSE,"Tickmarks"}</definedName>
    <definedName name="ㄴㄴ" localSheetId="7" hidden="1">{#N/A,#N/A,FALSE,"Aging Summary";#N/A,#N/A,FALSE,"Ratio Analysis";#N/A,#N/A,FALSE,"Test 120 Day Accts";#N/A,#N/A,FALSE,"Tickmarks"}</definedName>
    <definedName name="ㄴㄴ" localSheetId="6" hidden="1">{#N/A,#N/A,FALSE,"Aging Summary";#N/A,#N/A,FALSE,"Ratio Analysis";#N/A,#N/A,FALSE,"Test 120 Day Accts";#N/A,#N/A,FALSE,"Tickmarks"}</definedName>
    <definedName name="ㄴㄴ" localSheetId="4" hidden="1">{#N/A,#N/A,FALSE,"Aging Summary";#N/A,#N/A,FALSE,"Ratio Analysis";#N/A,#N/A,FALSE,"Test 120 Day Accts";#N/A,#N/A,FALSE,"Tickmarks"}</definedName>
    <definedName name="ㄴㄴ" localSheetId="8" hidden="1">{#N/A,#N/A,FALSE,"Aging Summary";#N/A,#N/A,FALSE,"Ratio Analysis";#N/A,#N/A,FALSE,"Test 120 Day Accts";#N/A,#N/A,FALSE,"Tickmarks"}</definedName>
    <definedName name="ㄴㄴ" localSheetId="10" hidden="1">{#N/A,#N/A,FALSE,"Aging Summary";#N/A,#N/A,FALSE,"Ratio Analysis";#N/A,#N/A,FALSE,"Test 120 Day Accts";#N/A,#N/A,FALSE,"Tickmarks"}</definedName>
    <definedName name="ㄴㄴ" hidden="1">{#N/A,#N/A,FALSE,"Aging Summary";#N/A,#N/A,FALSE,"Ratio Analysis";#N/A,#N/A,FALSE,"Test 120 Day Accts";#N/A,#N/A,FALSE,"Tickmarks"}</definedName>
    <definedName name="매출원가" localSheetId="9" hidden="1">{#N/A,#N/A,FALSE,"Aging Summary";#N/A,#N/A,FALSE,"Ratio Analysis";#N/A,#N/A,FALSE,"Test 120 Day Accts";#N/A,#N/A,FALSE,"Tickmarks"}</definedName>
    <definedName name="매출원가" localSheetId="5" hidden="1">{#N/A,#N/A,FALSE,"Aging Summary";#N/A,#N/A,FALSE,"Ratio Analysis";#N/A,#N/A,FALSE,"Test 120 Day Accts";#N/A,#N/A,FALSE,"Tickmarks"}</definedName>
    <definedName name="매출원가" localSheetId="7" hidden="1">{#N/A,#N/A,FALSE,"Aging Summary";#N/A,#N/A,FALSE,"Ratio Analysis";#N/A,#N/A,FALSE,"Test 120 Day Accts";#N/A,#N/A,FALSE,"Tickmarks"}</definedName>
    <definedName name="매출원가" localSheetId="6" hidden="1">{#N/A,#N/A,FALSE,"Aging Summary";#N/A,#N/A,FALSE,"Ratio Analysis";#N/A,#N/A,FALSE,"Test 120 Day Accts";#N/A,#N/A,FALSE,"Tickmarks"}</definedName>
    <definedName name="매출원가" localSheetId="4" hidden="1">{#N/A,#N/A,FALSE,"Aging Summary";#N/A,#N/A,FALSE,"Ratio Analysis";#N/A,#N/A,FALSE,"Test 120 Day Accts";#N/A,#N/A,FALSE,"Tickmarks"}</definedName>
    <definedName name="매출원가" localSheetId="8" hidden="1">{#N/A,#N/A,FALSE,"Aging Summary";#N/A,#N/A,FALSE,"Ratio Analysis";#N/A,#N/A,FALSE,"Test 120 Day Accts";#N/A,#N/A,FALSE,"Tickmarks"}</definedName>
    <definedName name="매출원가" localSheetId="10" hidden="1">{#N/A,#N/A,FALSE,"Aging Summary";#N/A,#N/A,FALSE,"Ratio Analysis";#N/A,#N/A,FALSE,"Test 120 Day Accts";#N/A,#N/A,FALSE,"Tickmarks"}</definedName>
    <definedName name="매출원가" hidden="1">{#N/A,#N/A,FALSE,"Aging Summary";#N/A,#N/A,FALSE,"Ratio Analysis";#N/A,#N/A,FALSE,"Test 120 Day Accts";#N/A,#N/A,FALSE,"Tickmarks"}</definedName>
    <definedName name="매출원가1" localSheetId="9" hidden="1">{#N/A,#N/A,FALSE,"Aging Summary";#N/A,#N/A,FALSE,"Ratio Analysis";#N/A,#N/A,FALSE,"Test 120 Day Accts";#N/A,#N/A,FALSE,"Tickmarks"}</definedName>
    <definedName name="매출원가1" localSheetId="5" hidden="1">{#N/A,#N/A,FALSE,"Aging Summary";#N/A,#N/A,FALSE,"Ratio Analysis";#N/A,#N/A,FALSE,"Test 120 Day Accts";#N/A,#N/A,FALSE,"Tickmarks"}</definedName>
    <definedName name="매출원가1" localSheetId="7" hidden="1">{#N/A,#N/A,FALSE,"Aging Summary";#N/A,#N/A,FALSE,"Ratio Analysis";#N/A,#N/A,FALSE,"Test 120 Day Accts";#N/A,#N/A,FALSE,"Tickmarks"}</definedName>
    <definedName name="매출원가1" localSheetId="6" hidden="1">{#N/A,#N/A,FALSE,"Aging Summary";#N/A,#N/A,FALSE,"Ratio Analysis";#N/A,#N/A,FALSE,"Test 120 Day Accts";#N/A,#N/A,FALSE,"Tickmarks"}</definedName>
    <definedName name="매출원가1" localSheetId="4" hidden="1">{#N/A,#N/A,FALSE,"Aging Summary";#N/A,#N/A,FALSE,"Ratio Analysis";#N/A,#N/A,FALSE,"Test 120 Day Accts";#N/A,#N/A,FALSE,"Tickmarks"}</definedName>
    <definedName name="매출원가1" localSheetId="8" hidden="1">{#N/A,#N/A,FALSE,"Aging Summary";#N/A,#N/A,FALSE,"Ratio Analysis";#N/A,#N/A,FALSE,"Test 120 Day Accts";#N/A,#N/A,FALSE,"Tickmarks"}</definedName>
    <definedName name="매출원가1" localSheetId="10" hidden="1">{#N/A,#N/A,FALSE,"Aging Summary";#N/A,#N/A,FALSE,"Ratio Analysis";#N/A,#N/A,FALSE,"Test 120 Day Accts";#N/A,#N/A,FALSE,"Tickmarks"}</definedName>
    <definedName name="매출원가1" hidden="1">{#N/A,#N/A,FALSE,"Aging Summary";#N/A,#N/A,FALSE,"Ratio Analysis";#N/A,#N/A,FALSE,"Test 120 Day Accts";#N/A,#N/A,FALSE,"Tickmarks"}</definedName>
    <definedName name="제조" hidden="1">#REF!</definedName>
    <definedName name="ㅏㅏ" localSheetId="9" hidden="1">{#N/A,#N/A,FALSE,"Aging Summary";#N/A,#N/A,FALSE,"Ratio Analysis";#N/A,#N/A,FALSE,"Test 120 Day Accts";#N/A,#N/A,FALSE,"Tickmarks"}</definedName>
    <definedName name="ㅏㅏ" localSheetId="5" hidden="1">{#N/A,#N/A,FALSE,"Aging Summary";#N/A,#N/A,FALSE,"Ratio Analysis";#N/A,#N/A,FALSE,"Test 120 Day Accts";#N/A,#N/A,FALSE,"Tickmarks"}</definedName>
    <definedName name="ㅏㅏ" localSheetId="7" hidden="1">{#N/A,#N/A,FALSE,"Aging Summary";#N/A,#N/A,FALSE,"Ratio Analysis";#N/A,#N/A,FALSE,"Test 120 Day Accts";#N/A,#N/A,FALSE,"Tickmarks"}</definedName>
    <definedName name="ㅏㅏ" localSheetId="6" hidden="1">{#N/A,#N/A,FALSE,"Aging Summary";#N/A,#N/A,FALSE,"Ratio Analysis";#N/A,#N/A,FALSE,"Test 120 Day Accts";#N/A,#N/A,FALSE,"Tickmarks"}</definedName>
    <definedName name="ㅏㅏ" localSheetId="4" hidden="1">{#N/A,#N/A,FALSE,"Aging Summary";#N/A,#N/A,FALSE,"Ratio Analysis";#N/A,#N/A,FALSE,"Test 120 Day Accts";#N/A,#N/A,FALSE,"Tickmarks"}</definedName>
    <definedName name="ㅏㅏ" localSheetId="8" hidden="1">{#N/A,#N/A,FALSE,"Aging Summary";#N/A,#N/A,FALSE,"Ratio Analysis";#N/A,#N/A,FALSE,"Test 120 Day Accts";#N/A,#N/A,FALSE,"Tickmarks"}</definedName>
    <definedName name="ㅏㅏ" localSheetId="10" hidden="1">{#N/A,#N/A,FALSE,"Aging Summary";#N/A,#N/A,FALSE,"Ratio Analysis";#N/A,#N/A,FALSE,"Test 120 Day Accts";#N/A,#N/A,FALSE,"Tickmarks"}</definedName>
    <definedName name="ㅏㅏ" hidden="1">{#N/A,#N/A,FALSE,"Aging Summary";#N/A,#N/A,FALSE,"Ratio Analysis";#N/A,#N/A,FALSE,"Test 120 Day Accts";#N/A,#N/A,FALSE,"Tickmarks"}</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T26" i="15" l="1"/>
  <c r="E52" i="21" l="1"/>
  <c r="E55" i="21"/>
  <c r="E56" i="21"/>
  <c r="M50" i="3"/>
  <c r="I9" i="16" l="1"/>
  <c r="E12" i="21"/>
  <c r="E13" i="21"/>
  <c r="E10" i="21"/>
  <c r="T26" i="16"/>
  <c r="I5" i="27"/>
  <c r="I8" i="27"/>
  <c r="I7" i="27"/>
  <c r="D5" i="27"/>
  <c r="H4" i="11" l="1"/>
  <c r="I4" i="11"/>
  <c r="J4" i="11"/>
  <c r="G4" i="11"/>
  <c r="F4" i="11"/>
  <c r="F51" i="3"/>
  <c r="F52" i="3"/>
  <c r="G52" i="3"/>
  <c r="F39" i="3"/>
  <c r="I31" i="3"/>
  <c r="H31" i="3"/>
  <c r="I35" i="3"/>
  <c r="I39" i="3" s="1"/>
  <c r="H35" i="3"/>
  <c r="H39" i="3" s="1"/>
  <c r="J4" i="32" l="1"/>
  <c r="I4" i="32"/>
  <c r="J5" i="32"/>
  <c r="I5" i="32"/>
  <c r="I6" i="17"/>
  <c r="J6" i="17"/>
  <c r="H6" i="17"/>
  <c r="H5" i="17"/>
  <c r="I5" i="17"/>
  <c r="J5" i="17"/>
  <c r="G5" i="17"/>
  <c r="G25" i="17"/>
  <c r="H25" i="17"/>
  <c r="I25" i="17"/>
  <c r="J25" i="17"/>
  <c r="F25" i="17"/>
  <c r="J3" i="11"/>
  <c r="I3" i="11"/>
  <c r="H3" i="11"/>
  <c r="G3" i="11"/>
  <c r="F3" i="11"/>
  <c r="I61" i="8"/>
  <c r="J61" i="8" s="1"/>
  <c r="I60" i="8"/>
  <c r="J60" i="8" s="1"/>
  <c r="F23" i="17"/>
  <c r="F27" i="17" s="1"/>
  <c r="D9" i="32"/>
  <c r="F11" i="32"/>
  <c r="F24" i="17" s="1"/>
  <c r="G11" i="32"/>
  <c r="G24" i="17" s="1"/>
  <c r="H11" i="32"/>
  <c r="H24" i="17" s="1"/>
  <c r="E11" i="32"/>
  <c r="E24" i="17" s="1"/>
  <c r="H7" i="32"/>
  <c r="G7" i="32"/>
  <c r="H4" i="32"/>
  <c r="G4" i="32"/>
  <c r="G5" i="32"/>
  <c r="H5" i="32" s="1"/>
  <c r="F5" i="32"/>
  <c r="J23" i="17" l="1"/>
  <c r="I23" i="17"/>
  <c r="I11" i="32"/>
  <c r="F13" i="17"/>
  <c r="G13" i="17"/>
  <c r="H13" i="17"/>
  <c r="I13" i="17"/>
  <c r="J13" i="17"/>
  <c r="E13" i="17"/>
  <c r="F45" i="33"/>
  <c r="F46" i="33"/>
  <c r="F51" i="33" s="1"/>
  <c r="F47" i="33"/>
  <c r="F29" i="33"/>
  <c r="G40" i="33"/>
  <c r="H40" i="33"/>
  <c r="I40" i="33"/>
  <c r="J40" i="33"/>
  <c r="G41" i="33"/>
  <c r="H41" i="33"/>
  <c r="I41" i="33"/>
  <c r="J41" i="33"/>
  <c r="G42" i="33"/>
  <c r="H42" i="33"/>
  <c r="I42" i="33"/>
  <c r="J42" i="33"/>
  <c r="F42" i="33"/>
  <c r="F41" i="33"/>
  <c r="F40" i="33"/>
  <c r="F50" i="33" s="1"/>
  <c r="J25" i="33"/>
  <c r="I25" i="33"/>
  <c r="H25" i="33"/>
  <c r="G25" i="33"/>
  <c r="G17" i="33"/>
  <c r="H17" i="33" s="1"/>
  <c r="I17" i="33" s="1"/>
  <c r="J17" i="33" s="1"/>
  <c r="J46" i="33" s="1"/>
  <c r="J51" i="33" s="1"/>
  <c r="J15" i="33"/>
  <c r="I15" i="33"/>
  <c r="H15" i="33"/>
  <c r="G15" i="33"/>
  <c r="G5" i="33"/>
  <c r="H5" i="33"/>
  <c r="I5" i="33"/>
  <c r="J5" i="33"/>
  <c r="G27" i="33"/>
  <c r="H27" i="33" s="1"/>
  <c r="I27" i="33" s="1"/>
  <c r="J27" i="33" s="1"/>
  <c r="J47" i="33" s="1"/>
  <c r="G24" i="33"/>
  <c r="H24" i="33" s="1"/>
  <c r="I24" i="33" s="1"/>
  <c r="J24" i="33" s="1"/>
  <c r="H14" i="33"/>
  <c r="I14" i="33" s="1"/>
  <c r="J14" i="33" s="1"/>
  <c r="G7" i="33"/>
  <c r="H7" i="33" s="1"/>
  <c r="I7" i="33" s="1"/>
  <c r="J7" i="33" s="1"/>
  <c r="F25" i="33"/>
  <c r="F26" i="33" s="1"/>
  <c r="F15" i="33"/>
  <c r="F16" i="33" s="1"/>
  <c r="F19" i="33" s="1"/>
  <c r="F5" i="33"/>
  <c r="F6" i="33" s="1"/>
  <c r="F9" i="33" s="1"/>
  <c r="G23" i="3"/>
  <c r="I23" i="3"/>
  <c r="H23" i="3"/>
  <c r="F23" i="3"/>
  <c r="I16" i="3"/>
  <c r="H16" i="3"/>
  <c r="G16" i="3"/>
  <c r="F16" i="3"/>
  <c r="I24" i="17" l="1"/>
  <c r="I27" i="17" s="1"/>
  <c r="J11" i="32"/>
  <c r="J24" i="17" s="1"/>
  <c r="J27" i="17" s="1"/>
  <c r="I47" i="33"/>
  <c r="I52" i="33" s="1"/>
  <c r="F52" i="33"/>
  <c r="F53" i="33" s="1"/>
  <c r="H47" i="33"/>
  <c r="H52" i="33" s="1"/>
  <c r="J45" i="33"/>
  <c r="J50" i="33" s="1"/>
  <c r="J52" i="33"/>
  <c r="G46" i="33"/>
  <c r="G51" i="33"/>
  <c r="G47" i="33"/>
  <c r="G52" i="33" s="1"/>
  <c r="I46" i="33"/>
  <c r="I51" i="33" s="1"/>
  <c r="H46" i="33"/>
  <c r="H51" i="33" s="1"/>
  <c r="G45" i="33"/>
  <c r="G50" i="33" s="1"/>
  <c r="I45" i="33"/>
  <c r="I50" i="33" s="1"/>
  <c r="H45" i="33"/>
  <c r="H50" i="33" s="1"/>
  <c r="H26" i="33"/>
  <c r="H29" i="33" s="1"/>
  <c r="G26" i="33"/>
  <c r="I26" i="33"/>
  <c r="I29" i="33" s="1"/>
  <c r="J26" i="33"/>
  <c r="J29" i="33" s="1"/>
  <c r="G16" i="33"/>
  <c r="G19" i="33" s="1"/>
  <c r="H16" i="33"/>
  <c r="H19" i="33" s="1"/>
  <c r="J16" i="33"/>
  <c r="J19" i="33" s="1"/>
  <c r="I16" i="33"/>
  <c r="I19" i="33" s="1"/>
  <c r="I4" i="33"/>
  <c r="H6" i="33"/>
  <c r="H9" i="33" s="1"/>
  <c r="G6" i="33"/>
  <c r="I53" i="33" l="1"/>
  <c r="I56" i="33" s="1"/>
  <c r="J53" i="33"/>
  <c r="J56" i="33" s="1"/>
  <c r="H53" i="33"/>
  <c r="H56" i="33" s="1"/>
  <c r="G53" i="33"/>
  <c r="G56" i="33" s="1"/>
  <c r="F55" i="33"/>
  <c r="F56" i="33"/>
  <c r="F57" i="33"/>
  <c r="G9" i="33"/>
  <c r="G29" i="33"/>
  <c r="I6" i="33"/>
  <c r="I9" i="33" s="1"/>
  <c r="J4" i="33"/>
  <c r="J6" i="33" s="1"/>
  <c r="J9" i="33" s="1"/>
  <c r="D12" i="30"/>
  <c r="I57" i="33" l="1"/>
  <c r="J55" i="33"/>
  <c r="I55" i="33"/>
  <c r="J57" i="33"/>
  <c r="G55" i="33"/>
  <c r="G57" i="33"/>
  <c r="H55" i="33"/>
  <c r="H57" i="33"/>
  <c r="E53" i="21" l="1"/>
  <c r="D43" i="30"/>
  <c r="D46" i="30" s="1"/>
  <c r="D47" i="30" s="1"/>
  <c r="D42" i="30"/>
  <c r="D20" i="30"/>
  <c r="D17" i="30"/>
  <c r="D16" i="30"/>
  <c r="D35" i="30"/>
  <c r="D37" i="30"/>
  <c r="D38" i="30" s="1"/>
  <c r="D39" i="30" s="1"/>
  <c r="D9" i="30"/>
  <c r="D11" i="30" s="1"/>
  <c r="D44" i="30" l="1"/>
  <c r="C33" i="16" l="1"/>
  <c r="E18" i="21" s="1"/>
  <c r="K6" i="15"/>
  <c r="K14" i="27" l="1"/>
  <c r="G14" i="27"/>
  <c r="M53" i="8" l="1"/>
  <c r="N53" i="8" s="1"/>
  <c r="G59" i="8"/>
  <c r="G39" i="8"/>
  <c r="H39" i="8"/>
  <c r="H59" i="8"/>
  <c r="K37" i="8" l="1"/>
  <c r="G60" i="8"/>
  <c r="G61" i="8"/>
  <c r="G32" i="8"/>
  <c r="H32" i="8" s="1"/>
  <c r="L36" i="8" l="1"/>
  <c r="G23" i="17"/>
  <c r="G27" i="17" s="1"/>
  <c r="M36" i="8"/>
  <c r="N36" i="8" s="1"/>
  <c r="O36" i="8" s="1"/>
  <c r="P36" i="8" s="1"/>
  <c r="Q36" i="8" s="1"/>
  <c r="R36" i="8" s="1"/>
  <c r="S36" i="8" s="1"/>
  <c r="H61" i="8"/>
  <c r="L37" i="8" s="1"/>
  <c r="M37" i="8" s="1"/>
  <c r="N37" i="8" s="1"/>
  <c r="O37" i="8" s="1"/>
  <c r="P37" i="8" s="1"/>
  <c r="Q37" i="8" s="1"/>
  <c r="R37" i="8" s="1"/>
  <c r="S37" i="8" s="1"/>
  <c r="G34" i="8"/>
  <c r="H60" i="8"/>
  <c r="G33" i="8"/>
  <c r="E26" i="8"/>
  <c r="E20" i="8"/>
  <c r="E14" i="8"/>
  <c r="E8" i="8"/>
  <c r="F27" i="8"/>
  <c r="G27" i="8"/>
  <c r="H27" i="8"/>
  <c r="E27" i="8"/>
  <c r="F15" i="8"/>
  <c r="G15" i="8"/>
  <c r="H15" i="8"/>
  <c r="E15" i="8"/>
  <c r="F21" i="8"/>
  <c r="G21" i="8"/>
  <c r="H21" i="8"/>
  <c r="E21" i="8"/>
  <c r="K8" i="27"/>
  <c r="E8" i="27"/>
  <c r="P8" i="27" s="1"/>
  <c r="D8" i="27"/>
  <c r="K7" i="27"/>
  <c r="K6" i="27"/>
  <c r="H33" i="8" l="1"/>
  <c r="H23" i="17"/>
  <c r="H27" i="17" s="1"/>
  <c r="H37" i="8"/>
  <c r="H34" i="8"/>
  <c r="E17" i="8"/>
  <c r="F14" i="8" s="1"/>
  <c r="F17" i="8" s="1"/>
  <c r="G14" i="8" s="1"/>
  <c r="G17" i="8" s="1"/>
  <c r="E29" i="8"/>
  <c r="F26" i="8" s="1"/>
  <c r="F29" i="8" s="1"/>
  <c r="G26" i="8" s="1"/>
  <c r="G29" i="8" s="1"/>
  <c r="E23" i="8"/>
  <c r="F20" i="8" s="1"/>
  <c r="F23" i="8" s="1"/>
  <c r="G20" i="8" s="1"/>
  <c r="G23" i="8" s="1"/>
  <c r="M8" i="27"/>
  <c r="Q8" i="27" s="1"/>
  <c r="R8" i="27" s="1"/>
  <c r="S8" i="27" s="1"/>
  <c r="T8" i="27" s="1"/>
  <c r="U8" i="27" s="1"/>
  <c r="N8" i="27" l="1"/>
  <c r="H20" i="8"/>
  <c r="H23" i="8" s="1"/>
  <c r="H43" i="8" s="1"/>
  <c r="G43" i="8"/>
  <c r="H53" i="8" s="1"/>
  <c r="H14" i="8"/>
  <c r="H17" i="8" s="1"/>
  <c r="H42" i="8" s="1"/>
  <c r="G42" i="8"/>
  <c r="H52" i="8" s="1"/>
  <c r="H26" i="8"/>
  <c r="H29" i="8" s="1"/>
  <c r="H44" i="8" s="1"/>
  <c r="G44" i="8"/>
  <c r="H54" i="8" l="1"/>
  <c r="M7" i="27"/>
  <c r="Q7" i="27" s="1"/>
  <c r="E7" i="27"/>
  <c r="P7" i="27" s="1"/>
  <c r="D7" i="27"/>
  <c r="F31" i="17"/>
  <c r="F36" i="17" s="1"/>
  <c r="F37" i="17" s="1"/>
  <c r="F39" i="17" s="1"/>
  <c r="F30" i="17"/>
  <c r="R7" i="27" l="1"/>
  <c r="S7" i="27" s="1"/>
  <c r="T7" i="27" s="1"/>
  <c r="U7" i="27" s="1"/>
  <c r="N7" i="27"/>
  <c r="E72" i="25" l="1"/>
  <c r="E74" i="25" s="1"/>
  <c r="E64" i="25"/>
  <c r="E63" i="25"/>
  <c r="E65" i="25" s="1"/>
  <c r="E52" i="25"/>
  <c r="E53" i="25" s="1"/>
  <c r="E54" i="25" s="1"/>
  <c r="E38" i="25"/>
  <c r="E42" i="25" s="1"/>
  <c r="E46" i="25" s="1"/>
  <c r="E50" i="25" s="1"/>
  <c r="E36" i="25"/>
  <c r="E20" i="25" s="1"/>
  <c r="E21" i="25" s="1"/>
  <c r="E33" i="25"/>
  <c r="E28" i="25"/>
  <c r="E29" i="25" s="1"/>
  <c r="E25" i="25"/>
  <c r="E23" i="25"/>
  <c r="E24" i="25" s="1"/>
  <c r="E17" i="25"/>
  <c r="E18" i="25" s="1"/>
  <c r="E11" i="25"/>
  <c r="E9" i="25"/>
  <c r="E7" i="25"/>
  <c r="E65" i="24"/>
  <c r="E64" i="24"/>
  <c r="E66" i="24" s="1"/>
  <c r="E53" i="24"/>
  <c r="E54" i="24" s="1"/>
  <c r="E55" i="24" s="1"/>
  <c r="E39" i="24"/>
  <c r="E43" i="24" s="1"/>
  <c r="E47" i="24" s="1"/>
  <c r="E51" i="24" s="1"/>
  <c r="E31" i="24"/>
  <c r="E29" i="24"/>
  <c r="E11" i="24"/>
  <c r="E9" i="24"/>
  <c r="E7" i="24"/>
  <c r="E72" i="24" s="1"/>
  <c r="E74" i="24" s="1"/>
  <c r="D26" i="23"/>
  <c r="D28" i="23" s="1"/>
  <c r="D8" i="23" s="1"/>
  <c r="F8" i="23" s="1"/>
  <c r="F20" i="23"/>
  <c r="F19" i="23"/>
  <c r="E19" i="23"/>
  <c r="E18" i="23"/>
  <c r="F18" i="23" s="1"/>
  <c r="F16" i="23"/>
  <c r="E15" i="23"/>
  <c r="F15" i="23" s="1"/>
  <c r="F14" i="23"/>
  <c r="E12" i="23"/>
  <c r="F12" i="23" s="1"/>
  <c r="E11" i="23"/>
  <c r="F11" i="23" s="1"/>
  <c r="F10" i="23"/>
  <c r="F9" i="23"/>
  <c r="F7" i="23"/>
  <c r="F6" i="23"/>
  <c r="F5" i="23"/>
  <c r="C22" i="22"/>
  <c r="C24" i="22" s="1"/>
  <c r="C26" i="22" s="1"/>
  <c r="C8" i="22" s="1"/>
  <c r="E8" i="22" s="1"/>
  <c r="E16" i="22"/>
  <c r="D15" i="22"/>
  <c r="E15" i="22" s="1"/>
  <c r="C14" i="22"/>
  <c r="E14" i="22" s="1"/>
  <c r="D13" i="22"/>
  <c r="E13" i="22" s="1"/>
  <c r="C13" i="22"/>
  <c r="D9" i="22"/>
  <c r="E9" i="22" s="1"/>
  <c r="C9" i="22"/>
  <c r="D7" i="22"/>
  <c r="E7" i="22" s="1"/>
  <c r="C7" i="22"/>
  <c r="C6" i="22"/>
  <c r="E6" i="22" s="1"/>
  <c r="C5" i="22"/>
  <c r="E5" i="22" s="1"/>
  <c r="E76" i="21"/>
  <c r="E78" i="21" s="1"/>
  <c r="E71" i="21"/>
  <c r="E73" i="21" s="1"/>
  <c r="E63" i="21"/>
  <c r="E62" i="21"/>
  <c r="E64" i="21" s="1"/>
  <c r="E51" i="21"/>
  <c r="E41" i="21"/>
  <c r="E45" i="21" s="1"/>
  <c r="E49" i="21" s="1"/>
  <c r="E29" i="21"/>
  <c r="E27" i="21"/>
  <c r="E30" i="21" s="1"/>
  <c r="E15" i="21"/>
  <c r="E70" i="20"/>
  <c r="E72" i="20" s="1"/>
  <c r="E69" i="20"/>
  <c r="E64" i="20"/>
  <c r="E63" i="20"/>
  <c r="E62" i="20"/>
  <c r="E51" i="20"/>
  <c r="E52" i="20" s="1"/>
  <c r="E41" i="20"/>
  <c r="E45" i="20" s="1"/>
  <c r="E49" i="20" s="1"/>
  <c r="E29" i="20"/>
  <c r="E30" i="20" s="1"/>
  <c r="E27" i="20"/>
  <c r="E12" i="20"/>
  <c r="E18" i="20"/>
  <c r="E53" i="20" l="1"/>
  <c r="E56" i="20" s="1"/>
  <c r="F4" i="32"/>
  <c r="F6" i="32" s="1"/>
  <c r="G34" i="3" s="1"/>
  <c r="G39" i="3" s="1"/>
  <c r="G3" i="17"/>
  <c r="F10" i="33"/>
  <c r="C4" i="28"/>
  <c r="C7" i="28" s="1"/>
  <c r="C9" i="28" s="1"/>
  <c r="F29" i="17"/>
  <c r="D6" i="27"/>
  <c r="E58" i="25"/>
  <c r="E57" i="25"/>
  <c r="E68" i="25" s="1"/>
  <c r="E13" i="25" s="1"/>
  <c r="E56" i="25"/>
  <c r="E12" i="25"/>
  <c r="E59" i="24"/>
  <c r="E13" i="24"/>
  <c r="E12" i="24"/>
  <c r="E17" i="24"/>
  <c r="E25" i="24"/>
  <c r="E23" i="24" s="1"/>
  <c r="F21" i="23"/>
  <c r="G7" i="23" s="1"/>
  <c r="G11" i="23"/>
  <c r="G6" i="23"/>
  <c r="G14" i="23"/>
  <c r="E17" i="22"/>
  <c r="F5" i="22" s="1"/>
  <c r="F13" i="22"/>
  <c r="F14" i="22"/>
  <c r="D10" i="22"/>
  <c r="E10" i="22" s="1"/>
  <c r="E57" i="21"/>
  <c r="E70" i="21"/>
  <c r="E28" i="21"/>
  <c r="E28" i="20"/>
  <c r="E55" i="20"/>
  <c r="E57" i="20"/>
  <c r="E13" i="20"/>
  <c r="B60" i="16"/>
  <c r="B59" i="16"/>
  <c r="B58" i="16"/>
  <c r="B57" i="16"/>
  <c r="B56" i="16"/>
  <c r="B55" i="16"/>
  <c r="B54" i="16"/>
  <c r="B53" i="16"/>
  <c r="B52" i="16"/>
  <c r="B51" i="16"/>
  <c r="B50" i="16"/>
  <c r="B49" i="16"/>
  <c r="B48" i="16"/>
  <c r="B47" i="16"/>
  <c r="V45" i="16"/>
  <c r="V44" i="16"/>
  <c r="T44" i="16"/>
  <c r="T50" i="16" s="1"/>
  <c r="C44" i="16"/>
  <c r="V43" i="16"/>
  <c r="V42" i="16"/>
  <c r="F25" i="16" s="1"/>
  <c r="T42" i="16"/>
  <c r="U42" i="16" s="1"/>
  <c r="U49" i="16" s="1"/>
  <c r="C42" i="16"/>
  <c r="V41" i="16"/>
  <c r="C41" i="16"/>
  <c r="V40" i="16"/>
  <c r="V39" i="16"/>
  <c r="V38" i="16"/>
  <c r="V37" i="16"/>
  <c r="V36" i="16"/>
  <c r="V35" i="16"/>
  <c r="F9" i="16" s="1"/>
  <c r="T35" i="16"/>
  <c r="T48" i="16" s="1"/>
  <c r="L34" i="16"/>
  <c r="I34" i="16"/>
  <c r="C34" i="16"/>
  <c r="L33" i="16"/>
  <c r="I33" i="16"/>
  <c r="L32" i="16"/>
  <c r="I32" i="16"/>
  <c r="L31" i="16"/>
  <c r="I31" i="16"/>
  <c r="L30" i="16"/>
  <c r="I30" i="16"/>
  <c r="T29" i="16"/>
  <c r="F7" i="16" s="1"/>
  <c r="L29" i="16"/>
  <c r="C39" i="16" s="1"/>
  <c r="I29" i="16"/>
  <c r="C38" i="16" s="1"/>
  <c r="F29" i="16"/>
  <c r="U28" i="16"/>
  <c r="T28" i="16"/>
  <c r="U27" i="16"/>
  <c r="T27" i="16"/>
  <c r="B27" i="16"/>
  <c r="U26" i="16"/>
  <c r="F26" i="16"/>
  <c r="B26" i="16"/>
  <c r="I25" i="16"/>
  <c r="B25" i="16"/>
  <c r="B24" i="16"/>
  <c r="I23" i="16"/>
  <c r="F23" i="16"/>
  <c r="B23" i="16"/>
  <c r="I22" i="16"/>
  <c r="C37" i="16" s="1"/>
  <c r="F22" i="16"/>
  <c r="B22" i="16"/>
  <c r="I21" i="16"/>
  <c r="B21" i="16"/>
  <c r="B20" i="16"/>
  <c r="B19" i="16"/>
  <c r="B18" i="16"/>
  <c r="B17" i="16"/>
  <c r="B16" i="16"/>
  <c r="F13" i="16"/>
  <c r="F12" i="16"/>
  <c r="C40" i="16" s="1"/>
  <c r="I11" i="16"/>
  <c r="I10" i="16"/>
  <c r="F10" i="16"/>
  <c r="C9" i="16"/>
  <c r="U8" i="16"/>
  <c r="I8" i="16"/>
  <c r="U7" i="16"/>
  <c r="I7" i="16"/>
  <c r="U6" i="16"/>
  <c r="U9" i="16" s="1"/>
  <c r="U11" i="16" s="1"/>
  <c r="U12" i="16" s="1"/>
  <c r="C11" i="16" s="1"/>
  <c r="I6" i="16"/>
  <c r="I4" i="16" s="1"/>
  <c r="F4" i="16" s="1"/>
  <c r="F3" i="16" s="1"/>
  <c r="C4" i="16" s="1"/>
  <c r="F6" i="16"/>
  <c r="C35" i="16" s="1"/>
  <c r="B57" i="15"/>
  <c r="B56" i="15"/>
  <c r="B55" i="15"/>
  <c r="B54" i="15"/>
  <c r="B53" i="15"/>
  <c r="B52" i="15"/>
  <c r="B51" i="15"/>
  <c r="B50" i="15"/>
  <c r="B49" i="15"/>
  <c r="B48" i="15"/>
  <c r="B47" i="15"/>
  <c r="B46" i="15"/>
  <c r="B45" i="15"/>
  <c r="T44" i="15"/>
  <c r="V40" i="15"/>
  <c r="C40" i="15"/>
  <c r="V39" i="15"/>
  <c r="T39" i="15"/>
  <c r="T45" i="15" s="1"/>
  <c r="V38" i="15"/>
  <c r="V37" i="15" s="1"/>
  <c r="U37" i="15" s="1"/>
  <c r="U44" i="15" s="1"/>
  <c r="T37" i="15"/>
  <c r="V36" i="15"/>
  <c r="V35" i="15" s="1"/>
  <c r="T35" i="15"/>
  <c r="T43" i="15" s="1"/>
  <c r="I34" i="15"/>
  <c r="C34" i="15"/>
  <c r="I33" i="15"/>
  <c r="C33" i="15"/>
  <c r="L32" i="15"/>
  <c r="I32" i="15"/>
  <c r="C32" i="15"/>
  <c r="L31" i="15"/>
  <c r="L29" i="15" s="1"/>
  <c r="C38" i="15" s="1"/>
  <c r="I31" i="15"/>
  <c r="I29" i="15" s="1"/>
  <c r="C37" i="15" s="1"/>
  <c r="L30" i="15"/>
  <c r="I30" i="15"/>
  <c r="T29" i="15"/>
  <c r="U29" i="15" s="1"/>
  <c r="F29" i="15"/>
  <c r="U28" i="15"/>
  <c r="T28" i="15"/>
  <c r="T27" i="15"/>
  <c r="U27" i="15" s="1"/>
  <c r="B27" i="15"/>
  <c r="U26" i="15"/>
  <c r="U30" i="15" s="1"/>
  <c r="F26" i="15"/>
  <c r="B26" i="15"/>
  <c r="F25" i="15"/>
  <c r="B25" i="15"/>
  <c r="I24" i="15"/>
  <c r="B24" i="15"/>
  <c r="F23" i="15"/>
  <c r="B23" i="15"/>
  <c r="I22" i="15"/>
  <c r="F22" i="15"/>
  <c r="B22" i="15"/>
  <c r="I21" i="15"/>
  <c r="F21" i="15"/>
  <c r="B21" i="15"/>
  <c r="I20" i="15"/>
  <c r="B20" i="15"/>
  <c r="I19" i="15"/>
  <c r="F19" i="15" s="1"/>
  <c r="F18" i="15" s="1"/>
  <c r="C5" i="15" s="1"/>
  <c r="B19" i="15"/>
  <c r="B18" i="15"/>
  <c r="B17" i="15"/>
  <c r="B16" i="15"/>
  <c r="F12" i="15"/>
  <c r="F11" i="15"/>
  <c r="F9" i="15"/>
  <c r="C39" i="15" s="1"/>
  <c r="C9" i="15"/>
  <c r="U8" i="15"/>
  <c r="I8" i="15"/>
  <c r="C36" i="15" s="1"/>
  <c r="U7" i="15"/>
  <c r="I7" i="15"/>
  <c r="F7" i="15"/>
  <c r="U6" i="15"/>
  <c r="U9" i="15" s="1"/>
  <c r="U11" i="15" s="1"/>
  <c r="U12" i="15" s="1"/>
  <c r="C11" i="15" s="1"/>
  <c r="I6" i="15"/>
  <c r="F6" i="15"/>
  <c r="E59" i="20" l="1"/>
  <c r="H3" i="17"/>
  <c r="G8" i="17"/>
  <c r="F11" i="33"/>
  <c r="F62" i="33" s="1"/>
  <c r="G10" i="33"/>
  <c r="F20" i="33"/>
  <c r="C11" i="28"/>
  <c r="F5" i="11"/>
  <c r="F40" i="17"/>
  <c r="F41" i="17" s="1"/>
  <c r="F32" i="17"/>
  <c r="D14" i="27"/>
  <c r="I14" i="27" s="1"/>
  <c r="M14" i="27" s="1"/>
  <c r="Q14" i="27" s="1"/>
  <c r="R14" i="27" s="1"/>
  <c r="S14" i="27" s="1"/>
  <c r="T14" i="27" s="1"/>
  <c r="U14" i="27" s="1"/>
  <c r="I6" i="27"/>
  <c r="M6" i="27" s="1"/>
  <c r="Q6" i="27" s="1"/>
  <c r="R6" i="27" s="1"/>
  <c r="S6" i="27" s="1"/>
  <c r="T6" i="27" s="1"/>
  <c r="U6" i="27" s="1"/>
  <c r="E60" i="25"/>
  <c r="E27" i="24"/>
  <c r="E24" i="24"/>
  <c r="E57" i="24"/>
  <c r="E34" i="24"/>
  <c r="E37" i="24"/>
  <c r="E30" i="24"/>
  <c r="E61" i="24"/>
  <c r="G5" i="23"/>
  <c r="G8" i="23"/>
  <c r="G15" i="23"/>
  <c r="G12" i="23"/>
  <c r="G10" i="23"/>
  <c r="G9" i="23"/>
  <c r="G16" i="23"/>
  <c r="G13" i="23"/>
  <c r="F10" i="22"/>
  <c r="F7" i="22"/>
  <c r="F6" i="22"/>
  <c r="F15" i="22"/>
  <c r="F9" i="22"/>
  <c r="F16" i="22"/>
  <c r="F12" i="22"/>
  <c r="F11" i="22"/>
  <c r="F8" i="22"/>
  <c r="E59" i="21"/>
  <c r="U35" i="16"/>
  <c r="U48" i="16" s="1"/>
  <c r="V48" i="16" s="1"/>
  <c r="U29" i="16"/>
  <c r="U30" i="16" s="1"/>
  <c r="E24" i="21" s="1"/>
  <c r="U44" i="16"/>
  <c r="U50" i="16" s="1"/>
  <c r="V50" i="16" s="1"/>
  <c r="T49" i="16"/>
  <c r="V49" i="16" s="1"/>
  <c r="I20" i="16"/>
  <c r="F20" i="16" s="1"/>
  <c r="F19" i="16" s="1"/>
  <c r="C5" i="16" s="1"/>
  <c r="T42" i="15"/>
  <c r="F8" i="15"/>
  <c r="U35" i="15"/>
  <c r="U43" i="15" s="1"/>
  <c r="V43" i="15" s="1"/>
  <c r="V44" i="15"/>
  <c r="I9" i="15"/>
  <c r="C35" i="15" s="1"/>
  <c r="U39" i="15"/>
  <c r="U45" i="15" s="1"/>
  <c r="V45" i="15" s="1"/>
  <c r="I9" i="3"/>
  <c r="H9" i="3"/>
  <c r="G9" i="3"/>
  <c r="F9" i="3"/>
  <c r="I70" i="3"/>
  <c r="H9" i="8" s="1"/>
  <c r="I77" i="3"/>
  <c r="H77" i="3"/>
  <c r="G77" i="3"/>
  <c r="F77" i="3"/>
  <c r="I75" i="3"/>
  <c r="H75" i="3"/>
  <c r="G75" i="3"/>
  <c r="F75" i="3"/>
  <c r="I73" i="3"/>
  <c r="I76" i="3" s="1"/>
  <c r="H73" i="3"/>
  <c r="G73" i="3"/>
  <c r="F73" i="3"/>
  <c r="H68" i="3"/>
  <c r="H70" i="3" s="1"/>
  <c r="G9" i="8" s="1"/>
  <c r="G68" i="3"/>
  <c r="G70" i="3" s="1"/>
  <c r="F9" i="8" s="1"/>
  <c r="F68" i="3"/>
  <c r="F70" i="3" s="1"/>
  <c r="E9" i="8" s="1"/>
  <c r="E11" i="8" s="1"/>
  <c r="F8" i="8" s="1"/>
  <c r="H8" i="17" l="1"/>
  <c r="I3" i="17"/>
  <c r="G17" i="17"/>
  <c r="G11" i="33"/>
  <c r="G62" i="33" s="1"/>
  <c r="H10" i="33"/>
  <c r="F21" i="33"/>
  <c r="G20" i="33"/>
  <c r="F30" i="33"/>
  <c r="G5" i="11"/>
  <c r="F6" i="11"/>
  <c r="F7" i="11" s="1"/>
  <c r="F26" i="3" s="1"/>
  <c r="E75" i="21"/>
  <c r="E25" i="21"/>
  <c r="F11" i="8"/>
  <c r="G8" i="8" s="1"/>
  <c r="G11" i="8" s="1"/>
  <c r="H8" i="8" s="1"/>
  <c r="H11" i="8" s="1"/>
  <c r="H41" i="8" s="1"/>
  <c r="G41" i="8"/>
  <c r="E20" i="24"/>
  <c r="E21" i="24" s="1"/>
  <c r="E58" i="24"/>
  <c r="E69" i="24" s="1"/>
  <c r="E18" i="24"/>
  <c r="V47" i="16"/>
  <c r="C36" i="16"/>
  <c r="T47" i="16"/>
  <c r="V42" i="15"/>
  <c r="U42" i="15" s="1"/>
  <c r="I4" i="15"/>
  <c r="F4" i="15" s="1"/>
  <c r="F3" i="15" s="1"/>
  <c r="C4" i="15" s="1"/>
  <c r="I78" i="3"/>
  <c r="F76" i="3"/>
  <c r="F78" i="3" s="1"/>
  <c r="G76" i="3"/>
  <c r="G78" i="3" s="1"/>
  <c r="H76" i="3"/>
  <c r="H78" i="3" s="1"/>
  <c r="I8" i="17" l="1"/>
  <c r="J3" i="17"/>
  <c r="J8" i="17" s="1"/>
  <c r="I10" i="33"/>
  <c r="H11" i="33"/>
  <c r="H62" i="33" s="1"/>
  <c r="G21" i="33"/>
  <c r="G63" i="33" s="1"/>
  <c r="H20" i="33"/>
  <c r="F31" i="33"/>
  <c r="G30" i="33"/>
  <c r="H5" i="11"/>
  <c r="G6" i="11"/>
  <c r="F31" i="3"/>
  <c r="G26" i="3"/>
  <c r="G31" i="3" s="1"/>
  <c r="F63" i="33"/>
  <c r="G18" i="17"/>
  <c r="H51" i="8"/>
  <c r="H55" i="8" s="1"/>
  <c r="H62" i="8" s="1"/>
  <c r="H64" i="8" s="1"/>
  <c r="M54" i="8" s="1"/>
  <c r="C14" i="16"/>
  <c r="D2" i="30" s="1"/>
  <c r="U47" i="16"/>
  <c r="C14" i="15"/>
  <c r="I11" i="33" l="1"/>
  <c r="I62" i="33" s="1"/>
  <c r="J10" i="33"/>
  <c r="J11" i="33" s="1"/>
  <c r="J62" i="33" s="1"/>
  <c r="H21" i="33"/>
  <c r="H63" i="33" s="1"/>
  <c r="I20" i="33"/>
  <c r="G19" i="17"/>
  <c r="G20" i="17" s="1"/>
  <c r="G28" i="17" s="1"/>
  <c r="F64" i="33"/>
  <c r="F65" i="33" s="1"/>
  <c r="G31" i="33"/>
  <c r="G64" i="33" s="1"/>
  <c r="H30" i="33"/>
  <c r="H6" i="11"/>
  <c r="I5" i="11"/>
  <c r="D13" i="30"/>
  <c r="D18" i="30"/>
  <c r="D21" i="30"/>
  <c r="C19" i="16"/>
  <c r="C21" i="16"/>
  <c r="C23" i="16"/>
  <c r="C20" i="16"/>
  <c r="C26" i="16"/>
  <c r="C45" i="16"/>
  <c r="E35" i="21" s="1"/>
  <c r="C25" i="16"/>
  <c r="C22" i="16"/>
  <c r="C24" i="16"/>
  <c r="C18" i="16"/>
  <c r="C17" i="16"/>
  <c r="C20" i="15"/>
  <c r="C23" i="15"/>
  <c r="C25" i="15"/>
  <c r="C43" i="15"/>
  <c r="E35" i="20" s="1"/>
  <c r="C21" i="15"/>
  <c r="C26" i="15"/>
  <c r="C19" i="15"/>
  <c r="C24" i="15"/>
  <c r="C22" i="15"/>
  <c r="C18" i="15"/>
  <c r="C17" i="15"/>
  <c r="H65" i="33" l="1"/>
  <c r="H68" i="33" s="1"/>
  <c r="I21" i="33"/>
  <c r="I63" i="33" s="1"/>
  <c r="J20" i="33"/>
  <c r="J21" i="33" s="1"/>
  <c r="J63" i="33" s="1"/>
  <c r="G65" i="33"/>
  <c r="G69" i="33"/>
  <c r="I30" i="33"/>
  <c r="H31" i="33"/>
  <c r="H64" i="33" s="1"/>
  <c r="I6" i="11"/>
  <c r="J5" i="11"/>
  <c r="J6" i="11" s="1"/>
  <c r="F68" i="33"/>
  <c r="F69" i="33"/>
  <c r="F71" i="33"/>
  <c r="F67" i="33"/>
  <c r="F73" i="33"/>
  <c r="E34" i="20"/>
  <c r="E32" i="21"/>
  <c r="E33" i="21" s="1"/>
  <c r="E67" i="21"/>
  <c r="E19" i="21"/>
  <c r="E21" i="21"/>
  <c r="E22" i="21" s="1"/>
  <c r="C27" i="16"/>
  <c r="C60" i="16"/>
  <c r="C43" i="16"/>
  <c r="C58" i="16" s="1"/>
  <c r="C48" i="16"/>
  <c r="C57" i="16"/>
  <c r="C59" i="16"/>
  <c r="C49" i="16"/>
  <c r="C52" i="16"/>
  <c r="C55" i="16"/>
  <c r="C50" i="16"/>
  <c r="C53" i="16"/>
  <c r="C56" i="16"/>
  <c r="C54" i="16"/>
  <c r="C51" i="16"/>
  <c r="C27" i="15"/>
  <c r="C57" i="15"/>
  <c r="C56" i="15"/>
  <c r="C41" i="15"/>
  <c r="C55" i="15" s="1"/>
  <c r="C48" i="15"/>
  <c r="C47" i="15"/>
  <c r="C51" i="15"/>
  <c r="C52" i="15"/>
  <c r="C50" i="15"/>
  <c r="C46" i="15"/>
  <c r="C53" i="15"/>
  <c r="C54" i="15"/>
  <c r="C49" i="15"/>
  <c r="H67" i="33" l="1"/>
  <c r="H71" i="33"/>
  <c r="H73" i="33"/>
  <c r="G68" i="33"/>
  <c r="G73" i="33"/>
  <c r="G71" i="33"/>
  <c r="G67" i="33"/>
  <c r="I31" i="33"/>
  <c r="I64" i="33" s="1"/>
  <c r="J30" i="33"/>
  <c r="J31" i="33" s="1"/>
  <c r="J64" i="33" s="1"/>
  <c r="H69" i="33"/>
  <c r="E5" i="27"/>
  <c r="E68" i="21"/>
  <c r="E14" i="21"/>
  <c r="E24" i="20"/>
  <c r="E25" i="20" s="1"/>
  <c r="I65" i="33" l="1"/>
  <c r="I69" i="33"/>
  <c r="J65" i="33"/>
  <c r="J69" i="33" s="1"/>
  <c r="E21" i="20"/>
  <c r="E22" i="20" s="1"/>
  <c r="E19" i="20"/>
  <c r="E67" i="20"/>
  <c r="E73" i="33" s="1"/>
  <c r="E32" i="20"/>
  <c r="E33" i="20" s="1"/>
  <c r="I68" i="33" l="1"/>
  <c r="I67" i="33"/>
  <c r="I73" i="33"/>
  <c r="C73" i="33" s="1"/>
  <c r="I71" i="33"/>
  <c r="J68" i="33"/>
  <c r="J73" i="33"/>
  <c r="J71" i="33"/>
  <c r="J67" i="33"/>
  <c r="E14" i="20"/>
  <c r="K36" i="8"/>
  <c r="H36" i="8" s="1"/>
  <c r="E6" i="27"/>
  <c r="P6" i="27" l="1"/>
  <c r="N6" i="27" s="1"/>
  <c r="E14" i="27"/>
  <c r="P14" i="27" s="1"/>
  <c r="N14" i="27" s="1"/>
  <c r="G60" i="3" l="1"/>
  <c r="G53" i="3" s="1"/>
  <c r="G61" i="3" l="1"/>
  <c r="G54" i="3" s="1"/>
  <c r="I61" i="3"/>
  <c r="I54" i="3" s="1"/>
  <c r="G58" i="3"/>
  <c r="G51" i="3" s="1"/>
  <c r="I59" i="3"/>
  <c r="I52" i="3" s="1"/>
  <c r="F61" i="3"/>
  <c r="F54" i="3" s="1"/>
  <c r="H61" i="3"/>
  <c r="H54" i="3" s="1"/>
  <c r="H58" i="3"/>
  <c r="H51" i="3" s="1"/>
  <c r="F60" i="3"/>
  <c r="F53" i="3" s="1"/>
  <c r="H59" i="3"/>
  <c r="H52" i="3" s="1"/>
  <c r="F57" i="3"/>
  <c r="G57" i="3"/>
  <c r="H57" i="3"/>
  <c r="H60" i="3"/>
  <c r="H53" i="3" s="1"/>
  <c r="F50" i="3" l="1"/>
  <c r="F62" i="3"/>
  <c r="F55" i="3" s="1"/>
  <c r="H50" i="3"/>
  <c r="H62" i="3"/>
  <c r="H55" i="3" s="1"/>
  <c r="G50" i="3"/>
  <c r="G62" i="3"/>
  <c r="G55" i="3" s="1"/>
  <c r="I58" i="3" l="1"/>
  <c r="I51" i="3" s="1"/>
  <c r="I60" i="3" l="1"/>
  <c r="I53" i="3" s="1"/>
  <c r="I57" i="3"/>
  <c r="I50" i="3" l="1"/>
  <c r="I62" i="3"/>
  <c r="I55"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Javeri, Nikhil (Research)</author>
    <author>Lountzis, Ryan (Research)</author>
  </authors>
  <commentList>
    <comment ref="E30" authorId="0" shapeId="0" xr:uid="{35E657EB-1F93-473F-9DC1-55AD6E61E538}">
      <text>
        <r>
          <rPr>
            <b/>
            <sz val="9"/>
            <color indexed="81"/>
            <rFont val="Tahoma"/>
            <family val="2"/>
          </rPr>
          <t>Javeri, Nikhil (Research):</t>
        </r>
        <r>
          <rPr>
            <sz val="9"/>
            <color indexed="81"/>
            <rFont val="Tahoma"/>
            <family val="2"/>
          </rPr>
          <t xml:space="preserve">
2-1 ratio of CPUs to GPUs in GB200</t>
        </r>
      </text>
    </comment>
    <comment ref="E34" authorId="0" shapeId="0" xr:uid="{FE266770-76BF-4D7A-83AF-F11576644073}">
      <text>
        <r>
          <rPr>
            <b/>
            <sz val="9"/>
            <color indexed="81"/>
            <rFont val="Tahoma"/>
            <family val="2"/>
          </rPr>
          <t>Javeri, Nikhil (Research):</t>
        </r>
        <r>
          <rPr>
            <sz val="9"/>
            <color indexed="81"/>
            <rFont val="Tahoma"/>
            <family val="2"/>
          </rPr>
          <t xml:space="preserve">
InfiniBand Switches, NICs, SSDs, rack-level cooling, server chassis, baseboard/motherboard, etc.
See Trainium Rack Cost template</t>
        </r>
      </text>
    </comment>
    <comment ref="E38" authorId="0" shapeId="0" xr:uid="{B9DB909F-D8FF-462C-9557-7ED133752EB3}">
      <text>
        <r>
          <rPr>
            <b/>
            <sz val="9"/>
            <color indexed="81"/>
            <rFont val="Tahoma"/>
            <family val="2"/>
          </rPr>
          <t>Javeri, Nikhil (Research):</t>
        </r>
        <r>
          <rPr>
            <sz val="9"/>
            <color indexed="81"/>
            <rFont val="Tahoma"/>
            <family val="2"/>
          </rPr>
          <t xml:space="preserve">
each chip has 1,000W</t>
        </r>
      </text>
    </comment>
    <comment ref="E42" authorId="1" shapeId="0" xr:uid="{ADAD96FC-C3D6-42A6-8BFB-64B10B0E7EB8}">
      <text>
        <r>
          <rPr>
            <b/>
            <sz val="9"/>
            <color indexed="81"/>
            <rFont val="Tahoma"/>
            <family val="2"/>
          </rPr>
          <t>Lountzis, Ryan (Research):</t>
        </r>
        <r>
          <rPr>
            <sz val="9"/>
            <color indexed="81"/>
            <rFont val="Tahoma"/>
            <family val="2"/>
          </rPr>
          <t xml:space="preserve">
8760 hours converted to 8.76</t>
        </r>
      </text>
    </comment>
    <comment ref="E48" authorId="0" shapeId="0" xr:uid="{7D264875-BCCE-4247-A702-2864485DD09A}">
      <text>
        <r>
          <rPr>
            <b/>
            <sz val="9"/>
            <color indexed="81"/>
            <rFont val="Tahoma"/>
            <family val="2"/>
          </rPr>
          <t>Javeri, Nikhil (Research):</t>
        </r>
        <r>
          <rPr>
            <sz val="9"/>
            <color indexed="81"/>
            <rFont val="Tahoma"/>
            <family val="2"/>
          </rPr>
          <t xml:space="preserve">
https://ny.matrix.ms.com/eqr/article/webapp/941c9abe-f4dc-11f0-8d36-9d58cdd1412e?ch=rp&amp;sch=ar
MS Thematic Research: 
we estimate that prices could be ~30-40% higher in cases where new generation must be built, equating to ~US$30/MWh higher than the ~US$80-85/MWh average price for data centers, for an all-in price of around US$110-120/MWh.</t>
        </r>
      </text>
    </comment>
    <comment ref="E71" authorId="0" shapeId="0" xr:uid="{7BE0A078-8A51-4578-8B06-9E854668EFDC}">
      <text>
        <r>
          <rPr>
            <b/>
            <sz val="9"/>
            <color indexed="81"/>
            <rFont val="Tahoma"/>
            <family val="2"/>
          </rPr>
          <t>Javeri, Nikhil (Research):</t>
        </r>
        <r>
          <rPr>
            <sz val="9"/>
            <color indexed="81"/>
            <rFont val="Tahoma"/>
            <family val="2"/>
          </rPr>
          <t xml:space="preserve">
https://newsletter.semianalysis.com/p/aws-trainium3-deep-dive-a-potential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Javeri, Nikhil (Research)</author>
    <author>Lountzis, Ryan (Research)</author>
  </authors>
  <commentList>
    <comment ref="E31" authorId="0" shapeId="0" xr:uid="{C62F1695-8EAA-49DB-A492-9BA104CC1E7D}">
      <text>
        <r>
          <rPr>
            <b/>
            <sz val="9"/>
            <color indexed="81"/>
            <rFont val="Tahoma"/>
            <family val="2"/>
          </rPr>
          <t>Javeri, Nikhil (Research):</t>
        </r>
        <r>
          <rPr>
            <sz val="9"/>
            <color indexed="81"/>
            <rFont val="Tahoma"/>
            <family val="2"/>
          </rPr>
          <t xml:space="preserve">
2-1 ratio of CPUs to GPUs in GB200</t>
        </r>
      </text>
    </comment>
    <comment ref="E37" authorId="0" shapeId="0" xr:uid="{02481841-6DAC-49A2-81B8-CD62D08BF5DA}">
      <text>
        <r>
          <rPr>
            <b/>
            <sz val="9"/>
            <color indexed="81"/>
            <rFont val="Tahoma"/>
            <family val="2"/>
          </rPr>
          <t>Javeri, Nikhil (Research):</t>
        </r>
        <r>
          <rPr>
            <sz val="9"/>
            <color indexed="81"/>
            <rFont val="Tahoma"/>
            <family val="2"/>
          </rPr>
          <t xml:space="preserve">
See TPU bottoms up rack costs</t>
        </r>
      </text>
    </comment>
    <comment ref="E39" authorId="0" shapeId="0" xr:uid="{B695725F-50D5-4B28-AD27-595FC40C52CA}">
      <text>
        <r>
          <rPr>
            <b/>
            <sz val="9"/>
            <color indexed="81"/>
            <rFont val="Tahoma"/>
            <family val="2"/>
          </rPr>
          <t>Javeri, Nikhil (Research):</t>
        </r>
        <r>
          <rPr>
            <sz val="9"/>
            <color indexed="81"/>
            <rFont val="Tahoma"/>
            <family val="2"/>
          </rPr>
          <t xml:space="preserve">
10,000 KW for 144 racks</t>
        </r>
      </text>
    </comment>
    <comment ref="E43" authorId="1" shapeId="0" xr:uid="{11D0EEE3-76DA-49C9-870D-97A0A3F28BE0}">
      <text>
        <r>
          <rPr>
            <b/>
            <sz val="9"/>
            <color indexed="81"/>
            <rFont val="Tahoma"/>
            <family val="2"/>
          </rPr>
          <t>Lountzis, Ryan (Research):</t>
        </r>
        <r>
          <rPr>
            <sz val="9"/>
            <color indexed="81"/>
            <rFont val="Tahoma"/>
            <family val="2"/>
          </rPr>
          <t xml:space="preserve">
8760 hours converted to 8.76</t>
        </r>
      </text>
    </comment>
    <comment ref="E49" authorId="0" shapeId="0" xr:uid="{4B213193-1097-49A6-9BF5-EF03D3659964}">
      <text>
        <r>
          <rPr>
            <b/>
            <sz val="9"/>
            <color indexed="81"/>
            <rFont val="Tahoma"/>
            <family val="2"/>
          </rPr>
          <t>Javeri, Nikhil (Research):</t>
        </r>
        <r>
          <rPr>
            <sz val="9"/>
            <color indexed="81"/>
            <rFont val="Tahoma"/>
            <family val="2"/>
          </rPr>
          <t xml:space="preserve">
https://ny.matrix.ms.com/eqr/article/webapp/941c9abe-f4dc-11f0-8d36-9d58cdd1412e?ch=rp&amp;sch=ar
MS Thematic Research: 
we estimate that prices could be ~30-40% higher in cases where new generation must be built, equating to ~US$30/MWh higher than the ~US$80-85/MWh average price for data centers, for an all-in price of around US$110-120/MWh.</t>
        </r>
      </text>
    </comment>
    <comment ref="E71" authorId="0" shapeId="0" xr:uid="{14816989-18A8-46F6-A303-F0D6780C9E3A}">
      <text>
        <r>
          <rPr>
            <b/>
            <sz val="9"/>
            <color indexed="81"/>
            <rFont val="Tahoma"/>
            <family val="2"/>
          </rPr>
          <t>Javeri, Nikhil (Research):</t>
        </r>
        <r>
          <rPr>
            <sz val="9"/>
            <color indexed="81"/>
            <rFont val="Tahoma"/>
            <family val="2"/>
          </rPr>
          <t xml:space="preserve">
https://www.nvidia.com/en-us/data-center/h100/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Javeri, Nikhil (Research)</author>
  </authors>
  <commentList>
    <comment ref="F21" authorId="0" shapeId="0" xr:uid="{F43B1E75-2D2D-478D-B33C-159D52F06DEB}">
      <text>
        <r>
          <rPr>
            <b/>
            <sz val="9"/>
            <color indexed="81"/>
            <rFont val="Tahoma"/>
            <family val="2"/>
          </rPr>
          <t>Javeri, Nikhil (Research):</t>
        </r>
        <r>
          <rPr>
            <sz val="9"/>
            <color indexed="81"/>
            <rFont val="Tahoma"/>
            <family val="2"/>
          </rPr>
          <t xml:space="preserve">
All MSe</t>
        </r>
      </text>
    </comment>
    <comment ref="D24" authorId="0" shapeId="0" xr:uid="{831C5C32-600A-4B3D-A4DB-FEA6FD8D245A}">
      <text>
        <r>
          <rPr>
            <b/>
            <sz val="9"/>
            <color indexed="81"/>
            <rFont val="Tahoma"/>
            <family val="2"/>
          </rPr>
          <t>Javeri, Nikhil (Research):</t>
        </r>
        <r>
          <rPr>
            <sz val="9"/>
            <color indexed="81"/>
            <rFont val="Tahoma"/>
            <family val="2"/>
          </rPr>
          <t xml:space="preserve">
Assumption to be flexed</t>
        </r>
      </text>
    </comment>
    <comment ref="D25" authorId="0" shapeId="0" xr:uid="{E79D6CA4-9FCF-4876-91E7-5DB9D993CD7C}">
      <text>
        <r>
          <rPr>
            <b/>
            <sz val="9"/>
            <color indexed="81"/>
            <rFont val="Tahoma"/>
            <family val="2"/>
          </rPr>
          <t xml:space="preserve">Javeri, Nikhil (Research):
</t>
        </r>
        <r>
          <rPr>
            <sz val="9"/>
            <color indexed="81"/>
            <rFont val="Tahoma"/>
            <family val="2"/>
          </rPr>
          <t>https://newsletter.semianalysis.com/p/aws-trainium3-deep-dive-a-potential</t>
        </r>
      </text>
    </comment>
    <comment ref="D27" authorId="0" shapeId="0" xr:uid="{57562EA8-D04C-4CE0-9A84-EE6637C79958}">
      <text>
        <r>
          <rPr>
            <b/>
            <sz val="9"/>
            <color indexed="81"/>
            <rFont val="Tahoma"/>
            <family val="2"/>
          </rPr>
          <t>Javeri, Nikhil (Research):</t>
        </r>
        <r>
          <rPr>
            <sz val="9"/>
            <color indexed="81"/>
            <rFont val="Tahoma"/>
            <family val="2"/>
          </rPr>
          <t xml:space="preserve">
https://www.trendforce.com/news/2026/02/25/news-mediatek-ceo-flags-memory-as-one-of-xpu-bottlenecks-now-making-up-50-of-costs/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Javeri, Nikhil (Research)</author>
  </authors>
  <commentList>
    <comment ref="C5" authorId="0" shapeId="0" xr:uid="{29E526E7-E385-4F28-A476-9A780DDC8855}">
      <text>
        <r>
          <rPr>
            <b/>
            <sz val="9"/>
            <color indexed="81"/>
            <rFont val="Tahoma"/>
            <family val="2"/>
          </rPr>
          <t>Javeri, Nikhil (Research):</t>
        </r>
        <r>
          <rPr>
            <sz val="9"/>
            <color indexed="81"/>
            <rFont val="Tahoma"/>
            <family val="2"/>
          </rPr>
          <t xml:space="preserve">
Assuming same price as NVDA</t>
        </r>
      </text>
    </comment>
    <comment ref="D5" authorId="0" shapeId="0" xr:uid="{C18D4A38-CE77-489C-89CB-F42AEFE44716}">
      <text>
        <r>
          <rPr>
            <b/>
            <sz val="9"/>
            <color indexed="81"/>
            <rFont val="Tahoma"/>
            <family val="2"/>
          </rPr>
          <t>Javeri, Nikhil (Research):</t>
        </r>
        <r>
          <rPr>
            <sz val="9"/>
            <color indexed="81"/>
            <rFont val="Tahoma"/>
            <family val="2"/>
          </rPr>
          <t xml:space="preserve">
Each compute tray contains 4 TPUs and one CPU</t>
        </r>
      </text>
    </comment>
    <comment ref="C6" authorId="0" shapeId="0" xr:uid="{347C81D5-432E-4694-AB98-DAAD00F8CE0D}">
      <text>
        <r>
          <rPr>
            <b/>
            <sz val="9"/>
            <color indexed="81"/>
            <rFont val="Tahoma"/>
            <family val="2"/>
          </rPr>
          <t>Javeri, Nikhil (Research):</t>
        </r>
        <r>
          <rPr>
            <sz val="9"/>
            <color indexed="81"/>
            <rFont val="Tahoma"/>
            <family val="2"/>
          </rPr>
          <t xml:space="preserve">
Global AI Transceiver Model, 1.6T ASP in '27</t>
        </r>
      </text>
    </comment>
    <comment ref="C7" authorId="0" shapeId="0" xr:uid="{97570034-09D2-4CD5-B266-FA61B4009D6B}">
      <text>
        <r>
          <rPr>
            <b/>
            <sz val="9"/>
            <color indexed="81"/>
            <rFont val="Tahoma"/>
            <family val="2"/>
          </rPr>
          <t>Javeri, Nikhil (Research):</t>
        </r>
        <r>
          <rPr>
            <sz val="9"/>
            <color indexed="81"/>
            <rFont val="Tahoma"/>
            <family val="2"/>
          </rPr>
          <t xml:space="preserve">
Same as NVDA</t>
        </r>
      </text>
    </comment>
    <comment ref="D7" authorId="0" shapeId="0" xr:uid="{B7D67DCA-8481-4EF0-9CAB-B23FDAF585B4}">
      <text>
        <r>
          <rPr>
            <b/>
            <sz val="9"/>
            <color indexed="81"/>
            <rFont val="Tahoma"/>
            <family val="2"/>
          </rPr>
          <t>Javeri, Nikhil (Research):</t>
        </r>
        <r>
          <rPr>
            <sz val="9"/>
            <color indexed="81"/>
            <rFont val="Tahoma"/>
            <family val="2"/>
          </rPr>
          <t xml:space="preserve">
And each tray gets its own CPU… tray has 4 chips on it. Plus one rack level peripheral board
https://henryhmko.github.io/posts/tpu/tpu.html</t>
        </r>
      </text>
    </comment>
    <comment ref="D8" authorId="0" shapeId="0" xr:uid="{65FF3E7F-0D9A-4D8E-821B-65503127BA4A}">
      <text>
        <r>
          <rPr>
            <b/>
            <sz val="9"/>
            <color indexed="81"/>
            <rFont val="Tahoma"/>
            <family val="2"/>
          </rPr>
          <t>Javeri, Nikhil (Research):</t>
        </r>
        <r>
          <rPr>
            <sz val="9"/>
            <color indexed="81"/>
            <rFont val="Tahoma"/>
            <family val="2"/>
          </rPr>
          <t xml:space="preserve">
Disclosed chips per rack</t>
        </r>
      </text>
    </comment>
    <comment ref="C9" authorId="0" shapeId="0" xr:uid="{00AB6BE9-8AD1-4135-9D58-73CF7F348608}">
      <text>
        <r>
          <rPr>
            <b/>
            <sz val="9"/>
            <color indexed="81"/>
            <rFont val="Tahoma"/>
            <family val="2"/>
          </rPr>
          <t>Javeri, Nikhil (Research):</t>
        </r>
        <r>
          <rPr>
            <sz val="9"/>
            <color indexed="81"/>
            <rFont val="Tahoma"/>
            <family val="2"/>
          </rPr>
          <t xml:space="preserve">
Assuming 50% discount to NVDA, not paying the NVDA gross margin</t>
        </r>
      </text>
    </comment>
    <comment ref="D9" authorId="0" shapeId="0" xr:uid="{FA810862-08A9-428E-9186-64A17E5F59FA}">
      <text>
        <r>
          <rPr>
            <b/>
            <sz val="9"/>
            <color indexed="81"/>
            <rFont val="Tahoma"/>
            <family val="2"/>
          </rPr>
          <t>Javeri, Nikhil (Research):</t>
        </r>
        <r>
          <rPr>
            <sz val="9"/>
            <color indexed="81"/>
            <rFont val="Tahoma"/>
            <family val="2"/>
          </rPr>
          <t xml:space="preserve">
And each tray gets its own CPU… tray has 4 chips on it
https://henryhmko.github.io/posts/tpu/tpu.html</t>
        </r>
      </text>
    </comment>
    <comment ref="D13" authorId="0" shapeId="0" xr:uid="{57E31890-8BAA-4FF6-9DF2-79502EFCA856}">
      <text>
        <r>
          <rPr>
            <b/>
            <sz val="9"/>
            <color indexed="81"/>
            <rFont val="Tahoma"/>
            <family val="2"/>
          </rPr>
          <t>Javeri, Nikhil (Research):</t>
        </r>
        <r>
          <rPr>
            <sz val="9"/>
            <color indexed="81"/>
            <rFont val="Tahoma"/>
            <family val="2"/>
          </rPr>
          <t xml:space="preserve">
Probably need more than Nvidia per tray because of dual chiplet architecture… assuming 8X vs. Nvidia 6X per tray</t>
        </r>
      </text>
    </comment>
    <comment ref="C14" authorId="0" shapeId="0" xr:uid="{9389F0E9-A01F-4823-BAF5-C27541E09A19}">
      <text>
        <r>
          <rPr>
            <b/>
            <sz val="9"/>
            <color indexed="81"/>
            <rFont val="Tahoma"/>
            <family val="2"/>
          </rPr>
          <t>Javeri, Nikhil (Research):</t>
        </r>
        <r>
          <rPr>
            <sz val="9"/>
            <color indexed="81"/>
            <rFont val="Tahoma"/>
            <family val="2"/>
          </rPr>
          <t xml:space="preserve">
Using industrial grade fans at the bottom/top that are higher diameter, but also needs less of them</t>
        </r>
      </text>
    </comment>
    <comment ref="C15" authorId="0" shapeId="0" xr:uid="{EA070B72-3FB5-452D-8F75-82722BBC6930}">
      <text>
        <r>
          <rPr>
            <b/>
            <sz val="9"/>
            <color indexed="81"/>
            <rFont val="Tahoma"/>
            <family val="2"/>
          </rPr>
          <t>Javeri, Nikhil (Research):</t>
        </r>
        <r>
          <rPr>
            <sz val="9"/>
            <color indexed="81"/>
            <rFont val="Tahoma"/>
            <family val="2"/>
          </rPr>
          <t xml:space="preserve">
Google uses a Project Deschutes CDU to cool the full row</t>
        </r>
      </text>
    </comment>
    <comment ref="D15" authorId="0" shapeId="0" xr:uid="{E675548C-228A-4BA4-AB4A-F2B0E5C02011}">
      <text>
        <r>
          <rPr>
            <b/>
            <sz val="9"/>
            <color indexed="81"/>
            <rFont val="Tahoma"/>
            <family val="2"/>
          </rPr>
          <t>Javeri, Nikhil (Research):</t>
        </r>
        <r>
          <rPr>
            <sz val="9"/>
            <color indexed="81"/>
            <rFont val="Tahoma"/>
            <family val="2"/>
          </rPr>
          <t xml:space="preserve">
assuming 6 racks per row being cooled</t>
        </r>
      </text>
    </comment>
    <comment ref="C16" authorId="0" shapeId="0" xr:uid="{A47138A5-0DBA-4821-B6E7-B1A0590D1221}">
      <text>
        <r>
          <rPr>
            <b/>
            <sz val="9"/>
            <color indexed="81"/>
            <rFont val="Tahoma"/>
            <family val="2"/>
          </rPr>
          <t>Javeri, Nikhil (Research):</t>
        </r>
        <r>
          <rPr>
            <sz val="9"/>
            <color indexed="81"/>
            <rFont val="Tahoma"/>
            <family val="2"/>
          </rPr>
          <t xml:space="preserve">
when you slide a 4-chip compute tray into the rack, the liquid connectors on the back have to automatically engage with the manifold, which requires higher precision manufacturing. Assuming $25k ASP per rack here. </t>
        </r>
      </text>
    </comment>
    <comment ref="C20" authorId="0" shapeId="0" xr:uid="{7F89F9BA-C346-4621-9C62-EC937CB6D554}">
      <text>
        <r>
          <rPr>
            <b/>
            <sz val="9"/>
            <color indexed="81"/>
            <rFont val="Tahoma"/>
            <family val="2"/>
          </rPr>
          <t>Javeri, Nikhil (Research):</t>
        </r>
        <r>
          <rPr>
            <sz val="9"/>
            <color indexed="81"/>
            <rFont val="Tahoma"/>
            <family val="2"/>
          </rPr>
          <t xml:space="preserve">
Assumption to be flexed</t>
        </r>
      </text>
    </comment>
    <comment ref="C21" authorId="0" shapeId="0" xr:uid="{02406094-DF42-42CA-8237-70E7FB6FD1B4}">
      <text>
        <r>
          <rPr>
            <b/>
            <sz val="9"/>
            <color indexed="81"/>
            <rFont val="Tahoma"/>
            <family val="2"/>
          </rPr>
          <t>Javeri, Nikhil (Research):</t>
        </r>
        <r>
          <rPr>
            <sz val="9"/>
            <color indexed="81"/>
            <rFont val="Tahoma"/>
            <family val="2"/>
          </rPr>
          <t xml:space="preserve">
https://blog.google/innovation-and-ai/infrastructure-and-cloud/google-cloud/ironwood-tpu-age-of-inference/</t>
        </r>
      </text>
    </comment>
    <comment ref="C23" authorId="0" shapeId="0" xr:uid="{CF699176-5FF5-4E99-BC35-065CA795A3F2}">
      <text>
        <r>
          <rPr>
            <b/>
            <sz val="9"/>
            <color indexed="81"/>
            <rFont val="Tahoma"/>
            <family val="2"/>
          </rPr>
          <t>Javeri, Nikhil (Research):</t>
        </r>
        <r>
          <rPr>
            <sz val="9"/>
            <color indexed="81"/>
            <rFont val="Tahoma"/>
            <family val="2"/>
          </rPr>
          <t xml:space="preserve">
https://www.trendforce.com/news/2026/02/25/news-mediatek-ceo-flags-memory-as-one-of-xpu-bottlenecks-now-making-up-50-of-costs/</t>
        </r>
      </text>
    </comment>
    <comment ref="C26" authorId="0" shapeId="0" xr:uid="{E36E69D8-23AA-4F2D-8C4F-794B7C3B1CEF}">
      <text>
        <r>
          <rPr>
            <b/>
            <sz val="9"/>
            <color indexed="81"/>
            <rFont val="Tahoma"/>
            <family val="2"/>
          </rPr>
          <t>Javeri, Nikhil (Research):</t>
        </r>
        <r>
          <rPr>
            <sz val="9"/>
            <color indexed="81"/>
            <rFont val="Tahoma"/>
            <family val="2"/>
          </rPr>
          <t xml:space="preserve">
Joe Moore's team estimates $15k cost per TPU (3/10/26)</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Lountzis, Ryan (Research)</author>
    <author>Gao, Greg (Research)</author>
    <author>Javeri, Nikhil (Research)</author>
    <author>Herrera, Julian (Research)</author>
  </authors>
  <commentList>
    <comment ref="C3" authorId="0" shapeId="0" xr:uid="{566AABCC-9E05-4BEC-94B3-E76530BA77C0}">
      <text>
        <r>
          <rPr>
            <b/>
            <sz val="9"/>
            <color indexed="81"/>
            <rFont val="Tahoma"/>
            <family val="2"/>
          </rPr>
          <t>Lountzis, Ryan (Research):</t>
        </r>
        <r>
          <rPr>
            <sz val="9"/>
            <color indexed="81"/>
            <rFont val="Tahoma"/>
            <family val="2"/>
          </rPr>
          <t xml:space="preserve">
based upon Stargate's flagship data center campus in Abilene, Texas 
https://www.datacenterdynamics.com/en/news/crusoes-abilene-data-center-officially-live-serving-oracle-and-openais-stargate/</t>
        </r>
      </text>
    </comment>
    <comment ref="E8" authorId="1" shapeId="0" xr:uid="{96EC1C3E-71CD-4A77-AE2C-0DB0642FFB93}">
      <text>
        <r>
          <rPr>
            <b/>
            <sz val="9"/>
            <color indexed="81"/>
            <rFont val="Tahoma"/>
            <family val="2"/>
          </rPr>
          <t>Gao, Greg (Research):</t>
        </r>
        <r>
          <rPr>
            <sz val="9"/>
            <color indexed="81"/>
            <rFont val="Tahoma"/>
            <family val="2"/>
          </rPr>
          <t xml:space="preserve">
72 Rubin GPUs, 36 Vera CPUs
https://www.nvidia.com/en-us/data-center/vera-rubin-nvl72/</t>
        </r>
      </text>
    </comment>
    <comment ref="E15" authorId="2" shapeId="0" xr:uid="{D5ABA9AB-9CDD-4C1A-B0C1-102B987197FD}">
      <text>
        <r>
          <rPr>
            <b/>
            <sz val="9"/>
            <color indexed="81"/>
            <rFont val="Tahoma"/>
            <family val="2"/>
          </rPr>
          <t>Javeri, Nikhil (Research):</t>
        </r>
        <r>
          <rPr>
            <sz val="9"/>
            <color indexed="81"/>
            <rFont val="Tahoma"/>
            <family val="2"/>
          </rPr>
          <t xml:space="preserve">
https://developer.nvidia.com/blog/inside-the-nvidia-rubin-platform-six-new-chips-one-ai-supercomputer/</t>
        </r>
      </text>
    </comment>
    <comment ref="E29" authorId="2" shapeId="0" xr:uid="{DD541FD2-C796-46B6-AE26-25CA2B0C8D80}">
      <text>
        <r>
          <rPr>
            <b/>
            <sz val="9"/>
            <color indexed="81"/>
            <rFont val="Tahoma"/>
            <family val="2"/>
          </rPr>
          <t>Javeri, Nikhil (Research):</t>
        </r>
        <r>
          <rPr>
            <sz val="9"/>
            <color indexed="81"/>
            <rFont val="Tahoma"/>
            <family val="2"/>
          </rPr>
          <t xml:space="preserve">
2-1 ratio of CPUs to GPUs in GB200</t>
        </r>
      </text>
    </comment>
    <comment ref="E37" authorId="0" shapeId="0" xr:uid="{17EE36FD-2028-4046-8E59-DDA4B6DE0C52}">
      <text>
        <r>
          <rPr>
            <b/>
            <sz val="9"/>
            <color indexed="81"/>
            <rFont val="Tahoma"/>
            <family val="2"/>
          </rPr>
          <t>Lountzis, Ryan (Research):</t>
        </r>
        <r>
          <rPr>
            <sz val="9"/>
            <color indexed="81"/>
            <rFont val="Tahoma"/>
            <family val="2"/>
          </rPr>
          <t xml:space="preserve">
backed into -- 300K Vera Rubin chips per GW per GTC screenshot</t>
        </r>
      </text>
    </comment>
    <comment ref="E41" authorId="0" shapeId="0" xr:uid="{4FF7853F-E768-400F-B847-0BECFF2596D5}">
      <text>
        <r>
          <rPr>
            <b/>
            <sz val="9"/>
            <color indexed="81"/>
            <rFont val="Tahoma"/>
            <family val="2"/>
          </rPr>
          <t>Lountzis, Ryan (Research):</t>
        </r>
        <r>
          <rPr>
            <sz val="9"/>
            <color indexed="81"/>
            <rFont val="Tahoma"/>
            <family val="2"/>
          </rPr>
          <t xml:space="preserve">
8760 hours converted to 8.76</t>
        </r>
      </text>
    </comment>
    <comment ref="E47" authorId="2" shapeId="0" xr:uid="{C1885460-FDE8-4663-A366-AC6E7EFBF397}">
      <text>
        <r>
          <rPr>
            <b/>
            <sz val="9"/>
            <color indexed="81"/>
            <rFont val="Tahoma"/>
            <family val="2"/>
          </rPr>
          <t>Javeri, Nikhil (Research):</t>
        </r>
        <r>
          <rPr>
            <sz val="9"/>
            <color indexed="81"/>
            <rFont val="Tahoma"/>
            <family val="2"/>
          </rPr>
          <t xml:space="preserve">
https://ny.matrix.ms.com/eqr/article/webapp/941c9abe-f4dc-11f0-8d36-9d58cdd1412e?ch=rp&amp;sch=ar
MS Thematic Research: 
we estimate that prices could be ~30-40% higher in cases where new generation must be built, equating to ~US$30/MWh higher than the ~US$80-85/MWh average price for data centers, for an all-in price of around US$110-120/MWh.</t>
        </r>
      </text>
    </comment>
    <comment ref="E62" authorId="3" shapeId="0" xr:uid="{23B0C1BE-EEEA-4772-8205-1733EE5C1680}">
      <text>
        <r>
          <rPr>
            <b/>
            <sz val="9"/>
            <color indexed="81"/>
            <rFont val="Tahoma"/>
            <family val="2"/>
          </rPr>
          <t>Herrera, Julian (Research):</t>
        </r>
        <r>
          <rPr>
            <sz val="9"/>
            <color indexed="81"/>
            <rFont val="Tahoma"/>
            <family val="2"/>
          </rPr>
          <t xml:space="preserve">
crusoe illustrative ex-behind the meter gas </t>
        </r>
      </text>
    </comment>
    <comment ref="E71" authorId="2" shapeId="0" xr:uid="{3720C1F9-FEE4-4D66-8A16-45A3DAB37F2C}">
      <text>
        <r>
          <rPr>
            <b/>
            <sz val="9"/>
            <color indexed="81"/>
            <rFont val="Tahoma"/>
            <family val="2"/>
          </rPr>
          <t>Javeri, Nikhil (Research):</t>
        </r>
        <r>
          <rPr>
            <sz val="9"/>
            <color indexed="81"/>
            <rFont val="Tahoma"/>
            <family val="2"/>
          </rPr>
          <t xml:space="preserve">
https://www.nvidia.com/en-us/data-center/gb300-nvl72/</t>
        </r>
      </text>
    </comment>
    <comment ref="E76" authorId="2" shapeId="0" xr:uid="{77E7270E-2272-4509-8E1E-0C7A19D9845F}">
      <text>
        <r>
          <rPr>
            <b/>
            <sz val="9"/>
            <color indexed="81"/>
            <rFont val="Tahoma"/>
            <family val="2"/>
          </rPr>
          <t>Javeri, Nikhil (Research):</t>
        </r>
        <r>
          <rPr>
            <sz val="9"/>
            <color indexed="81"/>
            <rFont val="Tahoma"/>
            <family val="2"/>
          </rPr>
          <t xml:space="preserve">
https://www.nvidia.com/en-us/data-center/gb300-nvl72/</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Lountzis, Ryan (Research)</author>
    <author>Gao, Greg (Research)</author>
    <author>Javeri, Nikhil (Research)</author>
    <author>Herrera, Julian (Research)</author>
  </authors>
  <commentList>
    <comment ref="C3" authorId="0" shapeId="0" xr:uid="{6A2820AB-9A22-4F27-9401-B5E5D337B953}">
      <text>
        <r>
          <rPr>
            <b/>
            <sz val="9"/>
            <color indexed="81"/>
            <rFont val="Tahoma"/>
            <family val="2"/>
          </rPr>
          <t>Lountzis, Ryan (Research):</t>
        </r>
        <r>
          <rPr>
            <sz val="9"/>
            <color indexed="81"/>
            <rFont val="Tahoma"/>
            <family val="2"/>
          </rPr>
          <t xml:space="preserve">
based upon Stargate's flagship data center campus in Abilene, Texas 
https://www.datacenterdynamics.com/en/news/crusoes-abilene-data-center-officially-live-serving-oracle-and-openais-stargate/</t>
        </r>
      </text>
    </comment>
    <comment ref="E8" authorId="1" shapeId="0" xr:uid="{449FA4F9-881E-414C-A96A-0307A3531D08}">
      <text>
        <r>
          <rPr>
            <b/>
            <sz val="9"/>
            <color indexed="81"/>
            <rFont val="Tahoma"/>
            <family val="2"/>
          </rPr>
          <t>Gao, Greg (Research):</t>
        </r>
        <r>
          <rPr>
            <sz val="9"/>
            <color indexed="81"/>
            <rFont val="Tahoma"/>
            <family val="2"/>
          </rPr>
          <t xml:space="preserve">
The NVIDIA GB300 NVL72 features a fully liquid-cooled, rack-scale architecture that integrates 72 NVIDIA Blackwell Ultra GPUs and 36 Arm®-based NVIDIA Grace™ CPUs
https://www.nvidia.com/en-us/data-center/gb300-nvl72/</t>
        </r>
      </text>
    </comment>
    <comment ref="E15" authorId="2" shapeId="0" xr:uid="{6392C3CB-75AA-49BA-BC8A-274511BFBCBB}">
      <text>
        <r>
          <rPr>
            <b/>
            <sz val="9"/>
            <color indexed="81"/>
            <rFont val="Tahoma"/>
            <family val="2"/>
          </rPr>
          <t>Javeri, Nikhil (Research):</t>
        </r>
        <r>
          <rPr>
            <sz val="9"/>
            <color indexed="81"/>
            <rFont val="Tahoma"/>
            <family val="2"/>
          </rPr>
          <t xml:space="preserve">
https://resources.nvidia.com/en-us-blackwell-architecture/blackwell-ultra-datasheet?ncid=no-ncid</t>
        </r>
      </text>
    </comment>
    <comment ref="E29" authorId="2" shapeId="0" xr:uid="{46BD763E-FDFC-4071-B99D-2D526FD97876}">
      <text>
        <r>
          <rPr>
            <b/>
            <sz val="9"/>
            <color indexed="81"/>
            <rFont val="Tahoma"/>
            <family val="2"/>
          </rPr>
          <t>Javeri, Nikhil (Research):</t>
        </r>
        <r>
          <rPr>
            <sz val="9"/>
            <color indexed="81"/>
            <rFont val="Tahoma"/>
            <family val="2"/>
          </rPr>
          <t xml:space="preserve">
2-1 ratio of GPUs to CPUs in GB200</t>
        </r>
      </text>
    </comment>
    <comment ref="E37" authorId="0" shapeId="0" xr:uid="{D39AF6DB-2C2D-4388-8068-5209AD0C0501}">
      <text>
        <r>
          <rPr>
            <b/>
            <sz val="9"/>
            <color indexed="81"/>
            <rFont val="Tahoma"/>
            <family val="2"/>
          </rPr>
          <t>Lountzis, Ryan (Research):</t>
        </r>
        <r>
          <rPr>
            <sz val="9"/>
            <color indexed="81"/>
            <rFont val="Tahoma"/>
            <family val="2"/>
          </rPr>
          <t xml:space="preserve">
https://docs.nvidia.com/dgx/dgxgb200-user-guide/hardware.html
The rack power consumption is approximately 120kW. The power shelf uses six air-cooled 5.5kW PSUs in eight power shelves that provide N+N redundancy and the required input power of 33kW per power shelf.</t>
        </r>
      </text>
    </comment>
    <comment ref="E41" authorId="0" shapeId="0" xr:uid="{5D16820E-74F5-45EC-BC4D-32D9563253D4}">
      <text>
        <r>
          <rPr>
            <b/>
            <sz val="9"/>
            <color indexed="81"/>
            <rFont val="Tahoma"/>
            <family val="2"/>
          </rPr>
          <t>Lountzis, Ryan (Research):</t>
        </r>
        <r>
          <rPr>
            <sz val="9"/>
            <color indexed="81"/>
            <rFont val="Tahoma"/>
            <family val="2"/>
          </rPr>
          <t xml:space="preserve">
8760 hours converted to 8.76</t>
        </r>
      </text>
    </comment>
    <comment ref="E43" authorId="1" shapeId="0" xr:uid="{88788F33-2806-45B9-B1BE-BE15FB9206D3}">
      <text>
        <r>
          <rPr>
            <b/>
            <sz val="9"/>
            <color indexed="81"/>
            <rFont val="Tahoma"/>
            <family val="2"/>
          </rPr>
          <t>Gao, Greg (Research):</t>
        </r>
        <r>
          <rPr>
            <sz val="9"/>
            <color indexed="81"/>
            <rFont val="Tahoma"/>
            <family val="2"/>
          </rPr>
          <t xml:space="preserve">
MS Estimates</t>
        </r>
      </text>
    </comment>
    <comment ref="E47" authorId="2" shapeId="0" xr:uid="{9D315CEB-490F-4BDF-B5DE-D3793E47E2FB}">
      <text>
        <r>
          <rPr>
            <b/>
            <sz val="9"/>
            <color indexed="81"/>
            <rFont val="Tahoma"/>
            <family val="2"/>
          </rPr>
          <t>Javeri, Nikhil (Research):</t>
        </r>
        <r>
          <rPr>
            <sz val="9"/>
            <color indexed="81"/>
            <rFont val="Tahoma"/>
            <family val="2"/>
          </rPr>
          <t xml:space="preserve">
https://ny.matrix.ms.com/eqr/article/webapp/941c9abe-f4dc-11f0-8d36-9d58cdd1412e?ch=rp&amp;sch=ar
MS Thematic Research: 
we estimate that prices could be ~30-40% higher in cases where new generation must be built, equating to ~US$30/MWh higher than the ~US$80-85/MWh average price for data centers, for an all-in price of around US$110-120/MWh.</t>
        </r>
      </text>
    </comment>
    <comment ref="E56" authorId="0" shapeId="0" xr:uid="{0C9A6D23-BAF1-46D2-9916-E830BFA0CCFC}">
      <text>
        <r>
          <rPr>
            <b/>
            <sz val="9"/>
            <color indexed="81"/>
            <rFont val="Tahoma"/>
            <family val="2"/>
          </rPr>
          <t>Lountzis, Ryan (Research):</t>
        </r>
        <r>
          <rPr>
            <sz val="9"/>
            <color indexed="81"/>
            <rFont val="Tahoma"/>
            <family val="2"/>
          </rPr>
          <t xml:space="preserve">
Nvidia 3Q26 Earnings Call: "In each generation, from Ampere to Hopper, from Hopper to Blackwell, Blackwell to Rubin, our part of the data center increases. And Hopper generation was probably something along the lines of 20-some-odd, 20 to 25. Blackwell generation, Grace Blackwell particularly is probably 30 to 30 to say, 30 plus or minus and then Rubin is probably higher than that."</t>
        </r>
      </text>
    </comment>
    <comment ref="E62" authorId="3" shapeId="0" xr:uid="{869D80D8-9B29-4E35-AF7D-A8B2E422978A}">
      <text>
        <r>
          <rPr>
            <b/>
            <sz val="9"/>
            <color indexed="81"/>
            <rFont val="Tahoma"/>
            <family val="2"/>
          </rPr>
          <t>Herrera, Julian (Research):</t>
        </r>
        <r>
          <rPr>
            <sz val="9"/>
            <color indexed="81"/>
            <rFont val="Tahoma"/>
            <family val="2"/>
          </rPr>
          <t xml:space="preserve">
crusoe illustrative ex-behind the meter gas </t>
        </r>
      </text>
    </comment>
    <comment ref="E70" authorId="2" shapeId="0" xr:uid="{02D758D6-FCB2-41B5-A6F4-89CC6B340F7B}">
      <text>
        <r>
          <rPr>
            <b/>
            <sz val="9"/>
            <color indexed="81"/>
            <rFont val="Tahoma"/>
            <family val="2"/>
          </rPr>
          <t>Javeri, Nikhil (Research):</t>
        </r>
        <r>
          <rPr>
            <sz val="9"/>
            <color indexed="81"/>
            <rFont val="Tahoma"/>
            <family val="2"/>
          </rPr>
          <t xml:space="preserve">
https://www.nvidia.com/en-us/data-center/gb300-nvl72/</t>
        </r>
      </text>
    </comment>
    <comment ref="E72" authorId="0" shapeId="0" xr:uid="{A8E196C0-C2D4-4A19-B449-EBD1B5238993}">
      <text>
        <r>
          <rPr>
            <b/>
            <sz val="9"/>
            <color indexed="81"/>
            <rFont val="Tahoma"/>
            <family val="2"/>
          </rPr>
          <t>Lountzis, Ryan (Research):</t>
        </r>
        <r>
          <rPr>
            <sz val="9"/>
            <color indexed="81"/>
            <rFont val="Tahoma"/>
            <family val="2"/>
          </rPr>
          <t xml:space="preserve">
720 pflops converted to tflops / 120 kW converted to W</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Herrera, Julian (Research)</author>
    <author>Javeri, Nikhil (Research)</author>
  </authors>
  <commentList>
    <comment ref="F67" authorId="0" shapeId="0" xr:uid="{57497C77-49BF-4AAB-87D9-C3DDAF59D946}">
      <text>
        <r>
          <rPr>
            <b/>
            <sz val="9"/>
            <color indexed="81"/>
            <rFont val="Tahoma"/>
            <family val="2"/>
          </rPr>
          <t>Herrera, Julian (Research):</t>
        </r>
        <r>
          <rPr>
            <sz val="9"/>
            <color indexed="81"/>
            <rFont val="Tahoma"/>
            <family val="2"/>
          </rPr>
          <t xml:space="preserve">
4Q25 EPS: Trainium2 was fully subscribed with 1.4 million chips landed.</t>
        </r>
      </text>
    </comment>
    <comment ref="G68" authorId="0" shapeId="0" xr:uid="{C170FF4E-6DE5-405B-84A5-935967CCA7AD}">
      <text>
        <r>
          <rPr>
            <b/>
            <sz val="9"/>
            <color indexed="81"/>
            <rFont val="Tahoma"/>
            <family val="2"/>
          </rPr>
          <t>Herrera, Julian (Research):</t>
        </r>
        <r>
          <rPr>
            <sz val="9"/>
            <color indexed="81"/>
            <rFont val="Tahoma"/>
            <family val="2"/>
          </rPr>
          <t xml:space="preserve">
MS Asia 6.27.26: 100k CoWos x 17 chips per CoWos wafer </t>
        </r>
      </text>
    </comment>
    <comment ref="H68" authorId="0" shapeId="0" xr:uid="{02B14B69-568C-4A2C-BB9F-CB6DC3855B6B}">
      <text>
        <r>
          <rPr>
            <b/>
            <sz val="9"/>
            <color indexed="81"/>
            <rFont val="Tahoma"/>
            <family val="2"/>
          </rPr>
          <t>Herrera, Julian (Research):</t>
        </r>
        <r>
          <rPr>
            <sz val="9"/>
            <color indexed="81"/>
            <rFont val="Tahoma"/>
            <family val="2"/>
          </rPr>
          <t xml:space="preserve">
MS Asia 6.27.26: 140k CoWos x 17 chips per CoWos wafer </t>
        </r>
      </text>
    </comment>
    <comment ref="I69" authorId="0" shapeId="0" xr:uid="{459FDE9A-5BB1-4D1E-983D-724D9D5E61DC}">
      <text>
        <r>
          <rPr>
            <b/>
            <sz val="9"/>
            <color indexed="81"/>
            <rFont val="Tahoma"/>
            <family val="2"/>
          </rPr>
          <t>Herrera, Julian (Research):</t>
        </r>
        <r>
          <rPr>
            <sz val="9"/>
            <color indexed="81"/>
            <rFont val="Tahoma"/>
            <family val="2"/>
          </rPr>
          <t xml:space="preserve">
Trn4 Unit Counts from 6.23.26: https://ny.matrix.ms.com/eqr/article/webapp/1334df10-6eee-11f1-b8bb-85ba1f0ac5ae?ch=rp&amp;sch=ar
</t>
        </r>
      </text>
    </comment>
    <comment ref="F72" authorId="0" shapeId="0" xr:uid="{D56BE3AA-01C7-4DF3-B2E9-614CBCD65D44}">
      <text>
        <r>
          <rPr>
            <b/>
            <sz val="9"/>
            <color indexed="81"/>
            <rFont val="Tahoma"/>
            <family val="2"/>
          </rPr>
          <t>Herrera, Julian (Research):</t>
        </r>
        <r>
          <rPr>
            <sz val="9"/>
            <color indexed="81"/>
            <rFont val="Tahoma"/>
            <family val="2"/>
          </rPr>
          <t xml:space="preserve">
industry data sources </t>
        </r>
      </text>
    </comment>
    <comment ref="F74" authorId="0" shapeId="0" xr:uid="{47A1BF4F-0291-400B-9939-E1BE8A1EDC89}">
      <text>
        <r>
          <rPr>
            <b/>
            <sz val="9"/>
            <color indexed="81"/>
            <rFont val="Tahoma"/>
            <family val="2"/>
          </rPr>
          <t>Herrera, Julian (Research):</t>
        </r>
        <r>
          <rPr>
            <sz val="9"/>
            <color indexed="81"/>
            <rFont val="Tahoma"/>
            <family val="2"/>
          </rPr>
          <t xml:space="preserve">
MS est. 1000w/chip</t>
        </r>
      </text>
    </comment>
    <comment ref="C84" authorId="1" shapeId="0" xr:uid="{52E2D642-08F7-4964-8F78-28CB4AB50E0A}">
      <text>
        <r>
          <rPr>
            <b/>
            <sz val="9"/>
            <color indexed="81"/>
            <rFont val="Tahoma"/>
            <family val="2"/>
          </rPr>
          <t>Javeri, Nikhil (Research):</t>
        </r>
        <r>
          <rPr>
            <sz val="9"/>
            <color indexed="81"/>
            <rFont val="Tahoma"/>
            <family val="2"/>
          </rPr>
          <t xml:space="preserve">
MS Semis ASIC file</t>
        </r>
      </text>
    </comment>
  </commentList>
</comments>
</file>

<file path=xl/sharedStrings.xml><?xml version="1.0" encoding="utf-8"?>
<sst xmlns="http://schemas.openxmlformats.org/spreadsheetml/2006/main" count="944" uniqueCount="507">
  <si>
    <t>Nvidia</t>
  </si>
  <si>
    <t>Amazon</t>
  </si>
  <si>
    <t>Trn2 Units</t>
  </si>
  <si>
    <t>Trn3 Units</t>
  </si>
  <si>
    <t>Trn4 Units</t>
  </si>
  <si>
    <t>(/) Trn2 Chips/Rack</t>
  </si>
  <si>
    <t>(/) Trn3 Chips/Rack</t>
  </si>
  <si>
    <t>(/) Trn4 Chips/Rack</t>
  </si>
  <si>
    <t>(=) Implied Trn2 Racks</t>
  </si>
  <si>
    <t>(=) Implied Trn3 Racks</t>
  </si>
  <si>
    <t>(=) Implied Trn4 Racks</t>
  </si>
  <si>
    <t>(X) KW/Trn2 Rack</t>
  </si>
  <si>
    <t>(X) KW/Trn3 Rack</t>
  </si>
  <si>
    <t>(X) KW/Trn4 Rack</t>
  </si>
  <si>
    <t>Leading edge nodes</t>
  </si>
  <si>
    <t>CoWos</t>
  </si>
  <si>
    <t>Tranium</t>
  </si>
  <si>
    <t>(=) Total Trn2 IT Power (GW)</t>
  </si>
  <si>
    <t>(=) Total Trn3 IT Power (GW)</t>
  </si>
  <si>
    <t>(=) Total Trn4 IT Power (GW)</t>
  </si>
  <si>
    <t>(=) Total Trn Power (GW)</t>
  </si>
  <si>
    <t>Fully Loaded Cost/GW of Trn2</t>
  </si>
  <si>
    <t>Fully Loaded Cost/GW of Trn3</t>
  </si>
  <si>
    <t>Fully Loaded Cost/GW of Trn4</t>
  </si>
  <si>
    <t>(=) Trainium Capex ($mn)</t>
  </si>
  <si>
    <t>Total Units</t>
  </si>
  <si>
    <t>Total Racks</t>
  </si>
  <si>
    <t>GB300/200 Units</t>
  </si>
  <si>
    <t>Vera Rubin Units</t>
  </si>
  <si>
    <t>Rubin Ultra Units</t>
  </si>
  <si>
    <t>B200 Units</t>
  </si>
  <si>
    <t>Hopper Units</t>
  </si>
  <si>
    <t>Google</t>
  </si>
  <si>
    <t>Meta</t>
  </si>
  <si>
    <t>Microsoft</t>
  </si>
  <si>
    <t>Others</t>
  </si>
  <si>
    <t>AMD</t>
  </si>
  <si>
    <t>Other</t>
  </si>
  <si>
    <t>Total</t>
  </si>
  <si>
    <t xml:space="preserve">Beginning installed </t>
  </si>
  <si>
    <t>Anthropic</t>
  </si>
  <si>
    <t>Opus 4.6</t>
  </si>
  <si>
    <t>Opus 4.1</t>
  </si>
  <si>
    <t>Fable 5</t>
  </si>
  <si>
    <t>Opus 5</t>
  </si>
  <si>
    <t>Sonnet 5</t>
  </si>
  <si>
    <t>Haiku 5</t>
  </si>
  <si>
    <t>Opus 4.8</t>
  </si>
  <si>
    <t>Opus 4.5</t>
  </si>
  <si>
    <t>Opus 4.7</t>
  </si>
  <si>
    <t>Spot</t>
  </si>
  <si>
    <t>Input</t>
  </si>
  <si>
    <t>Output</t>
  </si>
  <si>
    <t>Cache write</t>
  </si>
  <si>
    <t>TPUv6</t>
  </si>
  <si>
    <t>TPUv7</t>
  </si>
  <si>
    <t>TPUv8/v9/v10</t>
  </si>
  <si>
    <t>Units</t>
  </si>
  <si>
    <t>(/) Chips/Rack</t>
  </si>
  <si>
    <t>(=) Implied Racks</t>
  </si>
  <si>
    <t>Chips</t>
  </si>
  <si>
    <t>Models</t>
  </si>
  <si>
    <t>GB300 NVL72</t>
  </si>
  <si>
    <t>GB300 NVL72 Bill of materials (US$)</t>
  </si>
  <si>
    <t>Compute Tray</t>
  </si>
  <si>
    <t># of BMC</t>
  </si>
  <si>
    <t>18x Compute Tray</t>
  </si>
  <si>
    <t>Compute board (2x)</t>
  </si>
  <si>
    <t>Compute board</t>
  </si>
  <si>
    <t>NVL36</t>
  </si>
  <si>
    <t>9x Switch Tray</t>
  </si>
  <si>
    <t>BF3 DPU Module</t>
  </si>
  <si>
    <t>Grace (1x)</t>
  </si>
  <si>
    <t>B300 ASP</t>
  </si>
  <si>
    <t>NVL72</t>
  </si>
  <si>
    <t>1x Cable Cartridge</t>
  </si>
  <si>
    <t>ASP (US$)</t>
  </si>
  <si>
    <t>Total (US$)</t>
  </si>
  <si>
    <t>Rack Chassis</t>
  </si>
  <si>
    <t>CX8 NIC</t>
  </si>
  <si>
    <t>B300 (2x)</t>
  </si>
  <si>
    <t>36x NVLink Male</t>
  </si>
  <si>
    <t>Manifold (CDM)</t>
  </si>
  <si>
    <t>Storage</t>
  </si>
  <si>
    <t>Cold Plate (3x)</t>
  </si>
  <si>
    <t>GB300</t>
  </si>
  <si>
    <t>Cables</t>
  </si>
  <si>
    <t>Power supply</t>
  </si>
  <si>
    <t>Paladin connectors</t>
  </si>
  <si>
    <t>PCB (HDI)</t>
  </si>
  <si>
    <t>VR200</t>
  </si>
  <si>
    <t>Spine chassis</t>
  </si>
  <si>
    <t>Management switch</t>
  </si>
  <si>
    <t>NVQD (8x)</t>
  </si>
  <si>
    <t>LPDDR5X (480GB)</t>
  </si>
  <si>
    <t>Other cooling</t>
  </si>
  <si>
    <t>Inner Manifold</t>
  </si>
  <si>
    <t>Assembly/Test</t>
  </si>
  <si>
    <t>Nvidia margin</t>
  </si>
  <si>
    <t>4x Cable Cartridge</t>
  </si>
  <si>
    <t>Fans (8x)</t>
  </si>
  <si>
    <t>ASP in BOM</t>
  </si>
  <si>
    <t>Floating mount</t>
  </si>
  <si>
    <t>Rack assembly &amp; test</t>
  </si>
  <si>
    <t>Chassis</t>
  </si>
  <si>
    <t>Railkit</t>
  </si>
  <si>
    <t>Switch Tray</t>
  </si>
  <si>
    <t>Switch board</t>
  </si>
  <si>
    <t>NVLink switch chip (2x)</t>
  </si>
  <si>
    <t>NVLink switch chip ASP</t>
  </si>
  <si>
    <t>Other cooling (includes 6x fans, etc)</t>
  </si>
  <si>
    <t>PCB (MLB)</t>
  </si>
  <si>
    <t>Cold Plate (2x)</t>
  </si>
  <si>
    <t>NVQD</t>
  </si>
  <si>
    <t>Memory (ex-HBM)</t>
  </si>
  <si>
    <t>36x 480GB LPDDR5X</t>
  </si>
  <si>
    <t>LPDDR5X 32GB (BF3)</t>
  </si>
  <si>
    <t>E1.S NVMe SSD (7.68TB)</t>
  </si>
  <si>
    <t>Peripheral PCB boards (90x)</t>
  </si>
  <si>
    <t>ABF Substrate Content per Rack</t>
  </si>
  <si>
    <t>MLCC Content per Rack</t>
  </si>
  <si>
    <t>M.2 SSD (1.92TB)</t>
  </si>
  <si>
    <t>PCB board only ASP (US$)</t>
  </si>
  <si>
    <t>B200 ($100 each, 72x per rack)</t>
  </si>
  <si>
    <t>Bianca ($25 per board, 36x boards)</t>
  </si>
  <si>
    <t>Simplied GB200 NVL72 BOM</t>
  </si>
  <si>
    <t>Grace ($50 each, 36x per rack)</t>
  </si>
  <si>
    <t>Switch board ($20 per board, 9x boards)</t>
  </si>
  <si>
    <t>Blackwell GPU</t>
  </si>
  <si>
    <t>NVLink ($30 each, 18x per rack)</t>
  </si>
  <si>
    <t>Peripheral boards ($5 per board, 90x boards)</t>
  </si>
  <si>
    <t>Grace CPU</t>
  </si>
  <si>
    <t>BlueField ($30 each, 18x per rack)</t>
  </si>
  <si>
    <t>NVLink Switch chip</t>
  </si>
  <si>
    <t>CX ($30 each, 36x per rack)</t>
  </si>
  <si>
    <t>Quantity</t>
  </si>
  <si>
    <t>Memory</t>
  </si>
  <si>
    <t>Compute tray</t>
  </si>
  <si>
    <t>PCB</t>
  </si>
  <si>
    <t xml:space="preserve">4x NVLink Female </t>
  </si>
  <si>
    <t>ABF Substrate</t>
  </si>
  <si>
    <t>Switch tray</t>
  </si>
  <si>
    <t>MLCC</t>
  </si>
  <si>
    <t xml:space="preserve">8x NVLink Female </t>
  </si>
  <si>
    <t>Cooling</t>
  </si>
  <si>
    <t>Cartridge</t>
  </si>
  <si>
    <t>Markup</t>
  </si>
  <si>
    <t>18x Compute tray</t>
  </si>
  <si>
    <t>9x Switch tray</t>
  </si>
  <si>
    <t>4x Cartridge</t>
  </si>
  <si>
    <t>VR200 NVL72</t>
  </si>
  <si>
    <t>VR200 NVL72 Bill of materials (US$)</t>
  </si>
  <si>
    <t>BF4 DPU Module</t>
  </si>
  <si>
    <t>Vera (1x)</t>
  </si>
  <si>
    <t>R200 ASP</t>
  </si>
  <si>
    <t>CX9 NIC</t>
  </si>
  <si>
    <t>R200 (2x)</t>
  </si>
  <si>
    <t>Midplane PCB</t>
  </si>
  <si>
    <t>SOCAMM (8x per board)</t>
  </si>
  <si>
    <t>NVQD (20x)</t>
  </si>
  <si>
    <t>NVLink switch chip (4x)</t>
  </si>
  <si>
    <t>Floating mount &amp; others</t>
  </si>
  <si>
    <t>NVQD (18x)</t>
  </si>
  <si>
    <t>288x 192GB SOCAMM</t>
  </si>
  <si>
    <t>LPDDR5X 128GB (BF4)</t>
  </si>
  <si>
    <t>E1.S NVMe SSD (16TB)</t>
  </si>
  <si>
    <t>Peripheral PCB boards</t>
  </si>
  <si>
    <t>BF4-Module (18x, 1x per compute tray)</t>
  </si>
  <si>
    <t>R200 ($200 each, 72x per rack)</t>
  </si>
  <si>
    <t>Strata ($90 per board, 36x boards)</t>
  </si>
  <si>
    <t>CX9-Orchid Module (72x, 4x per compute tray)</t>
  </si>
  <si>
    <t>Vera ($60 each, 36x per rack)</t>
  </si>
  <si>
    <t>Switch board ($45 per board, 9x boards)</t>
  </si>
  <si>
    <t>Simplied VR200 NVL72 BOM</t>
  </si>
  <si>
    <t>Other peripheral boards (45x)</t>
  </si>
  <si>
    <t>NVLink ($30 each, 36x per rack)</t>
  </si>
  <si>
    <t>BlueField Module ($5 per board, 18x boards)</t>
  </si>
  <si>
    <t>Rubin GPU</t>
  </si>
  <si>
    <t>CX9 Orchid Module ($5 per board, 72x boards)</t>
  </si>
  <si>
    <t>Vera CPU</t>
  </si>
  <si>
    <t>CX ($30 each, 72x per rack)</t>
  </si>
  <si>
    <t>Peripheral boards ($5 per board, 45x boards)</t>
  </si>
  <si>
    <t>Networking chips</t>
  </si>
  <si>
    <t>6x Board2Board Female  (Compute board)</t>
  </si>
  <si>
    <t>1x Board2Board Female  (BF4)</t>
  </si>
  <si>
    <t>4x Board2Board Female  (CX9)</t>
  </si>
  <si>
    <t xml:space="preserve">1x Board2Board Female  </t>
  </si>
  <si>
    <t>12x Board2Board Male  (Midplane)</t>
  </si>
  <si>
    <t>Chassis/Rail kits</t>
  </si>
  <si>
    <t>Rack assembly value add</t>
  </si>
  <si>
    <t>Silicon Data</t>
  </si>
  <si>
    <t>AWS</t>
  </si>
  <si>
    <t xml:space="preserve">Google </t>
  </si>
  <si>
    <t>MSFT</t>
  </si>
  <si>
    <t>Coreweave</t>
  </si>
  <si>
    <t>Nebius</t>
  </si>
  <si>
    <t>Openweight</t>
  </si>
  <si>
    <t>Deepseek R1</t>
  </si>
  <si>
    <t>TPS</t>
  </si>
  <si>
    <t>Size Data Center (MW)</t>
  </si>
  <si>
    <t>Square Foot / 100 MW</t>
  </si>
  <si>
    <t>1. IT Hardware</t>
  </si>
  <si>
    <t>GPUs Per Rack</t>
  </si>
  <si>
    <t>Cost Per GPU</t>
  </si>
  <si>
    <t>HBM Contribution</t>
  </si>
  <si>
    <t>HBM % of GPU Costs</t>
  </si>
  <si>
    <t>Memory % of GW Scale Capex</t>
  </si>
  <si>
    <t>HBM3e GB per Vera Rubin chip</t>
  </si>
  <si>
    <t>Implied Price per GB of HBM4E</t>
  </si>
  <si>
    <t>GPU Cost Per Rack ($M)</t>
  </si>
  <si>
    <t>% of Rack Cost</t>
  </si>
  <si>
    <t>Other Rack Costs</t>
  </si>
  <si>
    <t>Memory Contribution (DDR5)</t>
  </si>
  <si>
    <t>% of GPU Costs</t>
  </si>
  <si>
    <t>CPU Contribution</t>
  </si>
  <si>
    <t>CPUs / Rack</t>
  </si>
  <si>
    <t>Estimated Price per CPU</t>
  </si>
  <si>
    <t>Other Contribution</t>
  </si>
  <si>
    <t>Total Rack Cost ($M)</t>
  </si>
  <si>
    <t>Power Required Per Rack (kW)</t>
  </si>
  <si>
    <t>Utilization Rate</t>
  </si>
  <si>
    <t>Annual Power Per Rack (MWh)</t>
  </si>
  <si>
    <t>Power Usage Effectiveness (PUE)</t>
  </si>
  <si>
    <t>Total Power Per Rack (MWh)</t>
  </si>
  <si>
    <t>Power Cost ($/MWh), Including T&amp;D</t>
  </si>
  <si>
    <t>Total Annual Power Cost Per Rack</t>
  </si>
  <si>
    <t>Power Used by GPUs (MW)</t>
  </si>
  <si>
    <t>Number of GPUs Required</t>
  </si>
  <si>
    <t>Number of Racks</t>
  </si>
  <si>
    <t>Total Cost of the GPUs ($M)</t>
  </si>
  <si>
    <t>Total Cost of GPU/Racks ($M)</t>
  </si>
  <si>
    <t>Annual Power Costs ($M)</t>
  </si>
  <si>
    <t>Annual Power Costs as % of GPU Cost</t>
  </si>
  <si>
    <t>2. Powered Shell, Mechanical, Electrical, Labor, Materials</t>
  </si>
  <si>
    <t>Cost per MW ($M)</t>
  </si>
  <si>
    <t>MW</t>
  </si>
  <si>
    <t>Cost of Powered Shell, Mechanical, Electrical, Labor, Materials ($M)</t>
  </si>
  <si>
    <t>3. Total Estimated Data Center Cost</t>
  </si>
  <si>
    <t>Total Data Center Costs ($M)</t>
  </si>
  <si>
    <t>GB300 Performance per Chip (TFLOPS, FP8)</t>
  </si>
  <si>
    <t>GB300 Performance per Server (TFLOPS, FP8)</t>
  </si>
  <si>
    <t>Performance Per Watt - teraFLOPs / Watt</t>
  </si>
  <si>
    <t>HBM4 GB per Vera Rubin chip</t>
  </si>
  <si>
    <t>Memory Contribution (Rack Level)</t>
  </si>
  <si>
    <t>Implied Price per CPU</t>
  </si>
  <si>
    <t>Cost Per Megawatt</t>
  </si>
  <si>
    <t>Vera Rubin Performance per Chip (TFLOPS, FP4)</t>
  </si>
  <si>
    <t>Vera Rubin Performance per Server (TFLOPS, FP4)</t>
  </si>
  <si>
    <t>FP4 Performance Per Watt - teraFLOPs / Watt</t>
  </si>
  <si>
    <t>Vera Rubin Performance per Chip (TFLOPS, FP8)</t>
  </si>
  <si>
    <t>Vera Rubin Performance per Server (TFLOPS, FP8)</t>
  </si>
  <si>
    <t>FP8 Performance Per Watt - teraFLOPs / Watt</t>
  </si>
  <si>
    <t>Ironwood TPU7 Rack</t>
  </si>
  <si>
    <t>ASP</t>
  </si>
  <si>
    <t>#</t>
  </si>
  <si>
    <t>Value (US$)</t>
  </si>
  <si>
    <t>% of BOM</t>
  </si>
  <si>
    <t>Ironwood Compute Tray</t>
  </si>
  <si>
    <t>Optical Transceivers</t>
  </si>
  <si>
    <t>Peripheral Boards</t>
  </si>
  <si>
    <t>Axion CPU</t>
  </si>
  <si>
    <t>CPU Trays</t>
  </si>
  <si>
    <t>PSUs, BSUs</t>
  </si>
  <si>
    <t>Thermal Components</t>
  </si>
  <si>
    <t>Cold Plate Module (8x per compute tray)</t>
  </si>
  <si>
    <t>Cooling fans</t>
  </si>
  <si>
    <t>Side car CDU (supports 6x racks)</t>
  </si>
  <si>
    <t>Manifold CDM</t>
  </si>
  <si>
    <t>Chip Costs</t>
  </si>
  <si>
    <t>HBM3e Cost per GB</t>
  </si>
  <si>
    <t>(X) GB per TPUv7 Chips</t>
  </si>
  <si>
    <t>(=) Memory Cost per Chip</t>
  </si>
  <si>
    <t>(/) % of Chip Cost in Memory</t>
  </si>
  <si>
    <t>(=) Total Chip Manufacturing Cost</t>
  </si>
  <si>
    <t>(X) Implied Gross Margin</t>
  </si>
  <si>
    <t>(=) Chip Cost to GOOGL</t>
  </si>
  <si>
    <t>Trainium 3</t>
  </si>
  <si>
    <t>Compute Trays (PCB)</t>
  </si>
  <si>
    <t>Switch Board (PCB)</t>
  </si>
  <si>
    <t>Trainium 3 Chip</t>
  </si>
  <si>
    <t>EFA NIC Assembly</t>
  </si>
  <si>
    <t>AEC/DAC Copper Cables</t>
  </si>
  <si>
    <t>CPU DDR5</t>
  </si>
  <si>
    <t>PCIe Retimers</t>
  </si>
  <si>
    <t>PSU, BSUs, Busbar Distributino</t>
  </si>
  <si>
    <t>NeuronSwitch ASIC</t>
  </si>
  <si>
    <t>Graviton 4 CPU</t>
  </si>
  <si>
    <t>Backplane</t>
  </si>
  <si>
    <t>Cooling fans (8x per compute tray)</t>
  </si>
  <si>
    <t>Cooling fans (6x per switch tray)</t>
  </si>
  <si>
    <t>(X) GB per Trainium Chips</t>
  </si>
  <si>
    <t>(=) Chip Cost to AMZN</t>
  </si>
  <si>
    <t>TPUs Per Rack</t>
  </si>
  <si>
    <t>Cost Per TPU</t>
  </si>
  <si>
    <t>HBM % of TPU Costs</t>
  </si>
  <si>
    <t>HBM3e GB per TPUv7 chip</t>
  </si>
  <si>
    <t>Implied Price per GB of HBM3E</t>
  </si>
  <si>
    <t>TPU Cost Per Rack ($M)</t>
  </si>
  <si>
    <t>% of TPU Costs</t>
  </si>
  <si>
    <t>GB DDR5 / Rack</t>
  </si>
  <si>
    <t>Price Per GB DDR5</t>
  </si>
  <si>
    <t>Memory as a % of GW-Scale Capex</t>
  </si>
  <si>
    <t>Power Used by TPUs (MW)</t>
  </si>
  <si>
    <t>Number of TPUs Required</t>
  </si>
  <si>
    <t>Total Cost of the TPUs ($M)</t>
  </si>
  <si>
    <t>Total Cost of TPU/Racks ($M)</t>
  </si>
  <si>
    <t>Annual Power Costs as % of TPU Cost</t>
  </si>
  <si>
    <t>TPU v7 Performance per Chip (TFLOPS, FP8)</t>
  </si>
  <si>
    <t>TPUv7 Performance per Server (TFLOPS, FP8)</t>
  </si>
  <si>
    <t>ASICs Per Rack</t>
  </si>
  <si>
    <t>Cost Per ASIC</t>
  </si>
  <si>
    <t>HBM % of Trainium Costs</t>
  </si>
  <si>
    <t>Memory % of of GW Scale Capex</t>
  </si>
  <si>
    <t>HBM3e GB per Trainium3 chip</t>
  </si>
  <si>
    <t>ASIC Cost Per Rack ($M)</t>
  </si>
  <si>
    <t>% of ASIC Costs</t>
  </si>
  <si>
    <t>Power Used by ASICs (MW)</t>
  </si>
  <si>
    <t>Number of ASICs Required</t>
  </si>
  <si>
    <t>Total Cost of the ASICs ($M)</t>
  </si>
  <si>
    <t>Total Cost of ASIC/Racks ($M)</t>
  </si>
  <si>
    <t>Annual Power Costs as % of ASIC Cost</t>
  </si>
  <si>
    <t>Trn3 Performance per Chip (TFLOPS, FP8)</t>
  </si>
  <si>
    <t>Trn3 Performance per Server (TFLOPS, FP8)</t>
  </si>
  <si>
    <t>Trainium</t>
  </si>
  <si>
    <t>Added</t>
  </si>
  <si>
    <t>Retired</t>
  </si>
  <si>
    <t>End installed</t>
  </si>
  <si>
    <t>Hopper</t>
  </si>
  <si>
    <t>Blackwell</t>
  </si>
  <si>
    <t>Rubin</t>
  </si>
  <si>
    <t>SDB200RT</t>
  </si>
  <si>
    <t>Rental rate</t>
  </si>
  <si>
    <t>Rental cost ($m)</t>
  </si>
  <si>
    <t>Hours per year</t>
  </si>
  <si>
    <t>Tokens per second</t>
  </si>
  <si>
    <t>Seconds per year</t>
  </si>
  <si>
    <t>Openweight model</t>
  </si>
  <si>
    <t>Tokens per year (millions)</t>
  </si>
  <si>
    <t>Blended token price</t>
  </si>
  <si>
    <t>Token revenue per chip</t>
  </si>
  <si>
    <t>Blackwells</t>
  </si>
  <si>
    <t>Vera Rubin</t>
  </si>
  <si>
    <t>Trainium3</t>
  </si>
  <si>
    <t>Size (GW)</t>
  </si>
  <si>
    <t>Number of chips</t>
  </si>
  <si>
    <t>Capex</t>
  </si>
  <si>
    <t>Annual revenue</t>
  </si>
  <si>
    <t>Utilisation</t>
  </si>
  <si>
    <t>Power price</t>
  </si>
  <si>
    <t>Power costs</t>
  </si>
  <si>
    <t>Other costs</t>
  </si>
  <si>
    <t>Gross profit</t>
  </si>
  <si>
    <t>IRR</t>
  </si>
  <si>
    <t>10nm</t>
  </si>
  <si>
    <t>7nm</t>
  </si>
  <si>
    <t>5nm</t>
  </si>
  <si>
    <t>3nm</t>
  </si>
  <si>
    <t>2nm</t>
  </si>
  <si>
    <t>A16</t>
  </si>
  <si>
    <t>Reading emails</t>
  </si>
  <si>
    <t>Writing emails</t>
  </si>
  <si>
    <t>Researching</t>
  </si>
  <si>
    <t>Essay writing</t>
  </si>
  <si>
    <t>Slide building</t>
  </si>
  <si>
    <t>Spreadsheet building</t>
  </si>
  <si>
    <t>Customer service</t>
  </si>
  <si>
    <t>Image generation</t>
  </si>
  <si>
    <t>Video generation</t>
  </si>
  <si>
    <t>AI Capex</t>
  </si>
  <si>
    <t>Bedrock revenue</t>
  </si>
  <si>
    <t>Other rental revenue</t>
  </si>
  <si>
    <t>Revenue</t>
  </si>
  <si>
    <t>COGS</t>
  </si>
  <si>
    <t>Power</t>
  </si>
  <si>
    <t>Chip installed base</t>
  </si>
  <si>
    <t>Anthropic rental revenue</t>
  </si>
  <si>
    <t>Open AI trainium chips</t>
  </si>
  <si>
    <t>Open AI NVDA chips</t>
  </si>
  <si>
    <t>OpenAI and Amazon announce strategic partnership | OpenAI</t>
  </si>
  <si>
    <t>OpenAI NVDA rental revenue</t>
  </si>
  <si>
    <t>OpenAI trainium rental revenue</t>
  </si>
  <si>
    <t>AWS and OpenAI announce multi-year strategic partnership | OpenAI</t>
  </si>
  <si>
    <t>Implied trainium rental rate per chip per hour</t>
  </si>
  <si>
    <t>Trainium IRR</t>
  </si>
  <si>
    <t>Anthropic and Amazon expand collaboration for up to 5 gigawatts of new compute \ Anthropic</t>
  </si>
  <si>
    <t>Implied NVDA rental rate per chip per hour</t>
  </si>
  <si>
    <t>NVDA IRR</t>
  </si>
  <si>
    <t>Anthropic trainium chips</t>
  </si>
  <si>
    <t>Remaining trainium chips</t>
  </si>
  <si>
    <t>Remaining blackwell chips</t>
  </si>
  <si>
    <t>Remaining rubin chips</t>
  </si>
  <si>
    <t>Reamining hopper chips</t>
  </si>
  <si>
    <t>Trainium rental rates</t>
  </si>
  <si>
    <t>Blackwell rental rates</t>
  </si>
  <si>
    <t>Hopper rental rates</t>
  </si>
  <si>
    <t>Rubin rental rates</t>
  </si>
  <si>
    <t>Total revenue</t>
  </si>
  <si>
    <t>(=) Total Trn2 Rack Power (GW)</t>
  </si>
  <si>
    <t>(=) Total Trn3 Rack Power (GW)</t>
  </si>
  <si>
    <t>(=) Total Trn4 Rack Power (GW)</t>
  </si>
  <si>
    <t>(X) PUE</t>
  </si>
  <si>
    <t>Trn2 power</t>
  </si>
  <si>
    <t>Trn3 power</t>
  </si>
  <si>
    <t>Trn4 power</t>
  </si>
  <si>
    <t>Price</t>
  </si>
  <si>
    <t>Revenue per watt</t>
  </si>
  <si>
    <t>Annual revneue (bn)</t>
  </si>
  <si>
    <t>Rental economics</t>
  </si>
  <si>
    <t>Token economics</t>
  </si>
  <si>
    <t>Token volume</t>
  </si>
  <si>
    <t>Required margin pass through</t>
  </si>
  <si>
    <t>Current NVL cost with 96GB</t>
  </si>
  <si>
    <t>Current NVL cost with 192GB</t>
  </si>
  <si>
    <t>Assumed SOCAMM cost</t>
  </si>
  <si>
    <t>Assumed HBM cost</t>
  </si>
  <si>
    <t>SOCAMM cost increase</t>
  </si>
  <si>
    <t>SOCAMM per compute board</t>
  </si>
  <si>
    <t>Number of compute boards</t>
  </si>
  <si>
    <t>NVL increase</t>
  </si>
  <si>
    <t>% increase</t>
  </si>
  <si>
    <t>HBM cost increase</t>
  </si>
  <si>
    <t>HBM per compute board</t>
  </si>
  <si>
    <t>Total increase</t>
  </si>
  <si>
    <t>Token throughput</t>
  </si>
  <si>
    <t>GPU rental rates</t>
  </si>
  <si>
    <t>Token prices</t>
  </si>
  <si>
    <t>InferenceX</t>
  </si>
  <si>
    <t>Mlperf</t>
  </si>
  <si>
    <t>Inference Performance for Data Center Deep Learning | NVIDIA Developer</t>
  </si>
  <si>
    <t>Nvidia Inference Performance</t>
  </si>
  <si>
    <t>Silicon Data benchmarks</t>
  </si>
  <si>
    <t>Azure</t>
  </si>
  <si>
    <t>GPU finder</t>
  </si>
  <si>
    <t>B300 Cloud Pricing from $6.94/hr (2026) — 5 Providers</t>
  </si>
  <si>
    <t>Bedrock</t>
  </si>
  <si>
    <t>Vertex</t>
  </si>
  <si>
    <t>Foundry</t>
  </si>
  <si>
    <t>OpenAI</t>
  </si>
  <si>
    <t>FY24</t>
  </si>
  <si>
    <t>FY25</t>
  </si>
  <si>
    <t>FY26</t>
  </si>
  <si>
    <t>Open weight models</t>
  </si>
  <si>
    <t>Frontier</t>
  </si>
  <si>
    <t>System Capital Dashboard</t>
  </si>
  <si>
    <t>Revenue ($)</t>
  </si>
  <si>
    <t>NVDA</t>
  </si>
  <si>
    <t>(/) GB300/200 Chips/Rack</t>
  </si>
  <si>
    <t>(/) Vera Rubin Chips/Rack</t>
  </si>
  <si>
    <t>(/) Rubin Ultra Chips/Rack</t>
  </si>
  <si>
    <t>(/) B200 Chips/Server</t>
  </si>
  <si>
    <t>(/) Hopper Chips/Server</t>
  </si>
  <si>
    <t>(=) Implied Blackwell Racks</t>
  </si>
  <si>
    <t>(=) Implied Vera Rubin Racks</t>
  </si>
  <si>
    <t>(=) Implied Rubin Ultra Racks</t>
  </si>
  <si>
    <t>(=) Implied B200 Servers</t>
  </si>
  <si>
    <t>(=) Implied Hopper Servers</t>
  </si>
  <si>
    <t>(X) KW/Blackwell Rack</t>
  </si>
  <si>
    <t>(X) KW/Vera Rubin Rack</t>
  </si>
  <si>
    <t>(X) KW/Rubin Ultra Rack</t>
  </si>
  <si>
    <t>(X) KW/B200 Server</t>
  </si>
  <si>
    <t>(X) KW/Hopper Server</t>
  </si>
  <si>
    <t>(=) Total Blackwell Rack Power (GW)</t>
  </si>
  <si>
    <t>(=) Total Vera Rubin Rack Power (GW)</t>
  </si>
  <si>
    <t>(=) Total Rubin Ultra Rack Power (GW)</t>
  </si>
  <si>
    <t>(=) Total B200 Server Power (GW)</t>
  </si>
  <si>
    <t>(=) Total Hopper Server Power (GW)</t>
  </si>
  <si>
    <t>(=) Total Blackwell IT Power (GW)</t>
  </si>
  <si>
    <t>(=) Total Vera Rubin IT Power (GW)</t>
  </si>
  <si>
    <t>(=) Total Rubin Ultra IT Power (GW)</t>
  </si>
  <si>
    <t>(=) Total B200 IT Power (GW)</t>
  </si>
  <si>
    <t>(=) Total Hopper IT Power (GW)</t>
  </si>
  <si>
    <t>Total GPU GW</t>
  </si>
  <si>
    <t>Amazon NVDA</t>
  </si>
  <si>
    <t>Amazon Trainium</t>
  </si>
  <si>
    <t>Oracle NVDA</t>
  </si>
  <si>
    <t>Oracle</t>
  </si>
  <si>
    <t>Leading edge model</t>
  </si>
  <si>
    <t>Lagging edge model</t>
  </si>
  <si>
    <t>Are Open Models Catching Up?</t>
  </si>
  <si>
    <t>Year 1</t>
  </si>
  <si>
    <t>Year 2</t>
  </si>
  <si>
    <t>Year 3</t>
  </si>
  <si>
    <t>Year 4</t>
  </si>
  <si>
    <t>Year 5</t>
  </si>
  <si>
    <t>Example token split</t>
  </si>
  <si>
    <t>Implied revenue split</t>
  </si>
  <si>
    <t>Revenue multiplier</t>
  </si>
  <si>
    <t>Token dummy</t>
  </si>
  <si>
    <t>Allocation</t>
  </si>
  <si>
    <t>Leading edge</t>
  </si>
  <si>
    <t>Lagging edge</t>
  </si>
  <si>
    <t>Open weight</t>
  </si>
  <si>
    <t>Training</t>
  </si>
  <si>
    <t>Costs</t>
  </si>
  <si>
    <t>Microsoft NVDA</t>
  </si>
  <si>
    <t>Implied rental rate per hour ($)</t>
  </si>
  <si>
    <t>Total Power (GW)</t>
  </si>
  <si>
    <t>Installed Power (GW)</t>
  </si>
  <si>
    <t>Installed chips</t>
  </si>
  <si>
    <t>Blackwell chips</t>
  </si>
  <si>
    <t>Rubin chips</t>
  </si>
  <si>
    <t>Spend per GW</t>
  </si>
  <si>
    <t>Spend</t>
  </si>
  <si>
    <t>OpenAI contract</t>
  </si>
  <si>
    <t>Capacity (GW)</t>
  </si>
  <si>
    <t>Assumed Rental price</t>
  </si>
  <si>
    <t>Spacex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</si>
</sst>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44" formatCode="_-&quot;$&quot;* #,##0.00_-;\-&quot;$&quot;* #,##0.00_-;_-&quot;$&quot;* &quot;-&quot;??_-;_-@_-"/>
    <numFmt numFmtId="43" formatCode="_-* #,##0.00_-;\-* #,##0.00_-;_-* &quot;-&quot;??_-;_-@_-"/>
    <numFmt numFmtId="164" formatCode="&quot;$&quot;#,##0.00;[Red]&quot;$&quot;#,##0.00"/>
    <numFmt numFmtId="165" formatCode="&quot;$&quot;#,##0_);[Red]\(&quot;$&quot;#,##0\)"/>
    <numFmt numFmtId="166" formatCode="#,##0_);\(#,##0\);#,##0_);@_)"/>
    <numFmt numFmtId="167" formatCode="&quot;$&quot;#,##0_);\(&quot;$&quot;#,##0\);&quot;$&quot;#,##0_);@_)"/>
    <numFmt numFmtId="168" formatCode="&quot;$&quot;#,##0_);\(&quot;$&quot;#,##0\)"/>
    <numFmt numFmtId="169" formatCode="0.0%_);\(0.0%\);0.0%_);@_)"/>
    <numFmt numFmtId="170" formatCode="#,##0.0_);\(#,##0.0\);#,##0.0_);@_)"/>
    <numFmt numFmtId="171" formatCode="&quot;$&quot;#,##0.0_);\(&quot;$&quot;#,##0.0\);&quot;$&quot;#,##0.0_);@_)"/>
    <numFmt numFmtId="172" formatCode="&quot;$&quot;#,##0.00_);\(&quot;$&quot;#,##0.00\);&quot;$&quot;#,##0.00_);@_)"/>
    <numFmt numFmtId="173" formatCode="&quot;$&quot;#,##0.000_);[Red]\(&quot;$&quot;#,##0.000\)"/>
    <numFmt numFmtId="174" formatCode="0.0%"/>
    <numFmt numFmtId="175" formatCode="&quot;$&quot;#,##0.0_);[Red]\(&quot;$&quot;#,##0.0\)"/>
    <numFmt numFmtId="176" formatCode="&quot;$&quot;#,##0.00"/>
    <numFmt numFmtId="177" formatCode="0.0"/>
    <numFmt numFmtId="178" formatCode="&quot;$&quot;#,##0.00_);\(&quot;$&quot;#,##0.00\)"/>
    <numFmt numFmtId="179" formatCode="&quot;$&quot;#,##0.0000"/>
    <numFmt numFmtId="180" formatCode="0.000%_);\(0.000%\);0.000%_);@_)"/>
    <numFmt numFmtId="181" formatCode="#,##0.00_);\(#,##0.00\);#,##0.00_);@_)"/>
    <numFmt numFmtId="182" formatCode="&quot;$&quot;#,##0.000_);\(&quot;$&quot;#,##0.000\)"/>
    <numFmt numFmtId="183" formatCode="0.0000"/>
    <numFmt numFmtId="184" formatCode="&quot;$&quot;#,##0"/>
    <numFmt numFmtId="185" formatCode="&quot;$&quot;#,##0.0_);\(&quot;$&quot;#,##0.0\)"/>
    <numFmt numFmtId="186" formatCode="0%_);\(0%\);0%_);@_)"/>
    <numFmt numFmtId="187" formatCode="_-* #,##0_-;\-* #,##0_-;_-* &quot;-&quot;??_-;_-@_-"/>
    <numFmt numFmtId="188" formatCode="_-&quot;$&quot;* #,##0.0_-;\-&quot;$&quot;* #,##0.0_-;_-&quot;$&quot;* &quot;-&quot;??_-;_-@_-"/>
    <numFmt numFmtId="189" formatCode="_-&quot;$&quot;* #,##0_-;\-&quot;$&quot;* #,##0_-;_-&quot;$&quot;* &quot;-&quot;??_-;_-@_-"/>
    <numFmt numFmtId="190" formatCode="&quot;$&quot;#,##0.000000"/>
    <numFmt numFmtId="191" formatCode="_-* #,##0.0_-;\-* #,##0.0_-;_-* &quot;-&quot;??_-;_-@_-"/>
  </numFmts>
  <fonts count="26"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1"/>
      <color theme="1"/>
      <name val="Calibri"/>
      <family val="2"/>
    </font>
    <font>
      <sz val="11"/>
      <name val="Calibri"/>
      <family val="2"/>
    </font>
    <font>
      <sz val="11"/>
      <color rgb="FF0000FF"/>
      <name val="Calibri"/>
      <family val="2"/>
    </font>
    <font>
      <sz val="11"/>
      <color rgb="FF00B050"/>
      <name val="Calibri"/>
      <family val="2"/>
    </font>
    <font>
      <b/>
      <sz val="9"/>
      <color indexed="81"/>
      <name val="Tahoma"/>
      <family val="2"/>
    </font>
    <font>
      <sz val="9"/>
      <color indexed="81"/>
      <name val="Tahoma"/>
      <family val="2"/>
    </font>
    <font>
      <b/>
      <sz val="11"/>
      <color theme="1"/>
      <name val="Calibri"/>
      <family val="2"/>
    </font>
    <font>
      <b/>
      <sz val="20"/>
      <color rgb="FFFF0000"/>
      <name val="Aptos Narrow"/>
      <family val="2"/>
      <scheme val="minor"/>
    </font>
    <font>
      <sz val="8"/>
      <color theme="1"/>
      <name val="Arial"/>
      <family val="2"/>
    </font>
    <font>
      <b/>
      <sz val="15"/>
      <color theme="1"/>
      <name val="Aptos Narrow"/>
      <family val="2"/>
      <scheme val="minor"/>
    </font>
    <font>
      <b/>
      <sz val="11"/>
      <color rgb="FF0000FF"/>
      <name val="Aptos Narrow"/>
      <family val="2"/>
      <scheme val="minor"/>
    </font>
    <font>
      <sz val="11"/>
      <color rgb="FF0000FF"/>
      <name val="Aptos Narrow"/>
      <family val="2"/>
      <scheme val="minor"/>
    </font>
    <font>
      <i/>
      <sz val="11"/>
      <color theme="1"/>
      <name val="Aptos Narrow"/>
      <family val="2"/>
      <scheme val="minor"/>
    </font>
    <font>
      <i/>
      <sz val="11"/>
      <name val="Aptos Narrow"/>
      <family val="2"/>
      <scheme val="minor"/>
    </font>
    <font>
      <b/>
      <i/>
      <sz val="11"/>
      <color theme="1"/>
      <name val="Aptos Narrow"/>
      <family val="2"/>
      <scheme val="minor"/>
    </font>
    <font>
      <i/>
      <sz val="11"/>
      <color rgb="FF0000FF"/>
      <name val="Aptos Narrow"/>
      <family val="2"/>
      <scheme val="minor"/>
    </font>
    <font>
      <sz val="11"/>
      <name val="Aptos Narrow"/>
      <family val="2"/>
      <scheme val="minor"/>
    </font>
    <font>
      <sz val="11"/>
      <color rgb="FF00B050"/>
      <name val="Aptos Narrow"/>
      <family val="2"/>
      <scheme val="minor"/>
    </font>
    <font>
      <b/>
      <sz val="11"/>
      <color rgb="FF000000"/>
      <name val="Aptos Narrow"/>
      <family val="2"/>
      <scheme val="minor"/>
    </font>
    <font>
      <sz val="12"/>
      <color rgb="FFA1A1AA"/>
      <name val="Arial"/>
      <family val="2"/>
    </font>
    <font>
      <u/>
      <sz val="11"/>
      <color theme="10"/>
      <name val="Aptos Narrow"/>
      <family val="2"/>
      <scheme val="minor"/>
    </font>
  </fonts>
  <fills count="11">
    <fill>
      <patternFill patternType="none"/>
    </fill>
    <fill>
      <patternFill patternType="gray125"/>
    </fill>
    <fill>
      <patternFill patternType="solid">
        <fgColor rgb="FFFFFFCC"/>
        <bgColor indexed="64"/>
      </patternFill>
    </fill>
    <fill>
      <patternFill patternType="solid">
        <fgColor theme="0" tint="-4.9989318521683403E-2"/>
        <bgColor indexed="64"/>
      </patternFill>
    </fill>
    <fill>
      <patternFill patternType="solid">
        <fgColor theme="2"/>
        <bgColor indexed="64"/>
      </patternFill>
    </fill>
    <fill>
      <patternFill patternType="solid">
        <fgColor theme="0"/>
        <bgColor indexed="64"/>
      </patternFill>
    </fill>
    <fill>
      <patternFill patternType="solid">
        <fgColor theme="3"/>
        <bgColor indexed="64"/>
      </patternFill>
    </fill>
    <fill>
      <patternFill patternType="solid">
        <fgColor theme="0" tint="-0.499984740745262"/>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rgb="FFFFFF00"/>
        <bgColor indexed="64"/>
      </patternFill>
    </fill>
  </fills>
  <borders count="29">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9">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5" fillId="0" borderId="0"/>
    <xf numFmtId="0" fontId="1" fillId="0" borderId="0"/>
    <xf numFmtId="9" fontId="13" fillId="0" borderId="0" applyFont="0" applyFill="0" applyBorder="0" applyAlignment="0" applyProtection="0"/>
    <xf numFmtId="9" fontId="1" fillId="0" borderId="0" applyFont="0" applyFill="0" applyBorder="0" applyAlignment="0" applyProtection="0"/>
    <xf numFmtId="0" fontId="25" fillId="0" borderId="0" applyNumberFormat="0" applyFill="0" applyBorder="0" applyAlignment="0" applyProtection="0"/>
  </cellStyleXfs>
  <cellXfs count="203">
    <xf numFmtId="0" fontId="0" fillId="0" borderId="0" xfId="0"/>
    <xf numFmtId="0" fontId="6" fillId="0" borderId="1" xfId="4" applyFont="1" applyBorder="1"/>
    <xf numFmtId="0" fontId="5" fillId="0" borderId="1" xfId="4" applyBorder="1"/>
    <xf numFmtId="0" fontId="3" fillId="0" borderId="0" xfId="0" applyFont="1"/>
    <xf numFmtId="0" fontId="6" fillId="0" borderId="0" xfId="4" applyFont="1"/>
    <xf numFmtId="3" fontId="7" fillId="0" borderId="0" xfId="4" applyNumberFormat="1" applyFont="1" applyAlignment="1">
      <alignment horizontal="center"/>
    </xf>
    <xf numFmtId="3" fontId="8" fillId="0" borderId="0" xfId="4" applyNumberFormat="1" applyFont="1" applyAlignment="1">
      <alignment horizontal="center"/>
    </xf>
    <xf numFmtId="0" fontId="6" fillId="0" borderId="0" xfId="4" applyFont="1" applyAlignment="1">
      <alignment horizontal="center"/>
    </xf>
    <xf numFmtId="0" fontId="5" fillId="0" borderId="0" xfId="4"/>
    <xf numFmtId="0" fontId="7" fillId="2" borderId="0" xfId="4" applyFont="1" applyFill="1" applyAlignment="1">
      <alignment horizontal="center"/>
    </xf>
    <xf numFmtId="0" fontId="8" fillId="0" borderId="0" xfId="4" applyFont="1" applyAlignment="1">
      <alignment horizontal="center"/>
    </xf>
    <xf numFmtId="0" fontId="7" fillId="0" borderId="0" xfId="4" applyFont="1" applyAlignment="1">
      <alignment horizontal="center"/>
    </xf>
    <xf numFmtId="3" fontId="6" fillId="0" borderId="0" xfId="4" applyNumberFormat="1" applyFont="1" applyAlignment="1">
      <alignment horizontal="center"/>
    </xf>
    <xf numFmtId="0" fontId="11" fillId="3" borderId="1" xfId="4" applyFont="1" applyFill="1" applyBorder="1"/>
    <xf numFmtId="0" fontId="11" fillId="3" borderId="3" xfId="4" applyFont="1" applyFill="1" applyBorder="1"/>
    <xf numFmtId="3" fontId="0" fillId="0" borderId="0" xfId="0" applyNumberFormat="1"/>
    <xf numFmtId="0" fontId="6" fillId="4" borderId="1" xfId="4" applyFont="1" applyFill="1" applyBorder="1"/>
    <xf numFmtId="0" fontId="12" fillId="5" borderId="0" xfId="5" applyFont="1" applyFill="1" applyAlignment="1">
      <alignment horizontal="left"/>
    </xf>
    <xf numFmtId="0" fontId="1" fillId="5" borderId="0" xfId="5" applyFill="1"/>
    <xf numFmtId="164" fontId="1" fillId="5" borderId="0" xfId="5" applyNumberFormat="1" applyFill="1"/>
    <xf numFmtId="0" fontId="2" fillId="6" borderId="0" xfId="5" applyFont="1" applyFill="1" applyAlignment="1">
      <alignment horizontal="left"/>
    </xf>
    <xf numFmtId="0" fontId="1" fillId="6" borderId="0" xfId="5" applyFill="1"/>
    <xf numFmtId="0" fontId="2" fillId="7" borderId="0" xfId="5" applyFont="1" applyFill="1" applyAlignment="1">
      <alignment horizontal="left"/>
    </xf>
    <xf numFmtId="165" fontId="2" fillId="7" borderId="0" xfId="5" applyNumberFormat="1" applyFont="1" applyFill="1" applyAlignment="1">
      <alignment horizontal="right"/>
    </xf>
    <xf numFmtId="0" fontId="1" fillId="5" borderId="4" xfId="5" applyFill="1" applyBorder="1"/>
    <xf numFmtId="0" fontId="1" fillId="5" borderId="5" xfId="5" applyFill="1" applyBorder="1"/>
    <xf numFmtId="0" fontId="1" fillId="5" borderId="0" xfId="5" applyFill="1" applyAlignment="1">
      <alignment horizontal="left"/>
    </xf>
    <xf numFmtId="165" fontId="1" fillId="5" borderId="0" xfId="5" applyNumberFormat="1" applyFill="1"/>
    <xf numFmtId="0" fontId="11" fillId="5" borderId="0" xfId="5" applyFont="1" applyFill="1"/>
    <xf numFmtId="0" fontId="1" fillId="5" borderId="0" xfId="5" applyFill="1" applyAlignment="1">
      <alignment horizontal="left" indent="2"/>
    </xf>
    <xf numFmtId="0" fontId="1" fillId="5" borderId="6" xfId="5" applyFill="1" applyBorder="1"/>
    <xf numFmtId="0" fontId="1" fillId="5" borderId="7" xfId="5" applyFill="1" applyBorder="1"/>
    <xf numFmtId="0" fontId="1" fillId="5" borderId="8" xfId="5" applyFill="1" applyBorder="1"/>
    <xf numFmtId="0" fontId="1" fillId="5" borderId="9" xfId="5" applyFill="1" applyBorder="1"/>
    <xf numFmtId="0" fontId="3" fillId="5" borderId="0" xfId="5" applyFont="1" applyFill="1"/>
    <xf numFmtId="165" fontId="3" fillId="5" borderId="0" xfId="5" applyNumberFormat="1" applyFont="1" applyFill="1"/>
    <xf numFmtId="9" fontId="1" fillId="5" borderId="0" xfId="5" applyNumberFormat="1" applyFill="1"/>
    <xf numFmtId="0" fontId="3" fillId="8" borderId="0" xfId="5" applyFont="1" applyFill="1"/>
    <xf numFmtId="0" fontId="1" fillId="8" borderId="0" xfId="5" applyFill="1"/>
    <xf numFmtId="165" fontId="3" fillId="8" borderId="0" xfId="5" applyNumberFormat="1" applyFont="1" applyFill="1"/>
    <xf numFmtId="0" fontId="1" fillId="5" borderId="10" xfId="5" applyFill="1" applyBorder="1" applyAlignment="1">
      <alignment horizontal="left"/>
    </xf>
    <xf numFmtId="165" fontId="1" fillId="5" borderId="10" xfId="5" applyNumberFormat="1" applyFill="1" applyBorder="1"/>
    <xf numFmtId="0" fontId="3" fillId="5" borderId="11" xfId="5" applyFont="1" applyFill="1" applyBorder="1" applyAlignment="1">
      <alignment horizontal="left"/>
    </xf>
    <xf numFmtId="165" fontId="3" fillId="5" borderId="11" xfId="5" applyNumberFormat="1" applyFont="1" applyFill="1" applyBorder="1"/>
    <xf numFmtId="9" fontId="1" fillId="5" borderId="0" xfId="6" applyFont="1" applyFill="1"/>
    <xf numFmtId="9" fontId="3" fillId="5" borderId="11" xfId="6" applyFont="1" applyFill="1" applyBorder="1"/>
    <xf numFmtId="0" fontId="3" fillId="5" borderId="0" xfId="5" applyFont="1" applyFill="1" applyAlignment="1">
      <alignment horizontal="left"/>
    </xf>
    <xf numFmtId="9" fontId="3" fillId="5" borderId="0" xfId="7" applyFont="1" applyFill="1"/>
    <xf numFmtId="165" fontId="1" fillId="5" borderId="0" xfId="5" applyNumberFormat="1" applyFill="1" applyAlignment="1">
      <alignment horizontal="left"/>
    </xf>
    <xf numFmtId="38" fontId="3" fillId="5" borderId="0" xfId="5" applyNumberFormat="1" applyFont="1" applyFill="1"/>
    <xf numFmtId="38" fontId="1" fillId="5" borderId="0" xfId="5" applyNumberFormat="1" applyFill="1"/>
    <xf numFmtId="38" fontId="3" fillId="8" borderId="0" xfId="5" applyNumberFormat="1" applyFont="1" applyFill="1"/>
    <xf numFmtId="0" fontId="3" fillId="8" borderId="0" xfId="5" applyFont="1" applyFill="1" applyAlignment="1">
      <alignment horizontal="left"/>
    </xf>
    <xf numFmtId="9" fontId="1" fillId="5" borderId="10" xfId="6" applyFont="1" applyFill="1" applyBorder="1"/>
    <xf numFmtId="0" fontId="3" fillId="0" borderId="4" xfId="0" applyFont="1" applyBorder="1" applyAlignment="1">
      <alignment horizontal="left" vertical="center"/>
    </xf>
    <xf numFmtId="166" fontId="3" fillId="0" borderId="5" xfId="0" applyNumberFormat="1" applyFont="1" applyBorder="1" applyAlignment="1">
      <alignment horizontal="center" vertical="center"/>
    </xf>
    <xf numFmtId="0" fontId="4" fillId="0" borderId="0" xfId="0" applyFont="1"/>
    <xf numFmtId="0" fontId="3" fillId="0" borderId="8" xfId="0" applyFont="1" applyBorder="1" applyAlignment="1">
      <alignment horizontal="left" vertical="center"/>
    </xf>
    <xf numFmtId="3" fontId="3" fillId="0" borderId="9" xfId="0" applyNumberFormat="1" applyFont="1" applyBorder="1" applyAlignment="1">
      <alignment horizontal="center" vertical="center"/>
    </xf>
    <xf numFmtId="0" fontId="14" fillId="0" borderId="0" xfId="0" applyFont="1"/>
    <xf numFmtId="0" fontId="15" fillId="9" borderId="12" xfId="0" applyFont="1" applyFill="1" applyBorder="1" applyAlignment="1">
      <alignment horizontal="center"/>
    </xf>
    <xf numFmtId="167" fontId="16" fillId="0" borderId="0" xfId="0" applyNumberFormat="1" applyFont="1" applyAlignment="1">
      <alignment horizontal="center"/>
    </xf>
    <xf numFmtId="167" fontId="0" fillId="0" borderId="0" xfId="0" applyNumberFormat="1" applyAlignment="1">
      <alignment horizontal="center"/>
    </xf>
    <xf numFmtId="0" fontId="0" fillId="0" borderId="13" xfId="0" applyBorder="1"/>
    <xf numFmtId="0" fontId="0" fillId="0" borderId="14" xfId="0" applyBorder="1"/>
    <xf numFmtId="168" fontId="0" fillId="5" borderId="15" xfId="0" applyNumberFormat="1" applyFill="1" applyBorder="1" applyAlignment="1">
      <alignment horizontal="center"/>
    </xf>
    <xf numFmtId="0" fontId="17" fillId="0" borderId="0" xfId="0" applyFont="1"/>
    <xf numFmtId="169" fontId="18" fillId="0" borderId="0" xfId="0" applyNumberFormat="1" applyFont="1" applyAlignment="1">
      <alignment horizontal="center"/>
    </xf>
    <xf numFmtId="0" fontId="19" fillId="0" borderId="0" xfId="0" applyFont="1"/>
    <xf numFmtId="169" fontId="19" fillId="0" borderId="0" xfId="0" applyNumberFormat="1" applyFont="1" applyAlignment="1">
      <alignment horizontal="center"/>
    </xf>
    <xf numFmtId="170" fontId="0" fillId="0" borderId="0" xfId="0" applyNumberFormat="1"/>
    <xf numFmtId="166" fontId="20" fillId="0" borderId="0" xfId="0" applyNumberFormat="1" applyFont="1" applyAlignment="1">
      <alignment horizontal="center"/>
    </xf>
    <xf numFmtId="171" fontId="20" fillId="0" borderId="0" xfId="0" applyNumberFormat="1" applyFont="1" applyAlignment="1">
      <alignment horizontal="center"/>
    </xf>
    <xf numFmtId="0" fontId="3" fillId="0" borderId="16" xfId="0" applyFont="1" applyBorder="1"/>
    <xf numFmtId="0" fontId="0" fillId="0" borderId="17" xfId="0" applyBorder="1"/>
    <xf numFmtId="172" fontId="3" fillId="0" borderId="18" xfId="0" applyNumberFormat="1" applyFont="1" applyBorder="1" applyAlignment="1">
      <alignment horizontal="center"/>
    </xf>
    <xf numFmtId="169" fontId="17" fillId="0" borderId="0" xfId="0" applyNumberFormat="1" applyFont="1" applyAlignment="1">
      <alignment horizontal="center"/>
    </xf>
    <xf numFmtId="172" fontId="0" fillId="0" borderId="0" xfId="0" applyNumberFormat="1" applyAlignment="1">
      <alignment horizontal="center"/>
    </xf>
    <xf numFmtId="0" fontId="17" fillId="0" borderId="13" xfId="0" applyFont="1" applyBorder="1" applyAlignment="1">
      <alignment horizontal="left" indent="1"/>
    </xf>
    <xf numFmtId="173" fontId="0" fillId="5" borderId="15" xfId="0" applyNumberFormat="1" applyFill="1" applyBorder="1" applyAlignment="1">
      <alignment horizontal="center"/>
    </xf>
    <xf numFmtId="0" fontId="17" fillId="0" borderId="0" xfId="0" applyFont="1" applyAlignment="1">
      <alignment horizontal="left" indent="1"/>
    </xf>
    <xf numFmtId="174" fontId="0" fillId="0" borderId="0" xfId="0" applyNumberFormat="1"/>
    <xf numFmtId="175" fontId="0" fillId="5" borderId="15" xfId="0" applyNumberFormat="1" applyFill="1" applyBorder="1" applyAlignment="1">
      <alignment horizontal="center"/>
    </xf>
    <xf numFmtId="166" fontId="16" fillId="5" borderId="0" xfId="0" applyNumberFormat="1" applyFont="1" applyFill="1" applyAlignment="1">
      <alignment horizontal="center"/>
    </xf>
    <xf numFmtId="167" fontId="18" fillId="0" borderId="0" xfId="0" applyNumberFormat="1" applyFont="1" applyAlignment="1">
      <alignment horizontal="center"/>
    </xf>
    <xf numFmtId="176" fontId="0" fillId="0" borderId="0" xfId="0" applyNumberFormat="1"/>
    <xf numFmtId="177" fontId="15" fillId="9" borderId="12" xfId="0" applyNumberFormat="1" applyFont="1" applyFill="1" applyBorder="1" applyAlignment="1">
      <alignment horizontal="center"/>
    </xf>
    <xf numFmtId="169" fontId="15" fillId="9" borderId="12" xfId="0" applyNumberFormat="1" applyFont="1" applyFill="1" applyBorder="1" applyAlignment="1">
      <alignment horizontal="center"/>
    </xf>
    <xf numFmtId="1" fontId="0" fillId="0" borderId="0" xfId="0" applyNumberFormat="1" applyAlignment="1">
      <alignment horizontal="center"/>
    </xf>
    <xf numFmtId="166" fontId="0" fillId="0" borderId="0" xfId="0" applyNumberFormat="1" applyAlignment="1">
      <alignment horizontal="center"/>
    </xf>
    <xf numFmtId="165" fontId="15" fillId="9" borderId="12" xfId="0" applyNumberFormat="1" applyFont="1" applyFill="1" applyBorder="1" applyAlignment="1">
      <alignment horizontal="center"/>
    </xf>
    <xf numFmtId="167" fontId="3" fillId="0" borderId="18" xfId="0" applyNumberFormat="1" applyFont="1" applyBorder="1" applyAlignment="1">
      <alignment horizontal="center"/>
    </xf>
    <xf numFmtId="178" fontId="0" fillId="0" borderId="0" xfId="0" applyNumberFormat="1"/>
    <xf numFmtId="3" fontId="0" fillId="0" borderId="0" xfId="0" applyNumberFormat="1" applyAlignment="1">
      <alignment horizontal="center"/>
    </xf>
    <xf numFmtId="169" fontId="0" fillId="0" borderId="0" xfId="0" applyNumberFormat="1"/>
    <xf numFmtId="0" fontId="3" fillId="0" borderId="4" xfId="0" applyFont="1" applyBorder="1"/>
    <xf numFmtId="0" fontId="0" fillId="0" borderId="19" xfId="0" applyBorder="1"/>
    <xf numFmtId="168" fontId="3" fillId="0" borderId="5" xfId="0" applyNumberFormat="1" applyFont="1" applyBorder="1" applyAlignment="1">
      <alignment horizontal="center"/>
    </xf>
    <xf numFmtId="167" fontId="3" fillId="10" borderId="18" xfId="0" applyNumberFormat="1" applyFont="1" applyFill="1" applyBorder="1" applyAlignment="1">
      <alignment horizontal="center"/>
    </xf>
    <xf numFmtId="179" fontId="0" fillId="0" borderId="0" xfId="0" applyNumberFormat="1"/>
    <xf numFmtId="0" fontId="3" fillId="0" borderId="8" xfId="0" applyFont="1" applyBorder="1"/>
    <xf numFmtId="0" fontId="0" fillId="0" borderId="20" xfId="0" applyBorder="1"/>
    <xf numFmtId="168" fontId="3" fillId="0" borderId="9" xfId="0" applyNumberFormat="1" applyFont="1" applyBorder="1" applyAlignment="1">
      <alignment horizontal="center"/>
    </xf>
    <xf numFmtId="169" fontId="3" fillId="0" borderId="18" xfId="0" applyNumberFormat="1" applyFont="1" applyBorder="1" applyAlignment="1">
      <alignment horizontal="center"/>
    </xf>
    <xf numFmtId="0" fontId="0" fillId="0" borderId="0" xfId="0" applyAlignment="1">
      <alignment horizontal="center"/>
    </xf>
    <xf numFmtId="167" fontId="16" fillId="9" borderId="0" xfId="0" applyNumberFormat="1" applyFont="1" applyFill="1" applyAlignment="1">
      <alignment horizontal="center"/>
    </xf>
    <xf numFmtId="180" fontId="0" fillId="0" borderId="0" xfId="0" applyNumberFormat="1" applyAlignment="1">
      <alignment horizontal="center"/>
    </xf>
    <xf numFmtId="0" fontId="3" fillId="0" borderId="16" xfId="0" applyFont="1" applyBorder="1" applyAlignment="1">
      <alignment vertical="center"/>
    </xf>
    <xf numFmtId="168" fontId="3" fillId="10" borderId="18" xfId="0" applyNumberFormat="1" applyFont="1" applyFill="1" applyBorder="1" applyAlignment="1">
      <alignment horizontal="center" vertical="center"/>
    </xf>
    <xf numFmtId="168" fontId="0" fillId="0" borderId="0" xfId="0" applyNumberFormat="1"/>
    <xf numFmtId="0" fontId="3" fillId="0" borderId="0" xfId="0" applyFont="1" applyAlignment="1">
      <alignment vertical="center"/>
    </xf>
    <xf numFmtId="168" fontId="3" fillId="0" borderId="0" xfId="0" applyNumberFormat="1" applyFont="1" applyAlignment="1">
      <alignment horizontal="center" vertical="center"/>
    </xf>
    <xf numFmtId="0" fontId="0" fillId="0" borderId="21" xfId="0" applyBorder="1"/>
    <xf numFmtId="0" fontId="0" fillId="0" borderId="22" xfId="0" applyBorder="1"/>
    <xf numFmtId="166" fontId="21" fillId="0" borderId="23" xfId="0" applyNumberFormat="1" applyFont="1" applyBorder="1" applyAlignment="1">
      <alignment horizontal="center"/>
    </xf>
    <xf numFmtId="0" fontId="0" fillId="0" borderId="3" xfId="0" applyBorder="1"/>
    <xf numFmtId="0" fontId="0" fillId="0" borderId="10" xfId="0" applyBorder="1"/>
    <xf numFmtId="166" fontId="16" fillId="0" borderId="24" xfId="0" applyNumberFormat="1" applyFont="1" applyBorder="1" applyAlignment="1">
      <alignment horizontal="center"/>
    </xf>
    <xf numFmtId="181" fontId="3" fillId="0" borderId="18" xfId="0" applyNumberFormat="1" applyFont="1" applyBorder="1" applyAlignment="1">
      <alignment horizontal="center"/>
    </xf>
    <xf numFmtId="166" fontId="3" fillId="5" borderId="5" xfId="0" applyNumberFormat="1" applyFont="1" applyFill="1" applyBorder="1" applyAlignment="1">
      <alignment horizontal="center" vertical="center"/>
    </xf>
    <xf numFmtId="3" fontId="3" fillId="5" borderId="9" xfId="0" applyNumberFormat="1" applyFont="1" applyFill="1" applyBorder="1" applyAlignment="1">
      <alignment horizontal="center" vertical="center"/>
    </xf>
    <xf numFmtId="182" fontId="0" fillId="0" borderId="0" xfId="0" applyNumberFormat="1"/>
    <xf numFmtId="171" fontId="0" fillId="5" borderId="15" xfId="0" applyNumberFormat="1" applyFill="1" applyBorder="1" applyAlignment="1">
      <alignment horizontal="center"/>
    </xf>
    <xf numFmtId="0" fontId="0" fillId="0" borderId="0" xfId="0" quotePrefix="1"/>
    <xf numFmtId="183" fontId="0" fillId="0" borderId="0" xfId="0" applyNumberFormat="1"/>
    <xf numFmtId="167" fontId="0" fillId="0" borderId="0" xfId="0" applyNumberFormat="1"/>
    <xf numFmtId="168" fontId="3" fillId="10" borderId="9" xfId="0" applyNumberFormat="1" applyFont="1" applyFill="1" applyBorder="1" applyAlignment="1">
      <alignment horizontal="center"/>
    </xf>
    <xf numFmtId="0" fontId="3" fillId="0" borderId="4" xfId="0" applyFont="1" applyBorder="1" applyAlignment="1">
      <alignment vertical="center"/>
    </xf>
    <xf numFmtId="168" fontId="3" fillId="10" borderId="5" xfId="0" applyNumberFormat="1" applyFont="1" applyFill="1" applyBorder="1" applyAlignment="1">
      <alignment horizontal="center" vertical="center"/>
    </xf>
    <xf numFmtId="0" fontId="3" fillId="0" borderId="8" xfId="0" applyFont="1" applyBorder="1" applyAlignment="1">
      <alignment vertical="center"/>
    </xf>
    <xf numFmtId="168" fontId="3" fillId="0" borderId="9" xfId="0" applyNumberFormat="1" applyFont="1" applyBorder="1" applyAlignment="1">
      <alignment horizontal="center" vertical="center"/>
    </xf>
    <xf numFmtId="0" fontId="3" fillId="0" borderId="25" xfId="0" applyFont="1" applyBorder="1" applyAlignment="1">
      <alignment horizontal="left"/>
    </xf>
    <xf numFmtId="0" fontId="3" fillId="0" borderId="23" xfId="0" applyFont="1" applyBorder="1" applyAlignment="1">
      <alignment horizontal="center"/>
    </xf>
    <xf numFmtId="0" fontId="3" fillId="0" borderId="25" xfId="0" applyFont="1" applyBorder="1" applyAlignment="1">
      <alignment horizontal="center"/>
    </xf>
    <xf numFmtId="0" fontId="0" fillId="0" borderId="26" xfId="0" applyBorder="1"/>
    <xf numFmtId="167" fontId="0" fillId="0" borderId="2" xfId="0" applyNumberFormat="1" applyBorder="1" applyAlignment="1">
      <alignment horizontal="center"/>
    </xf>
    <xf numFmtId="0" fontId="0" fillId="0" borderId="26" xfId="0" applyBorder="1" applyAlignment="1">
      <alignment horizontal="center"/>
    </xf>
    <xf numFmtId="184" fontId="0" fillId="0" borderId="26" xfId="0" applyNumberFormat="1" applyBorder="1" applyAlignment="1">
      <alignment horizontal="center"/>
    </xf>
    <xf numFmtId="169" fontId="17" fillId="0" borderId="2" xfId="0" applyNumberFormat="1" applyFont="1" applyBorder="1" applyAlignment="1">
      <alignment horizontal="center"/>
    </xf>
    <xf numFmtId="167" fontId="22" fillId="0" borderId="2" xfId="0" applyNumberFormat="1" applyFont="1" applyBorder="1" applyAlignment="1">
      <alignment horizontal="center"/>
    </xf>
    <xf numFmtId="1" fontId="0" fillId="0" borderId="26" xfId="0" applyNumberFormat="1" applyBorder="1" applyAlignment="1">
      <alignment horizontal="center"/>
    </xf>
    <xf numFmtId="0" fontId="0" fillId="0" borderId="26" xfId="0" applyBorder="1" applyAlignment="1">
      <alignment horizontal="left" indent="1"/>
    </xf>
    <xf numFmtId="2" fontId="0" fillId="0" borderId="26" xfId="0" applyNumberFormat="1" applyBorder="1" applyAlignment="1">
      <alignment horizontal="center"/>
    </xf>
    <xf numFmtId="0" fontId="23" fillId="0" borderId="27" xfId="0" applyFont="1" applyBorder="1"/>
    <xf numFmtId="0" fontId="3" fillId="0" borderId="14" xfId="0" applyFont="1" applyBorder="1" applyAlignment="1">
      <alignment horizontal="center"/>
    </xf>
    <xf numFmtId="184" fontId="3" fillId="0" borderId="14" xfId="0" applyNumberFormat="1" applyFont="1" applyBorder="1" applyAlignment="1">
      <alignment horizontal="center"/>
    </xf>
    <xf numFmtId="0" fontId="3" fillId="0" borderId="15" xfId="0" applyFont="1" applyBorder="1" applyAlignment="1">
      <alignment horizontal="center"/>
    </xf>
    <xf numFmtId="0" fontId="3" fillId="0" borderId="27" xfId="0" applyFont="1" applyBorder="1"/>
    <xf numFmtId="0" fontId="0" fillId="0" borderId="15" xfId="0" applyBorder="1"/>
    <xf numFmtId="165" fontId="16" fillId="0" borderId="2" xfId="0" applyNumberFormat="1" applyFont="1" applyBorder="1"/>
    <xf numFmtId="0" fontId="16" fillId="0" borderId="2" xfId="0" applyFont="1" applyBorder="1"/>
    <xf numFmtId="165" fontId="0" fillId="0" borderId="2" xfId="0" applyNumberFormat="1" applyBorder="1"/>
    <xf numFmtId="9" fontId="16" fillId="0" borderId="2" xfId="0" applyNumberFormat="1" applyFont="1" applyBorder="1"/>
    <xf numFmtId="0" fontId="3" fillId="0" borderId="26" xfId="0" applyFont="1" applyBorder="1"/>
    <xf numFmtId="165" fontId="3" fillId="0" borderId="2" xfId="0" applyNumberFormat="1" applyFont="1" applyBorder="1"/>
    <xf numFmtId="9" fontId="0" fillId="0" borderId="0" xfId="3" applyFont="1"/>
    <xf numFmtId="9" fontId="0" fillId="0" borderId="2" xfId="0" applyNumberFormat="1" applyBorder="1"/>
    <xf numFmtId="0" fontId="3" fillId="0" borderId="28" xfId="0" applyFont="1" applyBorder="1"/>
    <xf numFmtId="165" fontId="3" fillId="0" borderId="24" xfId="0" applyNumberFormat="1" applyFont="1" applyBorder="1"/>
    <xf numFmtId="185" fontId="0" fillId="0" borderId="0" xfId="0" applyNumberFormat="1"/>
    <xf numFmtId="0" fontId="3" fillId="0" borderId="27" xfId="0" applyFont="1" applyBorder="1" applyAlignment="1">
      <alignment horizontal="left"/>
    </xf>
    <xf numFmtId="0" fontId="3" fillId="0" borderId="27" xfId="0" applyFont="1" applyBorder="1" applyAlignment="1">
      <alignment horizontal="center"/>
    </xf>
    <xf numFmtId="167" fontId="0" fillId="0" borderId="26" xfId="0" applyNumberFormat="1" applyBorder="1" applyAlignment="1">
      <alignment horizontal="center"/>
    </xf>
    <xf numFmtId="9" fontId="0" fillId="0" borderId="2" xfId="0" applyNumberFormat="1" applyBorder="1" applyAlignment="1">
      <alignment horizontal="center"/>
    </xf>
    <xf numFmtId="166" fontId="21" fillId="0" borderId="0" xfId="0" applyNumberFormat="1" applyFont="1" applyAlignment="1">
      <alignment horizontal="center"/>
    </xf>
    <xf numFmtId="0" fontId="0" fillId="0" borderId="2" xfId="0" applyBorder="1" applyAlignment="1">
      <alignment horizontal="center"/>
    </xf>
    <xf numFmtId="184" fontId="3" fillId="0" borderId="27" xfId="0" applyNumberFormat="1" applyFont="1" applyBorder="1" applyAlignment="1">
      <alignment horizontal="center"/>
    </xf>
    <xf numFmtId="0" fontId="3" fillId="0" borderId="13" xfId="0" applyFont="1" applyBorder="1"/>
    <xf numFmtId="0" fontId="0" fillId="0" borderId="25" xfId="0" applyBorder="1"/>
    <xf numFmtId="0" fontId="3" fillId="0" borderId="16" xfId="0" applyFont="1" applyBorder="1" applyAlignment="1">
      <alignment horizontal="left" vertical="center"/>
    </xf>
    <xf numFmtId="166" fontId="3" fillId="0" borderId="18" xfId="0" applyNumberFormat="1" applyFont="1" applyBorder="1" applyAlignment="1">
      <alignment horizontal="center" vertical="center"/>
    </xf>
    <xf numFmtId="186" fontId="18" fillId="0" borderId="0" xfId="0" applyNumberFormat="1" applyFont="1" applyAlignment="1">
      <alignment horizontal="center"/>
    </xf>
    <xf numFmtId="172" fontId="20" fillId="0" borderId="0" xfId="0" applyNumberFormat="1" applyFont="1" applyAlignment="1">
      <alignment horizontal="center"/>
    </xf>
    <xf numFmtId="167" fontId="20" fillId="0" borderId="0" xfId="0" applyNumberFormat="1" applyFont="1" applyAlignment="1">
      <alignment horizontal="center"/>
    </xf>
    <xf numFmtId="169" fontId="20" fillId="9" borderId="0" xfId="0" applyNumberFormat="1" applyFont="1" applyFill="1" applyAlignment="1">
      <alignment horizontal="center"/>
    </xf>
    <xf numFmtId="168" fontId="3" fillId="10" borderId="18" xfId="0" applyNumberFormat="1" applyFont="1" applyFill="1" applyBorder="1" applyAlignment="1">
      <alignment horizontal="center"/>
    </xf>
    <xf numFmtId="167" fontId="3" fillId="0" borderId="0" xfId="0" applyNumberFormat="1" applyFont="1" applyAlignment="1">
      <alignment horizontal="center"/>
    </xf>
    <xf numFmtId="166" fontId="16" fillId="0" borderId="23" xfId="0" applyNumberFormat="1" applyFont="1" applyBorder="1" applyAlignment="1">
      <alignment horizontal="center"/>
    </xf>
    <xf numFmtId="166" fontId="0" fillId="0" borderId="24" xfId="0" applyNumberFormat="1" applyBorder="1" applyAlignment="1">
      <alignment horizontal="center"/>
    </xf>
    <xf numFmtId="0" fontId="3" fillId="5" borderId="16" xfId="0" applyFont="1" applyFill="1" applyBorder="1"/>
    <xf numFmtId="0" fontId="0" fillId="5" borderId="17" xfId="0" applyFill="1" applyBorder="1"/>
    <xf numFmtId="181" fontId="3" fillId="5" borderId="18" xfId="0" applyNumberFormat="1" applyFont="1" applyFill="1" applyBorder="1" applyAlignment="1">
      <alignment horizontal="center"/>
    </xf>
    <xf numFmtId="166" fontId="3" fillId="5" borderId="18" xfId="0" applyNumberFormat="1" applyFont="1" applyFill="1" applyBorder="1" applyAlignment="1">
      <alignment horizontal="center" vertical="center"/>
    </xf>
    <xf numFmtId="0" fontId="0" fillId="5" borderId="0" xfId="0" applyFill="1"/>
    <xf numFmtId="166" fontId="21" fillId="5" borderId="0" xfId="0" applyNumberFormat="1" applyFont="1" applyFill="1" applyAlignment="1">
      <alignment horizontal="center"/>
    </xf>
    <xf numFmtId="0" fontId="24" fillId="0" borderId="0" xfId="0" applyFont="1"/>
    <xf numFmtId="43" fontId="0" fillId="0" borderId="0" xfId="1" applyFont="1"/>
    <xf numFmtId="187" fontId="0" fillId="0" borderId="0" xfId="1" applyNumberFormat="1" applyFont="1"/>
    <xf numFmtId="187" fontId="0" fillId="0" borderId="0" xfId="0" applyNumberFormat="1"/>
    <xf numFmtId="43" fontId="0" fillId="0" borderId="0" xfId="0" applyNumberFormat="1"/>
    <xf numFmtId="9" fontId="0" fillId="0" borderId="0" xfId="0" applyNumberFormat="1"/>
    <xf numFmtId="0" fontId="25" fillId="0" borderId="0" xfId="8"/>
    <xf numFmtId="44" fontId="0" fillId="0" borderId="0" xfId="2" applyFont="1"/>
    <xf numFmtId="9" fontId="0" fillId="0" borderId="0" xfId="2" applyNumberFormat="1" applyFont="1"/>
    <xf numFmtId="188" fontId="0" fillId="0" borderId="0" xfId="2" applyNumberFormat="1" applyFont="1"/>
    <xf numFmtId="188" fontId="0" fillId="0" borderId="0" xfId="0" applyNumberFormat="1"/>
    <xf numFmtId="44" fontId="0" fillId="0" borderId="0" xfId="0" applyNumberFormat="1"/>
    <xf numFmtId="174" fontId="0" fillId="0" borderId="0" xfId="3" applyNumberFormat="1" applyFont="1"/>
    <xf numFmtId="189" fontId="0" fillId="0" borderId="0" xfId="0" applyNumberFormat="1"/>
    <xf numFmtId="190" fontId="0" fillId="0" borderId="0" xfId="0" applyNumberFormat="1"/>
    <xf numFmtId="189" fontId="0" fillId="0" borderId="0" xfId="2" applyNumberFormat="1" applyFont="1"/>
    <xf numFmtId="10" fontId="0" fillId="0" borderId="0" xfId="3" applyNumberFormat="1" applyFont="1"/>
    <xf numFmtId="191" fontId="0" fillId="0" borderId="0" xfId="1" applyNumberFormat="1" applyFont="1"/>
  </cellXfs>
  <cellStyles count="9">
    <cellStyle name="Comma" xfId="1" builtinId="3"/>
    <cellStyle name="Currency" xfId="2" builtinId="4"/>
    <cellStyle name="Hyperlink" xfId="8" builtinId="8"/>
    <cellStyle name="Normal" xfId="0" builtinId="0"/>
    <cellStyle name="Normal 2 2" xfId="4" xr:uid="{1BEA6C34-CC4A-44C5-BF37-80FC58E4310F}"/>
    <cellStyle name="Normal 2 3" xfId="5" xr:uid="{1CCF8071-9AFC-4D28-831B-6B0067838429}"/>
    <cellStyle name="Percent" xfId="3" builtinId="5"/>
    <cellStyle name="Percent 2" xfId="6" xr:uid="{83DAE14F-7AE2-47AB-ACFB-19254A46EF2F}"/>
    <cellStyle name="Percent 3 2" xfId="7" xr:uid="{E34AFCA5-D4DA-4264-AAA0-68C2C35529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6</xdr:col>
      <xdr:colOff>257175</xdr:colOff>
      <xdr:row>4</xdr:row>
      <xdr:rowOff>66675</xdr:rowOff>
    </xdr:from>
    <xdr:to>
      <xdr:col>16</xdr:col>
      <xdr:colOff>447674</xdr:colOff>
      <xdr:row>26</xdr:row>
      <xdr:rowOff>38100</xdr:rowOff>
    </xdr:to>
    <xdr:pic>
      <xdr:nvPicPr>
        <xdr:cNvPr id="2" name="Picture 1">
          <a:extLst>
            <a:ext uri="{FF2B5EF4-FFF2-40B4-BE49-F238E27FC236}">
              <a16:creationId xmlns:a16="http://schemas.microsoft.com/office/drawing/2014/main" id="{F7C3CD21-F7AF-4D81-B7FC-E5FC27737B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82100" y="847725"/>
          <a:ext cx="6829424" cy="425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47625</xdr:colOff>
      <xdr:row>18</xdr:row>
      <xdr:rowOff>114300</xdr:rowOff>
    </xdr:from>
    <xdr:to>
      <xdr:col>6</xdr:col>
      <xdr:colOff>447675</xdr:colOff>
      <xdr:row>19</xdr:row>
      <xdr:rowOff>85725</xdr:rowOff>
    </xdr:to>
    <xdr:cxnSp macro="">
      <xdr:nvCxnSpPr>
        <xdr:cNvPr id="2" name="Connector: Elbow 1">
          <a:extLst>
            <a:ext uri="{FF2B5EF4-FFF2-40B4-BE49-F238E27FC236}">
              <a16:creationId xmlns:a16="http://schemas.microsoft.com/office/drawing/2014/main" id="{B949A533-9D3A-4EC5-AB3F-E6BD25373F59}"/>
            </a:ext>
          </a:extLst>
        </xdr:cNvPr>
        <xdr:cNvCxnSpPr/>
      </xdr:nvCxnSpPr>
      <xdr:spPr>
        <a:xfrm>
          <a:off x="7029450" y="3714750"/>
          <a:ext cx="400050" cy="161925"/>
        </a:xfrm>
        <a:prstGeom prst="bentConnector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57148</xdr:colOff>
      <xdr:row>4</xdr:row>
      <xdr:rowOff>123823</xdr:rowOff>
    </xdr:from>
    <xdr:to>
      <xdr:col>3</xdr:col>
      <xdr:colOff>447675</xdr:colOff>
      <xdr:row>17</xdr:row>
      <xdr:rowOff>95252</xdr:rowOff>
    </xdr:to>
    <xdr:cxnSp macro="">
      <xdr:nvCxnSpPr>
        <xdr:cNvPr id="3" name="Connector: Elbow 2">
          <a:extLst>
            <a:ext uri="{FF2B5EF4-FFF2-40B4-BE49-F238E27FC236}">
              <a16:creationId xmlns:a16="http://schemas.microsoft.com/office/drawing/2014/main" id="{A1CFCE1B-7821-4536-8C24-6C4469AA908B}"/>
            </a:ext>
          </a:extLst>
        </xdr:cNvPr>
        <xdr:cNvCxnSpPr/>
      </xdr:nvCxnSpPr>
      <xdr:spPr>
        <a:xfrm rot="16200000" flipH="1">
          <a:off x="2019297" y="2076449"/>
          <a:ext cx="2466979" cy="390527"/>
        </a:xfrm>
        <a:prstGeom prst="bentConnector3">
          <a:avLst>
            <a:gd name="adj1" fmla="val 99807"/>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47625</xdr:colOff>
      <xdr:row>2</xdr:row>
      <xdr:rowOff>95250</xdr:rowOff>
    </xdr:from>
    <xdr:to>
      <xdr:col>3</xdr:col>
      <xdr:colOff>409575</xdr:colOff>
      <xdr:row>3</xdr:row>
      <xdr:rowOff>104775</xdr:rowOff>
    </xdr:to>
    <xdr:cxnSp macro="">
      <xdr:nvCxnSpPr>
        <xdr:cNvPr id="4" name="Connector: Elbow 3">
          <a:extLst>
            <a:ext uri="{FF2B5EF4-FFF2-40B4-BE49-F238E27FC236}">
              <a16:creationId xmlns:a16="http://schemas.microsoft.com/office/drawing/2014/main" id="{C10111EA-52F3-4754-BBD2-4A629B64F4F3}"/>
            </a:ext>
          </a:extLst>
        </xdr:cNvPr>
        <xdr:cNvCxnSpPr/>
      </xdr:nvCxnSpPr>
      <xdr:spPr>
        <a:xfrm flipV="1">
          <a:off x="3048000" y="628650"/>
          <a:ext cx="361950" cy="200025"/>
        </a:xfrm>
        <a:prstGeom prst="bentConnector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57150</xdr:colOff>
      <xdr:row>2</xdr:row>
      <xdr:rowOff>114300</xdr:rowOff>
    </xdr:from>
    <xdr:to>
      <xdr:col>6</xdr:col>
      <xdr:colOff>457200</xdr:colOff>
      <xdr:row>3</xdr:row>
      <xdr:rowOff>85725</xdr:rowOff>
    </xdr:to>
    <xdr:cxnSp macro="">
      <xdr:nvCxnSpPr>
        <xdr:cNvPr id="5" name="Connector: Elbow 4">
          <a:extLst>
            <a:ext uri="{FF2B5EF4-FFF2-40B4-BE49-F238E27FC236}">
              <a16:creationId xmlns:a16="http://schemas.microsoft.com/office/drawing/2014/main" id="{E1B33319-08D9-42DB-A47F-DCADD4EDD6C8}"/>
            </a:ext>
          </a:extLst>
        </xdr:cNvPr>
        <xdr:cNvCxnSpPr/>
      </xdr:nvCxnSpPr>
      <xdr:spPr>
        <a:xfrm>
          <a:off x="7038975" y="647700"/>
          <a:ext cx="400050" cy="161925"/>
        </a:xfrm>
        <a:prstGeom prst="bentConnector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38100</xdr:colOff>
      <xdr:row>3</xdr:row>
      <xdr:rowOff>114300</xdr:rowOff>
    </xdr:from>
    <xdr:to>
      <xdr:col>9</xdr:col>
      <xdr:colOff>438150</xdr:colOff>
      <xdr:row>4</xdr:row>
      <xdr:rowOff>85725</xdr:rowOff>
    </xdr:to>
    <xdr:cxnSp macro="">
      <xdr:nvCxnSpPr>
        <xdr:cNvPr id="6" name="Connector: Elbow 5">
          <a:extLst>
            <a:ext uri="{FF2B5EF4-FFF2-40B4-BE49-F238E27FC236}">
              <a16:creationId xmlns:a16="http://schemas.microsoft.com/office/drawing/2014/main" id="{70341C9D-F3C4-434B-96D1-EA5E285A18F2}"/>
            </a:ext>
          </a:extLst>
        </xdr:cNvPr>
        <xdr:cNvCxnSpPr/>
      </xdr:nvCxnSpPr>
      <xdr:spPr>
        <a:xfrm>
          <a:off x="10496550" y="838200"/>
          <a:ext cx="400050" cy="161925"/>
        </a:xfrm>
        <a:prstGeom prst="bentConnector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19050</xdr:colOff>
      <xdr:row>20</xdr:row>
      <xdr:rowOff>114300</xdr:rowOff>
    </xdr:from>
    <xdr:to>
      <xdr:col>9</xdr:col>
      <xdr:colOff>419100</xdr:colOff>
      <xdr:row>21</xdr:row>
      <xdr:rowOff>85725</xdr:rowOff>
    </xdr:to>
    <xdr:cxnSp macro="">
      <xdr:nvCxnSpPr>
        <xdr:cNvPr id="7" name="Connector: Elbow 6">
          <a:extLst>
            <a:ext uri="{FF2B5EF4-FFF2-40B4-BE49-F238E27FC236}">
              <a16:creationId xmlns:a16="http://schemas.microsoft.com/office/drawing/2014/main" id="{1E230F76-8FE9-44BD-BB06-2BCBFA488D1A}"/>
            </a:ext>
          </a:extLst>
        </xdr:cNvPr>
        <xdr:cNvCxnSpPr/>
      </xdr:nvCxnSpPr>
      <xdr:spPr>
        <a:xfrm>
          <a:off x="10477500" y="4095750"/>
          <a:ext cx="400050" cy="161925"/>
        </a:xfrm>
        <a:prstGeom prst="bentConnector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47625</xdr:colOff>
      <xdr:row>17</xdr:row>
      <xdr:rowOff>114300</xdr:rowOff>
    </xdr:from>
    <xdr:to>
      <xdr:col>6</xdr:col>
      <xdr:colOff>447675</xdr:colOff>
      <xdr:row>18</xdr:row>
      <xdr:rowOff>85725</xdr:rowOff>
    </xdr:to>
    <xdr:cxnSp macro="">
      <xdr:nvCxnSpPr>
        <xdr:cNvPr id="2" name="Connector: Elbow 1">
          <a:extLst>
            <a:ext uri="{FF2B5EF4-FFF2-40B4-BE49-F238E27FC236}">
              <a16:creationId xmlns:a16="http://schemas.microsoft.com/office/drawing/2014/main" id="{B50B18FE-7CD5-4DA4-B51E-965E0C1A48A0}"/>
            </a:ext>
          </a:extLst>
        </xdr:cNvPr>
        <xdr:cNvCxnSpPr/>
      </xdr:nvCxnSpPr>
      <xdr:spPr>
        <a:xfrm>
          <a:off x="6572250" y="3524250"/>
          <a:ext cx="400050" cy="161925"/>
        </a:xfrm>
        <a:prstGeom prst="bentConnector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57146</xdr:colOff>
      <xdr:row>4</xdr:row>
      <xdr:rowOff>123823</xdr:rowOff>
    </xdr:from>
    <xdr:to>
      <xdr:col>3</xdr:col>
      <xdr:colOff>419099</xdr:colOff>
      <xdr:row>17</xdr:row>
      <xdr:rowOff>66675</xdr:rowOff>
    </xdr:to>
    <xdr:cxnSp macro="">
      <xdr:nvCxnSpPr>
        <xdr:cNvPr id="3" name="Connector: Elbow 2">
          <a:extLst>
            <a:ext uri="{FF2B5EF4-FFF2-40B4-BE49-F238E27FC236}">
              <a16:creationId xmlns:a16="http://schemas.microsoft.com/office/drawing/2014/main" id="{FE731E06-CEAB-4C92-8709-34B70CACE64B}"/>
            </a:ext>
          </a:extLst>
        </xdr:cNvPr>
        <xdr:cNvCxnSpPr/>
      </xdr:nvCxnSpPr>
      <xdr:spPr>
        <a:xfrm rot="16200000" flipH="1">
          <a:off x="2019297" y="2076447"/>
          <a:ext cx="2438402" cy="361953"/>
        </a:xfrm>
        <a:prstGeom prst="bentConnector3">
          <a:avLst>
            <a:gd name="adj1" fmla="val 100000"/>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47625</xdr:colOff>
      <xdr:row>2</xdr:row>
      <xdr:rowOff>95250</xdr:rowOff>
    </xdr:from>
    <xdr:to>
      <xdr:col>3</xdr:col>
      <xdr:colOff>409575</xdr:colOff>
      <xdr:row>3</xdr:row>
      <xdr:rowOff>104775</xdr:rowOff>
    </xdr:to>
    <xdr:cxnSp macro="">
      <xdr:nvCxnSpPr>
        <xdr:cNvPr id="4" name="Connector: Elbow 3">
          <a:extLst>
            <a:ext uri="{FF2B5EF4-FFF2-40B4-BE49-F238E27FC236}">
              <a16:creationId xmlns:a16="http://schemas.microsoft.com/office/drawing/2014/main" id="{B7155062-2BDD-48D1-ACD2-6C50900585C3}"/>
            </a:ext>
          </a:extLst>
        </xdr:cNvPr>
        <xdr:cNvCxnSpPr/>
      </xdr:nvCxnSpPr>
      <xdr:spPr>
        <a:xfrm flipV="1">
          <a:off x="3048000" y="628650"/>
          <a:ext cx="361950" cy="200025"/>
        </a:xfrm>
        <a:prstGeom prst="bentConnector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57150</xdr:colOff>
      <xdr:row>2</xdr:row>
      <xdr:rowOff>114300</xdr:rowOff>
    </xdr:from>
    <xdr:to>
      <xdr:col>6</xdr:col>
      <xdr:colOff>457200</xdr:colOff>
      <xdr:row>3</xdr:row>
      <xdr:rowOff>85725</xdr:rowOff>
    </xdr:to>
    <xdr:cxnSp macro="">
      <xdr:nvCxnSpPr>
        <xdr:cNvPr id="5" name="Connector: Elbow 4">
          <a:extLst>
            <a:ext uri="{FF2B5EF4-FFF2-40B4-BE49-F238E27FC236}">
              <a16:creationId xmlns:a16="http://schemas.microsoft.com/office/drawing/2014/main" id="{CF68DCFC-9256-4724-A378-03103A4D720A}"/>
            </a:ext>
          </a:extLst>
        </xdr:cNvPr>
        <xdr:cNvCxnSpPr/>
      </xdr:nvCxnSpPr>
      <xdr:spPr>
        <a:xfrm>
          <a:off x="6581775" y="647700"/>
          <a:ext cx="400050" cy="161925"/>
        </a:xfrm>
        <a:prstGeom prst="bentConnector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47625</xdr:colOff>
      <xdr:row>3</xdr:row>
      <xdr:rowOff>114300</xdr:rowOff>
    </xdr:from>
    <xdr:to>
      <xdr:col>9</xdr:col>
      <xdr:colOff>447675</xdr:colOff>
      <xdr:row>4</xdr:row>
      <xdr:rowOff>85725</xdr:rowOff>
    </xdr:to>
    <xdr:cxnSp macro="">
      <xdr:nvCxnSpPr>
        <xdr:cNvPr id="6" name="Connector: Elbow 5">
          <a:extLst>
            <a:ext uri="{FF2B5EF4-FFF2-40B4-BE49-F238E27FC236}">
              <a16:creationId xmlns:a16="http://schemas.microsoft.com/office/drawing/2014/main" id="{25262DB9-8CE7-47C2-96EB-C46303783BB9}"/>
            </a:ext>
          </a:extLst>
        </xdr:cNvPr>
        <xdr:cNvCxnSpPr/>
      </xdr:nvCxnSpPr>
      <xdr:spPr>
        <a:xfrm>
          <a:off x="9991725" y="838200"/>
          <a:ext cx="400050" cy="161925"/>
        </a:xfrm>
        <a:prstGeom prst="bentConnector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57150</xdr:colOff>
      <xdr:row>18</xdr:row>
      <xdr:rowOff>114300</xdr:rowOff>
    </xdr:from>
    <xdr:to>
      <xdr:col>9</xdr:col>
      <xdr:colOff>457200</xdr:colOff>
      <xdr:row>19</xdr:row>
      <xdr:rowOff>85725</xdr:rowOff>
    </xdr:to>
    <xdr:cxnSp macro="">
      <xdr:nvCxnSpPr>
        <xdr:cNvPr id="7" name="Connector: Elbow 6">
          <a:extLst>
            <a:ext uri="{FF2B5EF4-FFF2-40B4-BE49-F238E27FC236}">
              <a16:creationId xmlns:a16="http://schemas.microsoft.com/office/drawing/2014/main" id="{2EE66027-CADB-4B7C-8F5B-37DC0A58FEF7}"/>
            </a:ext>
          </a:extLst>
        </xdr:cNvPr>
        <xdr:cNvCxnSpPr/>
      </xdr:nvCxnSpPr>
      <xdr:spPr>
        <a:xfrm>
          <a:off x="10001250" y="3714750"/>
          <a:ext cx="400050" cy="161925"/>
        </a:xfrm>
        <a:prstGeom prst="bentConnector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0</xdr:colOff>
      <xdr:row>3</xdr:row>
      <xdr:rowOff>0</xdr:rowOff>
    </xdr:from>
    <xdr:to>
      <xdr:col>39</xdr:col>
      <xdr:colOff>360686</xdr:colOff>
      <xdr:row>37</xdr:row>
      <xdr:rowOff>94429</xdr:rowOff>
    </xdr:to>
    <xdr:pic>
      <xdr:nvPicPr>
        <xdr:cNvPr id="2" name="Picture 1">
          <a:extLst>
            <a:ext uri="{FF2B5EF4-FFF2-40B4-BE49-F238E27FC236}">
              <a16:creationId xmlns:a16="http://schemas.microsoft.com/office/drawing/2014/main" id="{A1D533E4-2F99-0F0D-6DBB-7595FC7F71E6}"/>
            </a:ext>
          </a:extLst>
        </xdr:cNvPr>
        <xdr:cNvPicPr>
          <a:picLocks noChangeAspect="1"/>
        </xdr:cNvPicPr>
      </xdr:nvPicPr>
      <xdr:blipFill>
        <a:blip xmlns:r="http://schemas.openxmlformats.org/officeDocument/2006/relationships" r:embed="rId1"/>
        <a:stretch>
          <a:fillRect/>
        </a:stretch>
      </xdr:blipFill>
      <xdr:spPr>
        <a:xfrm>
          <a:off x="14020800" y="571500"/>
          <a:ext cx="10114286" cy="65714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17</xdr:col>
      <xdr:colOff>561975</xdr:colOff>
      <xdr:row>4</xdr:row>
      <xdr:rowOff>105927</xdr:rowOff>
    </xdr:from>
    <xdr:to>
      <xdr:col>34</xdr:col>
      <xdr:colOff>45951</xdr:colOff>
      <xdr:row>29</xdr:row>
      <xdr:rowOff>84919</xdr:rowOff>
    </xdr:to>
    <xdr:pic>
      <xdr:nvPicPr>
        <xdr:cNvPr id="2" name="Picture 1">
          <a:extLst>
            <a:ext uri="{FF2B5EF4-FFF2-40B4-BE49-F238E27FC236}">
              <a16:creationId xmlns:a16="http://schemas.microsoft.com/office/drawing/2014/main" id="{2B30F68F-DBED-F7E9-E058-C958B74E69C9}"/>
            </a:ext>
          </a:extLst>
        </xdr:cNvPr>
        <xdr:cNvPicPr>
          <a:picLocks noChangeAspect="1"/>
        </xdr:cNvPicPr>
      </xdr:nvPicPr>
      <xdr:blipFill>
        <a:blip xmlns:r="http://schemas.openxmlformats.org/officeDocument/2006/relationships" r:embed="rId1"/>
        <a:stretch>
          <a:fillRect/>
        </a:stretch>
      </xdr:blipFill>
      <xdr:spPr>
        <a:xfrm>
          <a:off x="10925175" y="867927"/>
          <a:ext cx="9847176" cy="474149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0</xdr:colOff>
      <xdr:row>2</xdr:row>
      <xdr:rowOff>0</xdr:rowOff>
    </xdr:from>
    <xdr:to>
      <xdr:col>23</xdr:col>
      <xdr:colOff>570590</xdr:colOff>
      <xdr:row>13</xdr:row>
      <xdr:rowOff>75929</xdr:rowOff>
    </xdr:to>
    <xdr:pic>
      <xdr:nvPicPr>
        <xdr:cNvPr id="2" name="Picture 1">
          <a:extLst>
            <a:ext uri="{FF2B5EF4-FFF2-40B4-BE49-F238E27FC236}">
              <a16:creationId xmlns:a16="http://schemas.microsoft.com/office/drawing/2014/main" id="{CD239F38-0E47-995B-8553-4EEC33CE74EF}"/>
            </a:ext>
          </a:extLst>
        </xdr:cNvPr>
        <xdr:cNvPicPr>
          <a:picLocks noChangeAspect="1"/>
        </xdr:cNvPicPr>
      </xdr:nvPicPr>
      <xdr:blipFill>
        <a:blip xmlns:r="http://schemas.openxmlformats.org/officeDocument/2006/relationships" r:embed="rId1"/>
        <a:stretch>
          <a:fillRect/>
        </a:stretch>
      </xdr:blipFill>
      <xdr:spPr>
        <a:xfrm>
          <a:off x="7315200" y="381000"/>
          <a:ext cx="7276190" cy="2171429"/>
        </a:xfrm>
        <a:prstGeom prst="rect">
          <a:avLst/>
        </a:prstGeom>
      </xdr:spPr>
    </xdr:pic>
    <xdr:clientData/>
  </xdr:twoCellAnchor>
  <xdr:twoCellAnchor editAs="oneCell">
    <xdr:from>
      <xdr:col>12</xdr:col>
      <xdr:colOff>0</xdr:colOff>
      <xdr:row>16</xdr:row>
      <xdr:rowOff>0</xdr:rowOff>
    </xdr:from>
    <xdr:to>
      <xdr:col>24</xdr:col>
      <xdr:colOff>56228</xdr:colOff>
      <xdr:row>37</xdr:row>
      <xdr:rowOff>94738</xdr:rowOff>
    </xdr:to>
    <xdr:pic>
      <xdr:nvPicPr>
        <xdr:cNvPr id="3" name="Picture 2">
          <a:extLst>
            <a:ext uri="{FF2B5EF4-FFF2-40B4-BE49-F238E27FC236}">
              <a16:creationId xmlns:a16="http://schemas.microsoft.com/office/drawing/2014/main" id="{9A8693DA-3567-E35B-175F-D12F565862F9}"/>
            </a:ext>
          </a:extLst>
        </xdr:cNvPr>
        <xdr:cNvPicPr>
          <a:picLocks noChangeAspect="1"/>
        </xdr:cNvPicPr>
      </xdr:nvPicPr>
      <xdr:blipFill>
        <a:blip xmlns:r="http://schemas.openxmlformats.org/officeDocument/2006/relationships" r:embed="rId2"/>
        <a:stretch>
          <a:fillRect/>
        </a:stretch>
      </xdr:blipFill>
      <xdr:spPr>
        <a:xfrm>
          <a:off x="7315200" y="3048000"/>
          <a:ext cx="7371428" cy="4095238"/>
        </a:xfrm>
        <a:prstGeom prst="rect">
          <a:avLst/>
        </a:prstGeom>
      </xdr:spPr>
    </xdr:pic>
    <xdr:clientData/>
  </xdr:twoCellAnchor>
  <xdr:twoCellAnchor editAs="oneCell">
    <xdr:from>
      <xdr:col>12</xdr:col>
      <xdr:colOff>0</xdr:colOff>
      <xdr:row>40</xdr:row>
      <xdr:rowOff>0</xdr:rowOff>
    </xdr:from>
    <xdr:to>
      <xdr:col>23</xdr:col>
      <xdr:colOff>580114</xdr:colOff>
      <xdr:row>66</xdr:row>
      <xdr:rowOff>37476</xdr:rowOff>
    </xdr:to>
    <xdr:pic>
      <xdr:nvPicPr>
        <xdr:cNvPr id="4" name="Picture 3">
          <a:extLst>
            <a:ext uri="{FF2B5EF4-FFF2-40B4-BE49-F238E27FC236}">
              <a16:creationId xmlns:a16="http://schemas.microsoft.com/office/drawing/2014/main" id="{703B276F-E01A-5E58-47A1-0F2D4482A4E4}"/>
            </a:ext>
          </a:extLst>
        </xdr:cNvPr>
        <xdr:cNvPicPr>
          <a:picLocks noChangeAspect="1"/>
        </xdr:cNvPicPr>
      </xdr:nvPicPr>
      <xdr:blipFill>
        <a:blip xmlns:r="http://schemas.openxmlformats.org/officeDocument/2006/relationships" r:embed="rId3"/>
        <a:stretch>
          <a:fillRect/>
        </a:stretch>
      </xdr:blipFill>
      <xdr:spPr>
        <a:xfrm>
          <a:off x="7315200" y="7620000"/>
          <a:ext cx="7285714" cy="499047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17</xdr:col>
      <xdr:colOff>0</xdr:colOff>
      <xdr:row>5</xdr:row>
      <xdr:rowOff>0</xdr:rowOff>
    </xdr:from>
    <xdr:to>
      <xdr:col>38</xdr:col>
      <xdr:colOff>588876</xdr:colOff>
      <xdr:row>44</xdr:row>
      <xdr:rowOff>27643</xdr:rowOff>
    </xdr:to>
    <xdr:pic>
      <xdr:nvPicPr>
        <xdr:cNvPr id="2" name="Picture 1">
          <a:extLst>
            <a:ext uri="{FF2B5EF4-FFF2-40B4-BE49-F238E27FC236}">
              <a16:creationId xmlns:a16="http://schemas.microsoft.com/office/drawing/2014/main" id="{756A75C6-A588-85F0-0E65-486F043D6FC4}"/>
            </a:ext>
          </a:extLst>
        </xdr:cNvPr>
        <xdr:cNvPicPr>
          <a:picLocks noChangeAspect="1"/>
        </xdr:cNvPicPr>
      </xdr:nvPicPr>
      <xdr:blipFill>
        <a:blip xmlns:r="http://schemas.openxmlformats.org/officeDocument/2006/relationships" r:embed="rId1"/>
        <a:stretch>
          <a:fillRect/>
        </a:stretch>
      </xdr:blipFill>
      <xdr:spPr>
        <a:xfrm>
          <a:off x="10363200" y="952500"/>
          <a:ext cx="13390476" cy="745714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12</xdr:col>
      <xdr:colOff>457200</xdr:colOff>
      <xdr:row>1</xdr:row>
      <xdr:rowOff>114300</xdr:rowOff>
    </xdr:from>
    <xdr:to>
      <xdr:col>25</xdr:col>
      <xdr:colOff>522876</xdr:colOff>
      <xdr:row>21</xdr:row>
      <xdr:rowOff>151919</xdr:rowOff>
    </xdr:to>
    <xdr:pic>
      <xdr:nvPicPr>
        <xdr:cNvPr id="2" name="Picture 1">
          <a:extLst>
            <a:ext uri="{FF2B5EF4-FFF2-40B4-BE49-F238E27FC236}">
              <a16:creationId xmlns:a16="http://schemas.microsoft.com/office/drawing/2014/main" id="{6CEAB538-66F4-CBF1-4B40-6E2245B8DC54}"/>
            </a:ext>
          </a:extLst>
        </xdr:cNvPr>
        <xdr:cNvPicPr>
          <a:picLocks noChangeAspect="1"/>
        </xdr:cNvPicPr>
      </xdr:nvPicPr>
      <xdr:blipFill>
        <a:blip xmlns:r="http://schemas.openxmlformats.org/officeDocument/2006/relationships" r:embed="rId1"/>
        <a:stretch>
          <a:fillRect/>
        </a:stretch>
      </xdr:blipFill>
      <xdr:spPr>
        <a:xfrm>
          <a:off x="8115300" y="304800"/>
          <a:ext cx="7990476" cy="38476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Startup" Target="chwang/EM/KS08679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Startup" Target="Users/PeterR%20Commodities/Research/Prices/Prices.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Startup" Target="ER43/TechHW/Industry/CIO%20Surveys/CIO%20Survey%202012/Jul%202012%20Macro%20Chart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Public\Morgan%20Stanley\ModelWare\MWAnalytics\GEG\rr%20sheet.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Startup" Target="AUTOS/Valuation/Models/LICY%20Model.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June%202016\Q116%20TIME%20SERIES%20MASTER.xlsx"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Startup" Target="ER43/TechHW/Industry/Industry%20Misc/Durable%20Goods.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Startup" Target="ychoi/Korea/LGTelecom/LGTmodel_030905.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Startup" Target="data/Jasmine%20Lu/Request/Request_AI%20server%20supply-demand%20assumptions_110723.xlsx"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Startup" Target="data/Jasmine%20Lu/Request/Request_AI%20server%20supply-demand%20assumptions_022024.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L:\TECH\INTERNET\INDUSTRY\AI\GenAI%20Capex%20Note%202026\Howard%20Kao%20Rubin%20%20BOM.xlsx" TargetMode="External"/><Relationship Id="rId1" Type="http://schemas.microsoft.com/office/2006/relationships/xlExternalLinkPath/xlStartup" Target="TECH/INTERNET/INDUSTRY/AI/GenAI%20Capex%20Note%202026/Howard%20Kao%20Rubin%20%20BOM.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C:\Users\waynemas\AppData\Local\Microsoft\Windows\INetCache\Content.Outlook\LGVITIWO\Powering%20GenAI%20Model%20w%20Data%20Center%20ROIC%20v2.xlsx" TargetMode="External"/><Relationship Id="rId1" Type="http://schemas.openxmlformats.org/officeDocument/2006/relationships/externalLinkPath" Target="file:///C:\Users\waynemas\AppData\Local\Microsoft\Windows\INetCache\Content.Outlook\LGVITIWO\Powering%20GenAI%20Model%20w%20Data%20Center%20ROIC%20v2.xlsx"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Startup" Target="AUTOS/Valuation/Models/RMO%20Model_pending.xlsm"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L:\TECH\INTERNET\INDUSTRY\AI\GenAI%20ROIC%20Refresh\Intelligence%20Factory%20Working.xlsx" TargetMode="External"/><Relationship Id="rId1" Type="http://schemas.microsoft.com/office/2006/relationships/xlExternalLinkPath/xlStartup" Target="TECH/INTERNET/INDUSTRY/AI/GenAI%20ROIC%20Refresh/Intelligence%20Factory%20Working.xlsx"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Startup" Target="ER43/TechHW/Company%20Folders/Fusion%20IO/Market_Size/TAM/MS_FIO_TAM_Master.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Z:\LATEST%20MASTER.xlsm" TargetMode="External"/></Relationships>
</file>

<file path=xl/externalLinks/_rels/externalLink17.xml.rels><?xml version="1.0" encoding="UTF-8" standalone="yes"?>
<Relationships xmlns="http://schemas.openxmlformats.org/package/2006/relationships"><Relationship Id="rId3" Type="http://schemas.openxmlformats.org/officeDocument/2006/relationships/externalLinkPath" Target="../../../../Fund%20Investment%20Materials/Investment%20Models/NVDA/Copy%20of%20Hyperscaler%20Capex%20per%20GW_client_3Q26.xlsx" TargetMode="External"/><Relationship Id="rId2" Type="http://schemas.openxmlformats.org/officeDocument/2006/relationships/externalLinkPath" Target="https://challengerau-my.sharepoint.com/personal/lmargolin_systemcapital_com_au/Documents/Fund%20Investment%20Materials/Investment%20Models/NVDA/Copy%20of%20Hyperscaler%20Capex%20per%20GW_client_3Q26.xlsx" TargetMode="External"/><Relationship Id="rId1" Type="http://schemas.openxmlformats.org/officeDocument/2006/relationships/externalLinkPath" Target="/personal/lmargolin_systemcapital_com_au/Documents/Fund%20Investment%20Materials/Investment%20Models/NVDA/Copy%20of%20Hyperscaler%20Capex%20per%20GW_client_3Q26.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https://morganstanley-my.sharepoint.com/personal/nikhil_javeri1_morganstanley_com/Documents/GOOGL/Global%20AI%20Transceiver%20Model_Client.xlsx" TargetMode="External"/><Relationship Id="rId1" Type="http://schemas.openxmlformats.org/officeDocument/2006/relationships/externalLinkPath" Target="https://morganstanley-my.sharepoint.com/personal/nikhil_javeri1_morganstanley_com/Documents/GOOGL/Global%20AI%20Transceiver%20Model_Client.xlsx" TargetMode="External"/></Relationships>
</file>

<file path=xl/externalLinks/_rels/externalLink19.xml.rels><?xml version="1.0" encoding="UTF-8" standalone="yes"?>
<Relationships xmlns="http://schemas.openxmlformats.org/package/2006/relationships"><Relationship Id="rId3" Type="http://schemas.openxmlformats.org/officeDocument/2006/relationships/externalLinkPath" Target="../../../../Fund%20Investment%20Materials/Investment%20Models/NVDA/NVDA%20cowos%20allocation.xlsx" TargetMode="External"/><Relationship Id="rId2" Type="http://schemas.openxmlformats.org/officeDocument/2006/relationships/externalLinkPath" Target="https://challengerau-my.sharepoint.com/personal/lmargolin_systemcapital_com_au/Documents/Fund%20Investment%20Materials/Investment%20Models/NVDA/NVDA%20cowos%20allocation.xlsx" TargetMode="External"/><Relationship Id="rId1" Type="http://schemas.openxmlformats.org/officeDocument/2006/relationships/externalLinkPath" Target="/personal/lmargolin_systemcapital_com_au/Documents/Fund%20Investment%20Materials/Investment%20Models/NVDA/NVDA%20cowos%20allocation.xlsx"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Startup" Target="TECH/INTERNET/INDUSTRY/AI/GenAI%20Capex%20Note%202026/v2/GPU_HBM_5.21.2026_Cli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IDUAL INCOME"/>
      <sheetName val="MAIN"/>
      <sheetName val="P&amp;L"/>
      <sheetName val="BS"/>
      <sheetName val="Update"/>
      <sheetName val="AFFILIATES"/>
      <sheetName val="Ratio"/>
      <sheetName val="Ace-In"/>
      <sheetName val="Ace-Out"/>
      <sheetName val="Results"/>
      <sheetName val="Cover"/>
      <sheetName val="AFFILIATES (2)"/>
      <sheetName val="Charts"/>
      <sheetName val="For report"/>
      <sheetName val="valuationExhibits"/>
      <sheetName val="Exhibits"/>
      <sheetName val="目標株価"/>
      <sheetName val="Annual"/>
      <sheetName val="CREDIT MODEL"/>
      <sheetName val="quaterly model"/>
      <sheetName val="Valuation_ROC RI"/>
      <sheetName val="PBPSBand"/>
      <sheetName val="Summary"/>
      <sheetName val="PEBandChart"/>
      <sheetName val="annual model"/>
      <sheetName val="RI-USGAAP"/>
      <sheetName val="Core biz -RI(USGAAP)"/>
      <sheetName val="PEBand_2353_Core"/>
      <sheetName val="Exhibit"/>
      <sheetName val="Valuation_SO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
          <cell r="B2" t="str">
            <v>HANA FINANCIAL GROUP (086790.KS)</v>
          </cell>
          <cell r="P2" t="str">
            <v>Foreign exchange rate</v>
          </cell>
          <cell r="X2">
            <v>1343</v>
          </cell>
        </row>
        <row r="3">
          <cell r="P3" t="str">
            <v>Current share price</v>
          </cell>
          <cell r="X3">
            <v>22050</v>
          </cell>
          <cell r="Y3">
            <v>16.418466120625464</v>
          </cell>
        </row>
        <row r="5">
          <cell r="B5" t="str">
            <v>Profit and Loss Statements</v>
          </cell>
          <cell r="P5" t="str">
            <v>Per Share Data and Valuations</v>
          </cell>
        </row>
        <row r="6">
          <cell r="B6" t="str">
            <v>Won billions, Year ending Dec 31</v>
          </cell>
          <cell r="C6">
            <v>2000</v>
          </cell>
          <cell r="D6">
            <v>2001</v>
          </cell>
          <cell r="E6">
            <v>2002</v>
          </cell>
          <cell r="F6">
            <v>2003</v>
          </cell>
          <cell r="G6">
            <v>2004</v>
          </cell>
          <cell r="H6">
            <v>2005</v>
          </cell>
          <cell r="I6">
            <v>2006</v>
          </cell>
          <cell r="J6">
            <v>2007</v>
          </cell>
          <cell r="K6">
            <v>2008</v>
          </cell>
          <cell r="L6" t="str">
            <v>2009E</v>
          </cell>
          <cell r="M6" t="str">
            <v>2010E</v>
          </cell>
          <cell r="N6" t="str">
            <v>2011E</v>
          </cell>
          <cell r="P6" t="str">
            <v>Won billions, Year ending Dec 31</v>
          </cell>
          <cell r="Q6">
            <v>2000</v>
          </cell>
          <cell r="R6">
            <v>2001</v>
          </cell>
          <cell r="S6">
            <v>2002</v>
          </cell>
          <cell r="T6">
            <v>2003</v>
          </cell>
          <cell r="U6">
            <v>2004</v>
          </cell>
          <cell r="V6">
            <v>2005</v>
          </cell>
          <cell r="W6">
            <v>2006</v>
          </cell>
          <cell r="X6">
            <v>2007</v>
          </cell>
          <cell r="Y6">
            <v>2008</v>
          </cell>
          <cell r="Z6" t="str">
            <v>2009E</v>
          </cell>
          <cell r="AA6" t="str">
            <v>2010E</v>
          </cell>
          <cell r="AB6" t="str">
            <v>2011E</v>
          </cell>
        </row>
        <row r="7">
          <cell r="B7" t="str">
            <v>Avg Earning Assets</v>
          </cell>
          <cell r="C7">
            <v>41630.420756499996</v>
          </cell>
          <cell r="D7">
            <v>57006.342904999998</v>
          </cell>
          <cell r="E7">
            <v>44447.248813375001</v>
          </cell>
          <cell r="F7">
            <v>66999.274650250009</v>
          </cell>
          <cell r="G7">
            <v>71044.64224999999</v>
          </cell>
          <cell r="H7">
            <v>76006.012629992125</v>
          </cell>
          <cell r="I7">
            <v>88759.657000000007</v>
          </cell>
          <cell r="J7">
            <v>99423.021999999997</v>
          </cell>
          <cell r="K7">
            <v>114830.74400000001</v>
          </cell>
          <cell r="L7">
            <v>123180.26802796163</v>
          </cell>
          <cell r="M7">
            <v>126804.02161527581</v>
          </cell>
          <cell r="N7">
            <v>131886.61177515215</v>
          </cell>
          <cell r="P7" t="str">
            <v>Book Value Per Share (Won)</v>
          </cell>
          <cell r="Q7">
            <v>9373.0969626120514</v>
          </cell>
          <cell r="R7">
            <v>10328.444430835849</v>
          </cell>
          <cell r="S7">
            <v>13830.078535870867</v>
          </cell>
          <cell r="T7">
            <v>16486.216283571532</v>
          </cell>
          <cell r="U7">
            <v>25270.053906182126</v>
          </cell>
          <cell r="V7">
            <v>30662.088049269507</v>
          </cell>
          <cell r="W7">
            <v>36739.657652704125</v>
          </cell>
          <cell r="X7">
            <v>44009.756395836928</v>
          </cell>
          <cell r="Y7">
            <v>42182.042973828371</v>
          </cell>
          <cell r="Z7">
            <v>43024.536958237666</v>
          </cell>
          <cell r="AA7">
            <v>44577.155484940078</v>
          </cell>
          <cell r="AB7">
            <v>46562.852459314177</v>
          </cell>
        </row>
        <row r="8">
          <cell r="B8" t="str">
            <v>Net Interest Margin (%)</v>
          </cell>
          <cell r="C8">
            <v>2.5959599671623828</v>
          </cell>
          <cell r="D8">
            <v>1.9422254990907144</v>
          </cell>
          <cell r="E8">
            <v>2.1527687372678668</v>
          </cell>
          <cell r="F8">
            <v>2.3246983017810745</v>
          </cell>
          <cell r="G8">
            <v>2.4383864498944683</v>
          </cell>
          <cell r="H8">
            <v>2.4167443290863639</v>
          </cell>
          <cell r="I8">
            <v>2.4020890481809785</v>
          </cell>
          <cell r="J8">
            <v>2.312278337305016</v>
          </cell>
          <cell r="K8">
            <v>2.0556045513386207</v>
          </cell>
          <cell r="L8">
            <v>1.6942136697422991</v>
          </cell>
          <cell r="M8">
            <v>1.8341097125864336</v>
          </cell>
          <cell r="N8">
            <v>1.8411394865284065</v>
          </cell>
          <cell r="P8" t="str">
            <v>Price/Book (x)</v>
          </cell>
          <cell r="Q8">
            <v>2.3524775309542094</v>
          </cell>
          <cell r="R8">
            <v>2.1348810217896057</v>
          </cell>
          <cell r="S8">
            <v>1.5943510329901054</v>
          </cell>
          <cell r="T8">
            <v>1.33748093684618</v>
          </cell>
          <cell r="U8">
            <v>0.87257431590225598</v>
          </cell>
          <cell r="V8">
            <v>0.71912910707740663</v>
          </cell>
          <cell r="W8">
            <v>0.60016890218292684</v>
          </cell>
          <cell r="X8">
            <v>0.50102526816271598</v>
          </cell>
          <cell r="Y8">
            <v>0.52273428325130689</v>
          </cell>
          <cell r="Z8">
            <v>0.51249825236708824</v>
          </cell>
          <cell r="AA8">
            <v>0.49464798191193154</v>
          </cell>
          <cell r="AB8">
            <v>0.47355346237146689</v>
          </cell>
        </row>
        <row r="9">
          <cell r="B9" t="str">
            <v xml:space="preserve">  Interest Income</v>
          </cell>
          <cell r="C9">
            <v>4431.0066329999991</v>
          </cell>
          <cell r="D9">
            <v>4190.6223290000007</v>
          </cell>
          <cell r="E9">
            <v>5124.4074480300005</v>
          </cell>
          <cell r="F9">
            <v>4338.7250000000004</v>
          </cell>
          <cell r="G9">
            <v>4424.4849299999996</v>
          </cell>
          <cell r="H9">
            <v>4480.9417508030001</v>
          </cell>
          <cell r="I9">
            <v>5786.2309999999998</v>
          </cell>
          <cell r="J9">
            <v>6967.6370000000006</v>
          </cell>
          <cell r="K9">
            <v>8617.6710000000003</v>
          </cell>
          <cell r="L9">
            <v>8465.5523646520851</v>
          </cell>
          <cell r="M9">
            <v>9093.7525957058497</v>
          </cell>
          <cell r="N9">
            <v>9585.4567269284453</v>
          </cell>
          <cell r="P9" t="str">
            <v>ROAA (%)</v>
          </cell>
          <cell r="Q9">
            <v>-1.0700583280595537</v>
          </cell>
          <cell r="R9">
            <v>0.66709903372522805</v>
          </cell>
          <cell r="S9">
            <v>0.87173232301160242</v>
          </cell>
          <cell r="T9">
            <v>0.72095581488141292</v>
          </cell>
          <cell r="U9">
            <v>1.6879745001747535</v>
          </cell>
          <cell r="V9">
            <v>1.0700503839549005</v>
          </cell>
          <cell r="W9">
            <v>1.0216945239813493</v>
          </cell>
          <cell r="X9">
            <v>1.0048569482589882</v>
          </cell>
          <cell r="Y9">
            <v>0.35849393984133643</v>
          </cell>
          <cell r="Z9">
            <v>3.851526571592942E-2</v>
          </cell>
          <cell r="AA9">
            <v>0.24799761331347236</v>
          </cell>
          <cell r="AB9">
            <v>0.29237241187453444</v>
          </cell>
        </row>
        <row r="10">
          <cell r="B10" t="str">
            <v xml:space="preserve">  Interest Expense</v>
          </cell>
          <cell r="C10">
            <v>3350.2975759999999</v>
          </cell>
          <cell r="D10">
            <v>3083.4306010000005</v>
          </cell>
          <cell r="E10">
            <v>3481.8585419999999</v>
          </cell>
          <cell r="F10">
            <v>2610.1930000000002</v>
          </cell>
          <cell r="G10">
            <v>2534.1690000000003</v>
          </cell>
          <cell r="H10">
            <v>2484.7829999999999</v>
          </cell>
          <cell r="I10">
            <v>3374.9969999999998</v>
          </cell>
          <cell r="J10">
            <v>4308.1169999999993</v>
          </cell>
          <cell r="K10">
            <v>5741.3739999999998</v>
          </cell>
          <cell r="L10">
            <v>5916.3122235986975</v>
          </cell>
          <cell r="M10">
            <v>6282.4635590898115</v>
          </cell>
          <cell r="N10">
            <v>6647.5463636071399</v>
          </cell>
          <cell r="P10" t="str">
            <v>ROAE (Reported, %)</v>
          </cell>
          <cell r="R10">
            <v>17.332831389844287</v>
          </cell>
          <cell r="S10">
            <v>22.954300184803195</v>
          </cell>
          <cell r="T10">
            <v>17.28037851266204</v>
          </cell>
          <cell r="U10">
            <v>32.819505718058295</v>
          </cell>
          <cell r="V10">
            <v>16.303057435303739</v>
          </cell>
          <cell r="W10">
            <v>14.619218084149038</v>
          </cell>
          <cell r="X10">
            <v>15.265262678924973</v>
          </cell>
          <cell r="Y10">
            <v>5.2951746096768195</v>
          </cell>
          <cell r="Z10">
            <v>0.28253815545441691</v>
          </cell>
          <cell r="AA10">
            <v>3.9959033986742982</v>
          </cell>
          <cell r="AB10">
            <v>4.7911296032005888</v>
          </cell>
        </row>
        <row r="11">
          <cell r="B11" t="str">
            <v>Net Interest Income (NII)</v>
          </cell>
          <cell r="C11">
            <v>1080.7090569999991</v>
          </cell>
          <cell r="D11">
            <v>1107.1917280000002</v>
          </cell>
          <cell r="E11">
            <v>1642.5489060300006</v>
          </cell>
          <cell r="F11">
            <v>1728.5320000000002</v>
          </cell>
          <cell r="G11">
            <v>1890.3159299999993</v>
          </cell>
          <cell r="H11">
            <v>1996.1587508030002</v>
          </cell>
          <cell r="I11">
            <v>2411.2339999999999</v>
          </cell>
          <cell r="J11">
            <v>2659.5200000000013</v>
          </cell>
          <cell r="K11">
            <v>2876.2970000000005</v>
          </cell>
          <cell r="L11">
            <v>2549.2401410533876</v>
          </cell>
          <cell r="M11">
            <v>2811.2890366160382</v>
          </cell>
          <cell r="N11">
            <v>2937.9103633213053</v>
          </cell>
          <cell r="P11" t="str">
            <v>ROAE (ModelWare, %)</v>
          </cell>
          <cell r="U11">
            <v>33.900054363817652</v>
          </cell>
          <cell r="V11">
            <v>17.155381375830554</v>
          </cell>
          <cell r="W11">
            <v>15.421409246407078</v>
          </cell>
          <cell r="X11">
            <v>14.235437974355611</v>
          </cell>
          <cell r="Y11">
            <v>5.5781010489121483</v>
          </cell>
          <cell r="Z11">
            <v>0.68742033471675812</v>
          </cell>
          <cell r="AA11">
            <v>4.4852467307741648</v>
          </cell>
          <cell r="AB11">
            <v>5.3233592181627225</v>
          </cell>
        </row>
        <row r="12">
          <cell r="B12" t="str">
            <v>Loan Loss Prov Exp (LLPE)</v>
          </cell>
          <cell r="C12">
            <v>1503.88949</v>
          </cell>
          <cell r="D12">
            <v>604.04272100000003</v>
          </cell>
          <cell r="E12">
            <v>356.85102099999995</v>
          </cell>
          <cell r="F12">
            <v>829.11900000000003</v>
          </cell>
          <cell r="G12">
            <v>353.24399999999997</v>
          </cell>
          <cell r="H12">
            <v>211.80599999999998</v>
          </cell>
          <cell r="I12">
            <v>322.286</v>
          </cell>
          <cell r="J12">
            <v>400.44299999999998</v>
          </cell>
          <cell r="K12">
            <v>1233.181</v>
          </cell>
          <cell r="L12">
            <v>1104.880062482757</v>
          </cell>
          <cell r="M12">
            <v>992.04354474518652</v>
          </cell>
          <cell r="N12">
            <v>960.10671873845263</v>
          </cell>
        </row>
        <row r="13">
          <cell r="B13" t="str">
            <v>NII After LLPE</v>
          </cell>
          <cell r="C13">
            <v>-423.1804330000009</v>
          </cell>
          <cell r="D13">
            <v>503.14900700000021</v>
          </cell>
          <cell r="E13">
            <v>1285.6978850300006</v>
          </cell>
          <cell r="F13">
            <v>899.41300000000012</v>
          </cell>
          <cell r="G13">
            <v>1537.0719299999994</v>
          </cell>
          <cell r="H13">
            <v>1784.3527508030002</v>
          </cell>
          <cell r="I13">
            <v>2088.9479999999999</v>
          </cell>
          <cell r="J13">
            <v>2259.0770000000011</v>
          </cell>
          <cell r="K13">
            <v>1643.1160000000004</v>
          </cell>
          <cell r="L13">
            <v>1444.3600785706305</v>
          </cell>
          <cell r="M13">
            <v>1819.2454918708518</v>
          </cell>
          <cell r="N13">
            <v>1977.8036445828527</v>
          </cell>
          <cell r="P13" t="str">
            <v>MW EPS Growth (%)</v>
          </cell>
          <cell r="T13">
            <v>-9.3836346492542013</v>
          </cell>
          <cell r="U13">
            <v>152.72110914950119</v>
          </cell>
          <cell r="V13">
            <v>-34.679647272624173</v>
          </cell>
          <cell r="W13">
            <v>9.4407569435800642</v>
          </cell>
          <cell r="X13">
            <v>12.423377316454175</v>
          </cell>
          <cell r="Y13">
            <v>-58.174406557708537</v>
          </cell>
          <cell r="Z13">
            <v>-87.81731026163429</v>
          </cell>
          <cell r="AA13">
            <v>570.81586674355322</v>
          </cell>
          <cell r="AB13">
            <v>23.479823560583334</v>
          </cell>
        </row>
        <row r="14">
          <cell r="P14" t="str">
            <v>Current P/MW EPS</v>
          </cell>
          <cell r="Q14" t="e">
            <v>#DIV/0!</v>
          </cell>
          <cell r="R14" t="e">
            <v>#DIV/0!</v>
          </cell>
          <cell r="S14">
            <v>7.0609115486004113</v>
          </cell>
          <cell r="T14">
            <v>7.7920930962856128</v>
          </cell>
          <cell r="U14">
            <v>3.0832775000508867</v>
          </cell>
          <cell r="V14">
            <v>4.7202401262580471</v>
          </cell>
          <cell r="W14">
            <v>4.3130550793718188</v>
          </cell>
          <cell r="X14">
            <v>3.8364396999311325</v>
          </cell>
          <cell r="Y14">
            <v>9.172469256711036</v>
          </cell>
          <cell r="Z14">
            <v>75.291002674270743</v>
          </cell>
          <cell r="AA14">
            <v>11.223795739920057</v>
          </cell>
          <cell r="AB14">
            <v>9.0895786989955383</v>
          </cell>
        </row>
        <row r="15">
          <cell r="B15" t="str">
            <v>Non-interest Income</v>
          </cell>
        </row>
        <row r="16">
          <cell r="B16" t="str">
            <v>Fees and Commissions</v>
          </cell>
          <cell r="C16">
            <v>443.29103599999996</v>
          </cell>
          <cell r="D16">
            <v>538.598837</v>
          </cell>
          <cell r="E16">
            <v>438.30765497000004</v>
          </cell>
          <cell r="F16">
            <v>270.185</v>
          </cell>
          <cell r="G16">
            <v>216.66806999999994</v>
          </cell>
          <cell r="H16">
            <v>258.62900000000002</v>
          </cell>
          <cell r="I16">
            <v>581.46600000000012</v>
          </cell>
          <cell r="J16">
            <v>620.41000000000008</v>
          </cell>
          <cell r="K16">
            <v>565.20400000000018</v>
          </cell>
          <cell r="L16">
            <v>486.45910292548109</v>
          </cell>
          <cell r="M16">
            <v>530.85512883276374</v>
          </cell>
          <cell r="N16">
            <v>539.64632580209764</v>
          </cell>
          <cell r="P16" t="str">
            <v>Gross Dividends</v>
          </cell>
          <cell r="Q16">
            <v>0</v>
          </cell>
          <cell r="R16">
            <v>0</v>
          </cell>
          <cell r="S16">
            <v>86.068103771932897</v>
          </cell>
          <cell r="T16">
            <v>84.962999999999965</v>
          </cell>
          <cell r="U16">
            <v>135.19027875</v>
          </cell>
          <cell r="V16">
            <v>75.806999999999988</v>
          </cell>
          <cell r="W16">
            <v>188.72295789999998</v>
          </cell>
          <cell r="X16">
            <v>275.40699999999998</v>
          </cell>
          <cell r="Y16">
            <v>42.0718216</v>
          </cell>
          <cell r="Z16">
            <v>0</v>
          </cell>
          <cell r="AA16">
            <v>41.8663186</v>
          </cell>
          <cell r="AB16">
            <v>41.8663186</v>
          </cell>
        </row>
        <row r="17">
          <cell r="B17" t="str">
            <v>Dividend Income</v>
          </cell>
          <cell r="C17">
            <v>8.3889549999999993</v>
          </cell>
          <cell r="D17">
            <v>6.6682290000000002</v>
          </cell>
          <cell r="E17">
            <v>7.1389420000000001</v>
          </cell>
          <cell r="F17">
            <v>93.081000000000003</v>
          </cell>
          <cell r="G17">
            <v>11.289</v>
          </cell>
          <cell r="H17">
            <v>13.642000000000001</v>
          </cell>
          <cell r="I17">
            <v>25.193000000000001</v>
          </cell>
          <cell r="J17">
            <v>57.429000000000002</v>
          </cell>
          <cell r="K17">
            <v>155.94200000000001</v>
          </cell>
          <cell r="L17">
            <v>33.313522691045925</v>
          </cell>
          <cell r="M17">
            <v>29.157752253437081</v>
          </cell>
          <cell r="N17">
            <v>22.79618953624977</v>
          </cell>
          <cell r="P17" t="str">
            <v>Gross DPS (Won)</v>
          </cell>
          <cell r="Q17">
            <v>0</v>
          </cell>
          <cell r="R17">
            <v>0</v>
          </cell>
          <cell r="S17">
            <v>511.19178775156371</v>
          </cell>
          <cell r="T17">
            <v>499.68769739459287</v>
          </cell>
          <cell r="U17">
            <v>750</v>
          </cell>
          <cell r="V17">
            <v>400</v>
          </cell>
          <cell r="W17">
            <v>900</v>
          </cell>
          <cell r="X17">
            <v>1300</v>
          </cell>
          <cell r="Y17">
            <v>200</v>
          </cell>
          <cell r="Z17">
            <v>0</v>
          </cell>
          <cell r="AA17">
            <v>200</v>
          </cell>
          <cell r="AB17">
            <v>200</v>
          </cell>
        </row>
        <row r="18">
          <cell r="B18" t="str">
            <v>Forex Income</v>
          </cell>
          <cell r="C18">
            <v>53.629543000000012</v>
          </cell>
          <cell r="D18">
            <v>44.452679999999987</v>
          </cell>
          <cell r="E18">
            <v>42.158178000000021</v>
          </cell>
          <cell r="F18">
            <v>36.711999999999989</v>
          </cell>
          <cell r="G18">
            <v>49.080999999999989</v>
          </cell>
          <cell r="H18">
            <v>-5.8139999999999645</v>
          </cell>
          <cell r="I18">
            <v>24.173000000000002</v>
          </cell>
          <cell r="J18">
            <v>49.385999999999967</v>
          </cell>
          <cell r="K18">
            <v>213.33300000000008</v>
          </cell>
          <cell r="L18">
            <v>-126.83634938645719</v>
          </cell>
          <cell r="M18">
            <v>0</v>
          </cell>
          <cell r="N18">
            <v>0</v>
          </cell>
          <cell r="P18" t="str">
            <v>Dividend Yield (Current Price, %)</v>
          </cell>
          <cell r="Q18">
            <v>0</v>
          </cell>
          <cell r="R18">
            <v>0</v>
          </cell>
          <cell r="S18">
            <v>2.3183301031816947</v>
          </cell>
          <cell r="T18">
            <v>2.2661573577986074</v>
          </cell>
          <cell r="U18">
            <v>3.4013605442176873</v>
          </cell>
          <cell r="V18">
            <v>1.8140589569160999</v>
          </cell>
          <cell r="W18">
            <v>4.0816326530612246</v>
          </cell>
          <cell r="X18">
            <v>5.895691609977324</v>
          </cell>
          <cell r="Y18">
            <v>0.90702947845804993</v>
          </cell>
          <cell r="Z18">
            <v>0</v>
          </cell>
          <cell r="AA18">
            <v>0.90702947845804993</v>
          </cell>
          <cell r="AB18">
            <v>0.90702947845804993</v>
          </cell>
        </row>
        <row r="19">
          <cell r="B19" t="str">
            <v>Other trading income</v>
          </cell>
          <cell r="C19">
            <v>-33.562145999999956</v>
          </cell>
          <cell r="D19">
            <v>55.459299000000016</v>
          </cell>
          <cell r="E19">
            <v>33.583663999999985</v>
          </cell>
          <cell r="F19">
            <v>37.261999999999944</v>
          </cell>
          <cell r="G19">
            <v>107.50399999999995</v>
          </cell>
          <cell r="H19">
            <v>57.330999999999996</v>
          </cell>
          <cell r="I19">
            <v>62.304000000000002</v>
          </cell>
          <cell r="J19">
            <v>123.79300000000043</v>
          </cell>
          <cell r="K19">
            <v>-1089.5950000000012</v>
          </cell>
          <cell r="L19">
            <v>181.54678016587911</v>
          </cell>
          <cell r="M19">
            <v>99.501461253457819</v>
          </cell>
          <cell r="N19">
            <v>119.74632637549075</v>
          </cell>
          <cell r="P19" t="str">
            <v>Dividend Payout Ratio (%)</v>
          </cell>
          <cell r="Q19">
            <v>0</v>
          </cell>
          <cell r="R19">
            <v>0</v>
          </cell>
          <cell r="S19">
            <v>14.030838929715959</v>
          </cell>
          <cell r="T19">
            <v>16.429050702792804</v>
          </cell>
          <cell r="U19">
            <v>10.15121126850458</v>
          </cell>
          <cell r="V19">
            <v>8.3602793266516073</v>
          </cell>
          <cell r="W19">
            <v>18.381008202756707</v>
          </cell>
          <cell r="X19">
            <v>21.092573672786958</v>
          </cell>
          <cell r="Y19">
            <v>8.7024862342433806</v>
          </cell>
          <cell r="Z19">
            <v>0</v>
          </cell>
          <cell r="AA19">
            <v>11.291081923139069</v>
          </cell>
          <cell r="AB19">
            <v>9.0514061898298479</v>
          </cell>
        </row>
        <row r="20">
          <cell r="B20" t="str">
            <v>Other Income</v>
          </cell>
          <cell r="C20">
            <v>-255.41181200000014</v>
          </cell>
          <cell r="D20">
            <v>0.33494699999985755</v>
          </cell>
          <cell r="E20">
            <v>-90.1765809999998</v>
          </cell>
          <cell r="F20">
            <v>-179.56100000000032</v>
          </cell>
          <cell r="G20">
            <v>-143.6659999999994</v>
          </cell>
          <cell r="H20">
            <v>-139.47475080300023</v>
          </cell>
          <cell r="I20">
            <v>-98.478999999999616</v>
          </cell>
          <cell r="J20">
            <v>162.35799999999929</v>
          </cell>
          <cell r="K20">
            <v>770.61999999999762</v>
          </cell>
          <cell r="L20">
            <v>-213.99433881707222</v>
          </cell>
          <cell r="M20">
            <v>-206.15842549332541</v>
          </cell>
          <cell r="N20">
            <v>-208.19256801537165</v>
          </cell>
        </row>
        <row r="21">
          <cell r="B21" t="str">
            <v>Total Non-interest Income</v>
          </cell>
          <cell r="C21">
            <v>216.33557599999986</v>
          </cell>
          <cell r="D21">
            <v>645.5139919999998</v>
          </cell>
          <cell r="E21">
            <v>431.01185797000016</v>
          </cell>
          <cell r="F21">
            <v>257.67899999999963</v>
          </cell>
          <cell r="G21">
            <v>240.87607000000051</v>
          </cell>
          <cell r="H21">
            <v>184.31324919699983</v>
          </cell>
          <cell r="I21">
            <v>594.65700000000049</v>
          </cell>
          <cell r="J21">
            <v>1013.3759999999997</v>
          </cell>
          <cell r="K21">
            <v>615.50399999999672</v>
          </cell>
          <cell r="L21">
            <v>360.48871757887667</v>
          </cell>
          <cell r="M21">
            <v>453.35591684633329</v>
          </cell>
          <cell r="N21">
            <v>473.99627369846655</v>
          </cell>
          <cell r="P21" t="str">
            <v>Issued Shares (m)</v>
          </cell>
          <cell r="Q21">
            <v>246.363</v>
          </cell>
          <cell r="R21">
            <v>253.108</v>
          </cell>
          <cell r="S21">
            <v>197.43220299999999</v>
          </cell>
          <cell r="T21">
            <v>197.43220299999999</v>
          </cell>
          <cell r="U21">
            <v>192.35344799999999</v>
          </cell>
          <cell r="V21">
            <v>204.25624300000001</v>
          </cell>
          <cell r="W21">
            <v>211.85159300000001</v>
          </cell>
          <cell r="X21">
            <v>211.85159300000001</v>
          </cell>
          <cell r="Y21">
            <v>211.85159300000001</v>
          </cell>
          <cell r="Z21">
            <v>211.85159300000001</v>
          </cell>
          <cell r="AA21">
            <v>211.85159300000001</v>
          </cell>
          <cell r="AB21">
            <v>211.85159300000001</v>
          </cell>
        </row>
        <row r="22">
          <cell r="P22" t="str">
            <v>Market Cap (Wonbn)</v>
          </cell>
          <cell r="Q22">
            <v>5432.3041499999999</v>
          </cell>
          <cell r="R22">
            <v>5581.0314000000008</v>
          </cell>
          <cell r="S22">
            <v>4353.3800761499997</v>
          </cell>
          <cell r="T22">
            <v>4353.3800761499997</v>
          </cell>
          <cell r="U22">
            <v>4241.393528399999</v>
          </cell>
          <cell r="V22">
            <v>4503.8501581500004</v>
          </cell>
          <cell r="W22">
            <v>4671.3276256499994</v>
          </cell>
          <cell r="X22">
            <v>4671.3276256499994</v>
          </cell>
          <cell r="Y22">
            <v>4671.3276256499994</v>
          </cell>
          <cell r="Z22">
            <v>4671.3276256499994</v>
          </cell>
          <cell r="AA22">
            <v>4671.3276256499994</v>
          </cell>
          <cell r="AB22">
            <v>4671.3276256499994</v>
          </cell>
        </row>
        <row r="23">
          <cell r="B23" t="str">
            <v>Non-interest Expense</v>
          </cell>
          <cell r="P23" t="str">
            <v>Market Cap (US$mn)</v>
          </cell>
          <cell r="Q23">
            <v>4044.9025688756519</v>
          </cell>
          <cell r="R23">
            <v>4155.6451228592714</v>
          </cell>
          <cell r="S23">
            <v>3241.533936075949</v>
          </cell>
          <cell r="T23">
            <v>3241.533936075949</v>
          </cell>
          <cell r="U23">
            <v>3158.1485691734915</v>
          </cell>
          <cell r="V23">
            <v>3353.5742056217427</v>
          </cell>
          <cell r="W23">
            <v>3478.2782022710344</v>
          </cell>
          <cell r="X23">
            <v>3478.2782022710344</v>
          </cell>
          <cell r="Y23">
            <v>3478.2782022710344</v>
          </cell>
          <cell r="Z23">
            <v>3478.2782022710344</v>
          </cell>
          <cell r="AA23">
            <v>3478.2782022710344</v>
          </cell>
          <cell r="AB23">
            <v>3478.2782022710344</v>
          </cell>
        </row>
        <row r="24">
          <cell r="B24" t="str">
            <v>Salaries &amp; Benefits</v>
          </cell>
          <cell r="C24">
            <v>421.96628399999997</v>
          </cell>
          <cell r="D24">
            <v>412.35855699999996</v>
          </cell>
          <cell r="E24">
            <v>434.26188100000002</v>
          </cell>
          <cell r="F24">
            <v>451.20699999999999</v>
          </cell>
          <cell r="G24">
            <v>487.63099999999997</v>
          </cell>
          <cell r="H24">
            <v>594.47199999999998</v>
          </cell>
          <cell r="I24">
            <v>796.83200000000011</v>
          </cell>
          <cell r="J24">
            <v>878.59899999999993</v>
          </cell>
          <cell r="K24">
            <v>917.33600000000001</v>
          </cell>
          <cell r="L24">
            <v>1027.1199059611799</v>
          </cell>
          <cell r="M24">
            <v>1012.5506193600037</v>
          </cell>
          <cell r="N24">
            <v>1052.8843644440062</v>
          </cell>
        </row>
        <row r="25">
          <cell r="B25" t="str">
            <v>Net Occupancy &amp; Equipment</v>
          </cell>
          <cell r="C25">
            <v>17.354278999999998</v>
          </cell>
          <cell r="D25">
            <v>20.735520999999999</v>
          </cell>
          <cell r="E25">
            <v>25.628824000000002</v>
          </cell>
          <cell r="F25">
            <v>38.527000000000001</v>
          </cell>
          <cell r="G25">
            <v>35.698999999999998</v>
          </cell>
          <cell r="H25">
            <v>37.822999999999993</v>
          </cell>
          <cell r="I25">
            <v>47.731000000000002</v>
          </cell>
          <cell r="J25">
            <v>60.82</v>
          </cell>
          <cell r="K25">
            <v>84.622</v>
          </cell>
          <cell r="L25">
            <v>90.507531535980704</v>
          </cell>
          <cell r="M25">
            <v>87.794604901773923</v>
          </cell>
          <cell r="N25">
            <v>85.751821183419111</v>
          </cell>
          <cell r="P25" t="str">
            <v>PERFORMANCE RATIOS</v>
          </cell>
        </row>
        <row r="26">
          <cell r="B26" t="str">
            <v>Other Expenses</v>
          </cell>
          <cell r="C26">
            <v>266.59823499999993</v>
          </cell>
          <cell r="D26">
            <v>319.07631100000015</v>
          </cell>
          <cell r="E26">
            <v>393.24414200000001</v>
          </cell>
          <cell r="F26">
            <v>392.26</v>
          </cell>
          <cell r="G26">
            <v>402.10500000000002</v>
          </cell>
          <cell r="H26">
            <v>408.57899999999995</v>
          </cell>
          <cell r="I26">
            <v>541.15600000000006</v>
          </cell>
          <cell r="J26">
            <v>657.49699999999984</v>
          </cell>
          <cell r="K26">
            <v>689.16600000000005</v>
          </cell>
          <cell r="L26">
            <v>705.42558679668764</v>
          </cell>
          <cell r="M26">
            <v>742.59184764250529</v>
          </cell>
          <cell r="N26">
            <v>767.12382766224027</v>
          </cell>
          <cell r="P26" t="str">
            <v>Won billions, Year ending Dec 31</v>
          </cell>
          <cell r="Q26">
            <v>2000</v>
          </cell>
          <cell r="R26">
            <v>2001</v>
          </cell>
          <cell r="S26">
            <v>2002</v>
          </cell>
          <cell r="T26">
            <v>2003</v>
          </cell>
          <cell r="U26">
            <v>2004</v>
          </cell>
          <cell r="V26">
            <v>2005</v>
          </cell>
          <cell r="W26">
            <v>2006</v>
          </cell>
          <cell r="X26">
            <v>2007</v>
          </cell>
          <cell r="Y26">
            <v>2008</v>
          </cell>
          <cell r="Z26" t="str">
            <v>2009E</v>
          </cell>
          <cell r="AA26" t="str">
            <v>2010E</v>
          </cell>
          <cell r="AB26" t="str">
            <v>2011E</v>
          </cell>
        </row>
        <row r="27">
          <cell r="B27" t="str">
            <v>Total Non-interest Expense</v>
          </cell>
          <cell r="C27">
            <v>705.91879799999992</v>
          </cell>
          <cell r="D27">
            <v>752.17038900000011</v>
          </cell>
          <cell r="E27">
            <v>853.13484700000004</v>
          </cell>
          <cell r="F27">
            <v>881.99399999999991</v>
          </cell>
          <cell r="G27">
            <v>925.43499999999995</v>
          </cell>
          <cell r="H27">
            <v>1040.8739999999998</v>
          </cell>
          <cell r="I27">
            <v>1385.7190000000001</v>
          </cell>
          <cell r="J27">
            <v>1596.9159999999997</v>
          </cell>
          <cell r="K27">
            <v>1691.124</v>
          </cell>
          <cell r="L27">
            <v>1823.0530242938482</v>
          </cell>
          <cell r="M27">
            <v>1842.9370719042827</v>
          </cell>
          <cell r="N27">
            <v>1905.7600132896655</v>
          </cell>
          <cell r="P27" t="str">
            <v>Growth (%)</v>
          </cell>
        </row>
        <row r="28">
          <cell r="P28" t="str">
            <v>Net Interest Income</v>
          </cell>
          <cell r="Q28">
            <v>106.65613880989694</v>
          </cell>
          <cell r="R28">
            <v>2.45049033580933</v>
          </cell>
          <cell r="S28">
            <v>48.352707529440679</v>
          </cell>
          <cell r="T28">
            <v>5.2347356997618055</v>
          </cell>
          <cell r="U28">
            <v>9.3596144011218296</v>
          </cell>
          <cell r="V28">
            <v>5.5992132914523429</v>
          </cell>
          <cell r="W28">
            <v>20.793699350316007</v>
          </cell>
          <cell r="X28">
            <v>10.297051219417174</v>
          </cell>
          <cell r="Y28">
            <v>8.1509821321140272</v>
          </cell>
          <cell r="Z28">
            <v>-11.370761049593025</v>
          </cell>
          <cell r="AA28">
            <v>10.27949039961249</v>
          </cell>
          <cell r="AB28">
            <v>4.5040308931621587</v>
          </cell>
        </row>
        <row r="29">
          <cell r="B29" t="str">
            <v>Pre-tax Operating Profit</v>
          </cell>
          <cell r="C29">
            <v>-912.76365500000099</v>
          </cell>
          <cell r="D29">
            <v>396.49261000000001</v>
          </cell>
          <cell r="E29">
            <v>863.57489600000076</v>
          </cell>
          <cell r="F29">
            <v>275.09799999999973</v>
          </cell>
          <cell r="G29">
            <v>852.51299999999992</v>
          </cell>
          <cell r="H29">
            <v>927.79200000000014</v>
          </cell>
          <cell r="I29">
            <v>1297.8860000000004</v>
          </cell>
          <cell r="J29">
            <v>1675.5370000000012</v>
          </cell>
          <cell r="K29">
            <v>567.49599999999714</v>
          </cell>
          <cell r="L29">
            <v>-18.204228144340959</v>
          </cell>
          <cell r="M29">
            <v>429.66433681290255</v>
          </cell>
          <cell r="N29">
            <v>546.03990499165366</v>
          </cell>
          <cell r="P29" t="str">
            <v>Non-interest Income</v>
          </cell>
          <cell r="Q29">
            <v>-14.398329944294208</v>
          </cell>
          <cell r="R29">
            <v>198.38550086648726</v>
          </cell>
          <cell r="S29">
            <v>-33.229664529099736</v>
          </cell>
          <cell r="T29">
            <v>-40.215333932196607</v>
          </cell>
          <cell r="U29">
            <v>-6.5208767497542119</v>
          </cell>
          <cell r="V29">
            <v>-23.48212539460668</v>
          </cell>
          <cell r="W29">
            <v>222.63388692389242</v>
          </cell>
          <cell r="X29">
            <v>70.41353250697442</v>
          </cell>
          <cell r="Y29">
            <v>-39.26203107237621</v>
          </cell>
          <cell r="Z29">
            <v>-41.431945595986605</v>
          </cell>
          <cell r="AA29">
            <v>25.761471785073773</v>
          </cell>
          <cell r="AB29">
            <v>4.5527930893045854</v>
          </cell>
        </row>
        <row r="30">
          <cell r="B30" t="str">
            <v>Associate Profit/Loss</v>
          </cell>
          <cell r="C30">
            <v>426.75069199999996</v>
          </cell>
          <cell r="D30">
            <v>140.88274299999995</v>
          </cell>
          <cell r="E30">
            <v>11.490430000000039</v>
          </cell>
          <cell r="F30">
            <v>217.70100000000002</v>
          </cell>
          <cell r="G30">
            <v>157.06899999999999</v>
          </cell>
          <cell r="H30">
            <v>240.27599999999995</v>
          </cell>
          <cell r="I30">
            <v>158.91</v>
          </cell>
          <cell r="J30">
            <v>81.469999999999956</v>
          </cell>
          <cell r="K30">
            <v>81.254999999999981</v>
          </cell>
          <cell r="L30">
            <v>48.462601086322643</v>
          </cell>
          <cell r="M30">
            <v>52.190825755326848</v>
          </cell>
          <cell r="N30">
            <v>53.441358901211217</v>
          </cell>
          <cell r="P30" t="str">
            <v>Non-interest Expense</v>
          </cell>
          <cell r="Q30">
            <v>136.11256364542524</v>
          </cell>
          <cell r="R30">
            <v>6.5519704434900516</v>
          </cell>
          <cell r="S30">
            <v>13.423083316830752</v>
          </cell>
          <cell r="T30">
            <v>3.3827188165483468</v>
          </cell>
          <cell r="U30">
            <v>4.9253169522695206</v>
          </cell>
          <cell r="V30">
            <v>12.474025728441207</v>
          </cell>
          <cell r="W30">
            <v>33.130330856568648</v>
          </cell>
          <cell r="X30">
            <v>15.240968767838181</v>
          </cell>
          <cell r="Y30">
            <v>5.8993710376751496</v>
          </cell>
          <cell r="Z30">
            <v>7.8012626095926851</v>
          </cell>
          <cell r="AA30">
            <v>1.0907004538793563</v>
          </cell>
          <cell r="AB30">
            <v>3.4088489695673019</v>
          </cell>
        </row>
        <row r="31">
          <cell r="P31" t="str">
            <v>Recurrent Net Profit After Tax (FD)</v>
          </cell>
          <cell r="Q31" t="str">
            <v>NM</v>
          </cell>
          <cell r="R31" t="str">
            <v>NM</v>
          </cell>
          <cell r="S31">
            <v>92.289899611111579</v>
          </cell>
          <cell r="T31">
            <v>-52.311149447730983</v>
          </cell>
          <cell r="U31">
            <v>289.53996825160164</v>
          </cell>
          <cell r="V31">
            <v>-35.955179788548044</v>
          </cell>
          <cell r="W31">
            <v>28.763167392692047</v>
          </cell>
          <cell r="X31">
            <v>36.061672010486603</v>
          </cell>
          <cell r="Y31">
            <v>-66.470062224641623</v>
          </cell>
          <cell r="Z31" t="str">
            <v>NM</v>
          </cell>
          <cell r="AA31" t="str">
            <v>NM</v>
          </cell>
          <cell r="AB31">
            <v>27.085228679201911</v>
          </cell>
        </row>
        <row r="32">
          <cell r="B32" t="str">
            <v>Profit Before Tax</v>
          </cell>
          <cell r="C32">
            <v>-486.01296300000104</v>
          </cell>
          <cell r="D32">
            <v>537.3753529999999</v>
          </cell>
          <cell r="E32">
            <v>875.06532600000082</v>
          </cell>
          <cell r="F32">
            <v>492.79899999999975</v>
          </cell>
          <cell r="G32">
            <v>1009.5819999999999</v>
          </cell>
          <cell r="H32">
            <v>1168.0680000000002</v>
          </cell>
          <cell r="I32">
            <v>1456.7960000000005</v>
          </cell>
          <cell r="J32">
            <v>1757.0070000000012</v>
          </cell>
          <cell r="K32">
            <v>648.75099999999713</v>
          </cell>
          <cell r="L32">
            <v>30.258372941981683</v>
          </cell>
          <cell r="M32">
            <v>481.85516256822939</v>
          </cell>
          <cell r="N32">
            <v>599.48126389286483</v>
          </cell>
          <cell r="P32" t="str">
            <v>Net Profit</v>
          </cell>
          <cell r="Q32" t="str">
            <v>NM</v>
          </cell>
          <cell r="R32" t="str">
            <v>NM</v>
          </cell>
          <cell r="S32">
            <v>43.765372177739323</v>
          </cell>
          <cell r="T32">
            <v>-15.693943919469033</v>
          </cell>
          <cell r="U32">
            <v>157.5195639184688</v>
          </cell>
          <cell r="V32">
            <v>-31.913513269983795</v>
          </cell>
          <cell r="W32">
            <v>13.231401750423522</v>
          </cell>
          <cell r="X32">
            <v>27.171558582214629</v>
          </cell>
          <cell r="Y32">
            <v>-62.974360231170209</v>
          </cell>
          <cell r="Z32">
            <v>-94.725224184289218</v>
          </cell>
          <cell r="AA32">
            <v>1354.0429599715058</v>
          </cell>
          <cell r="AB32">
            <v>24.743953440358467</v>
          </cell>
        </row>
        <row r="33">
          <cell r="B33" t="str">
            <v>Effective Tax</v>
          </cell>
          <cell r="C33">
            <v>13.252741000000006</v>
          </cell>
          <cell r="D33">
            <v>110.69337200000005</v>
          </cell>
          <cell r="E33">
            <v>261.64438800000005</v>
          </cell>
          <cell r="F33">
            <v>-24.351999999999972</v>
          </cell>
          <cell r="G33">
            <v>-322.18300000000005</v>
          </cell>
          <cell r="H33">
            <v>261.31600000000003</v>
          </cell>
          <cell r="I33">
            <v>415.85799999999995</v>
          </cell>
          <cell r="J33">
            <v>433.82999999999993</v>
          </cell>
          <cell r="K33">
            <v>165.084</v>
          </cell>
          <cell r="L33">
            <v>7.9436802519606671</v>
          </cell>
          <cell r="M33">
            <v>106.00813576501041</v>
          </cell>
          <cell r="N33">
            <v>131.88587805643027</v>
          </cell>
        </row>
        <row r="34">
          <cell r="B34" t="str">
            <v xml:space="preserve">Minority Interests </v>
          </cell>
          <cell r="C34">
            <v>0</v>
          </cell>
          <cell r="D34">
            <v>0</v>
          </cell>
          <cell r="E34">
            <v>0</v>
          </cell>
          <cell r="F34">
            <v>0</v>
          </cell>
          <cell r="G34">
            <v>0</v>
          </cell>
          <cell r="H34">
            <v>0</v>
          </cell>
          <cell r="I34">
            <v>14.21</v>
          </cell>
          <cell r="J34">
            <v>17.471</v>
          </cell>
          <cell r="K34">
            <v>0.22100000000000009</v>
          </cell>
          <cell r="L34">
            <v>-3.1859999999999991</v>
          </cell>
          <cell r="M34">
            <v>5.056</v>
          </cell>
          <cell r="N34">
            <v>5.056</v>
          </cell>
          <cell r="P34" t="str">
            <v>Gross Customer Loans</v>
          </cell>
          <cell r="Q34">
            <v>98.571347450617594</v>
          </cell>
          <cell r="R34">
            <v>18.111401357876588</v>
          </cell>
          <cell r="S34">
            <v>24.253726023955458</v>
          </cell>
          <cell r="T34">
            <v>8.5218154890679187</v>
          </cell>
          <cell r="U34">
            <v>6.1168569832166675</v>
          </cell>
          <cell r="V34">
            <v>12.339403243774028</v>
          </cell>
          <cell r="W34">
            <v>25.987519316939967</v>
          </cell>
          <cell r="X34">
            <v>5.6257915515370183</v>
          </cell>
          <cell r="Y34">
            <v>16.919757601310792</v>
          </cell>
          <cell r="Z34">
            <v>3.112279736774437</v>
          </cell>
          <cell r="AA34">
            <v>2.9666312698659603</v>
          </cell>
          <cell r="AB34">
            <v>4.9842277604434049</v>
          </cell>
        </row>
        <row r="35">
          <cell r="B35" t="str">
            <v>Preference Dividend</v>
          </cell>
          <cell r="C35">
            <v>0</v>
          </cell>
          <cell r="D35">
            <v>0</v>
          </cell>
          <cell r="E35">
            <v>0</v>
          </cell>
          <cell r="F35">
            <v>0</v>
          </cell>
          <cell r="G35">
            <v>0</v>
          </cell>
          <cell r="H35">
            <v>0</v>
          </cell>
          <cell r="I35">
            <v>0</v>
          </cell>
          <cell r="J35">
            <v>0</v>
          </cell>
          <cell r="K35">
            <v>0</v>
          </cell>
          <cell r="L35">
            <v>0</v>
          </cell>
          <cell r="M35">
            <v>0</v>
          </cell>
          <cell r="N35">
            <v>0</v>
          </cell>
          <cell r="P35" t="str">
            <v>Total Deposits</v>
          </cell>
          <cell r="Q35">
            <v>80.822132561453813</v>
          </cell>
          <cell r="R35">
            <v>17.588712031559051</v>
          </cell>
          <cell r="S35">
            <v>11.708149820740065</v>
          </cell>
          <cell r="T35">
            <v>5.3625104341374019</v>
          </cell>
          <cell r="U35">
            <v>-2.0612986597465577</v>
          </cell>
          <cell r="V35">
            <v>12.055952603807384</v>
          </cell>
          <cell r="W35">
            <v>24.206983569405228</v>
          </cell>
          <cell r="X35">
            <v>1.805147296187859</v>
          </cell>
          <cell r="Y35">
            <v>16.897689626140068</v>
          </cell>
          <cell r="Z35">
            <v>3.7894857993363118</v>
          </cell>
          <cell r="AA35">
            <v>4.2068846213306532</v>
          </cell>
          <cell r="AB35">
            <v>4.2104445396361045</v>
          </cell>
        </row>
        <row r="36">
          <cell r="B36" t="str">
            <v>Net Profit</v>
          </cell>
          <cell r="C36">
            <v>-499.26570400000105</v>
          </cell>
          <cell r="D36">
            <v>426.68198099999984</v>
          </cell>
          <cell r="E36">
            <v>613.42093800000077</v>
          </cell>
          <cell r="F36">
            <v>517.15099999999973</v>
          </cell>
          <cell r="G36">
            <v>1331.7649999999999</v>
          </cell>
          <cell r="H36">
            <v>906.75200000000018</v>
          </cell>
          <cell r="I36">
            <v>1026.7280000000005</v>
          </cell>
          <cell r="J36">
            <v>1305.7060000000013</v>
          </cell>
          <cell r="K36">
            <v>483.44599999999713</v>
          </cell>
          <cell r="L36">
            <v>25.500692690021015</v>
          </cell>
          <cell r="M36">
            <v>370.79102680321898</v>
          </cell>
          <cell r="N36">
            <v>462.53938583643458</v>
          </cell>
          <cell r="P36" t="str">
            <v>Avg Earning Assets</v>
          </cell>
          <cell r="Q36">
            <v>88.167259551365262</v>
          </cell>
          <cell r="R36">
            <v>36.93434240896849</v>
          </cell>
          <cell r="S36">
            <v>-22.031046812728349</v>
          </cell>
          <cell r="T36">
            <v>50.738856597325956</v>
          </cell>
          <cell r="U36">
            <v>6.03792745648013</v>
          </cell>
          <cell r="V36">
            <v>6.9834546601466485</v>
          </cell>
          <cell r="W36">
            <v>16.779783504884538</v>
          </cell>
          <cell r="X36">
            <v>12.013751923354077</v>
          </cell>
          <cell r="Y36">
            <v>15.497137071532595</v>
          </cell>
          <cell r="Z36">
            <v>7.2711573025788567</v>
          </cell>
          <cell r="AA36">
            <v>2.9418296008997036</v>
          </cell>
          <cell r="AB36">
            <v>4.0082247354085832</v>
          </cell>
        </row>
        <row r="37">
          <cell r="B37" t="str">
            <v>EPS - Reported (Won)</v>
          </cell>
          <cell r="C37">
            <v>-2026.5449925516457</v>
          </cell>
          <cell r="D37">
            <v>1685.7704260631817</v>
          </cell>
          <cell r="E37">
            <v>3106.995356780782</v>
          </cell>
          <cell r="F37">
            <v>2619.3852479070993</v>
          </cell>
          <cell r="G37">
            <v>6923.5306871130269</v>
          </cell>
          <cell r="H37">
            <v>4439.2865876809456</v>
          </cell>
          <cell r="I37">
            <v>4846.4492782926609</v>
          </cell>
          <cell r="J37">
            <v>6163.3050831012688</v>
          </cell>
          <cell r="K37">
            <v>2282.0031379230513</v>
          </cell>
          <cell r="L37">
            <v>120.37054963292636</v>
          </cell>
          <cell r="M37">
            <v>1750.2395028165729</v>
          </cell>
          <cell r="N37">
            <v>2183.3179504882673</v>
          </cell>
          <cell r="P37" t="str">
            <v>Total Interest-bearing Liab</v>
          </cell>
          <cell r="Q37" t="e">
            <v>#DIV/0!</v>
          </cell>
          <cell r="R37" t="e">
            <v>#DIV/0!</v>
          </cell>
          <cell r="S37" t="e">
            <v>#DIV/0!</v>
          </cell>
          <cell r="T37">
            <v>50.468167415994799</v>
          </cell>
          <cell r="U37">
            <v>6.4602573761064264</v>
          </cell>
          <cell r="V37">
            <v>5.2918044571224954</v>
          </cell>
          <cell r="W37">
            <v>14.958415408508486</v>
          </cell>
          <cell r="X37">
            <v>12.049283619728568</v>
          </cell>
          <cell r="Y37">
            <v>16.479162767203981</v>
          </cell>
          <cell r="Z37">
            <v>6.9575956644489789</v>
          </cell>
          <cell r="AA37">
            <v>4.0218286723957553</v>
          </cell>
          <cell r="AB37">
            <v>3.7208456411233382</v>
          </cell>
        </row>
        <row r="38">
          <cell r="B38" t="str">
            <v>EPS - ModelWare (Won)</v>
          </cell>
          <cell r="E38">
            <v>3122.8262595033743</v>
          </cell>
          <cell r="F38">
            <v>2829.7916525806068</v>
          </cell>
          <cell r="G38">
            <v>7151.4808510217081</v>
          </cell>
          <cell r="H38">
            <v>4671.3725171181186</v>
          </cell>
          <cell r="I38">
            <v>5112.3854423884386</v>
          </cell>
          <cell r="J38">
            <v>5747.5163757678292</v>
          </cell>
          <cell r="K38">
            <v>2403.9328323577774</v>
          </cell>
          <cell r="L38">
            <v>292.8636784848552</v>
          </cell>
          <cell r="M38">
            <v>1964.5760232052346</v>
          </cell>
          <cell r="N38">
            <v>2425.8550071673485</v>
          </cell>
          <cell r="P38" t="str">
            <v>Risk-weighted Assets</v>
          </cell>
          <cell r="Q38" t="e">
            <v>#DIV/0!</v>
          </cell>
          <cell r="R38" t="e">
            <v>#DIV/0!</v>
          </cell>
          <cell r="S38" t="e">
            <v>#DIV/0!</v>
          </cell>
          <cell r="T38">
            <v>5.3618152214711223</v>
          </cell>
          <cell r="U38">
            <v>8.5345539660518064</v>
          </cell>
          <cell r="V38">
            <v>11.382386358592678</v>
          </cell>
          <cell r="W38">
            <v>31.04489215718278</v>
          </cell>
          <cell r="X38">
            <v>9.2516041331763823</v>
          </cell>
          <cell r="Y38">
            <v>3.7383962970121143</v>
          </cell>
          <cell r="Z38">
            <v>2.3509569004365849</v>
          </cell>
          <cell r="AA38">
            <v>4.282723025312074</v>
          </cell>
          <cell r="AB38">
            <v>5.1759185747033198</v>
          </cell>
        </row>
        <row r="40">
          <cell r="B40" t="str">
            <v>Selective Balance Sheet Data</v>
          </cell>
          <cell r="P40" t="str">
            <v>Revenue Breakdown (%)</v>
          </cell>
        </row>
        <row r="41">
          <cell r="B41" t="str">
            <v>Won billions, Year ending Dec 31</v>
          </cell>
          <cell r="C41">
            <v>2000</v>
          </cell>
          <cell r="D41">
            <v>2001</v>
          </cell>
          <cell r="E41">
            <v>2002</v>
          </cell>
          <cell r="F41">
            <v>2003</v>
          </cell>
          <cell r="G41">
            <v>2004</v>
          </cell>
          <cell r="H41">
            <v>2005</v>
          </cell>
          <cell r="I41">
            <v>2006</v>
          </cell>
          <cell r="J41">
            <v>2007</v>
          </cell>
          <cell r="K41">
            <v>2008</v>
          </cell>
          <cell r="L41" t="str">
            <v>2009E</v>
          </cell>
          <cell r="M41" t="str">
            <v>2010E</v>
          </cell>
          <cell r="N41" t="str">
            <v>2011E</v>
          </cell>
          <cell r="P41" t="str">
            <v>NII/Operating Income</v>
          </cell>
          <cell r="Q41">
            <v>83.320884224344184</v>
          </cell>
          <cell r="R41">
            <v>63.170429317706592</v>
          </cell>
          <cell r="S41">
            <v>79.213926813576606</v>
          </cell>
          <cell r="T41">
            <v>87.026604927673873</v>
          </cell>
          <cell r="U41">
            <v>88.697589424134435</v>
          </cell>
          <cell r="V41">
            <v>91.547093968782917</v>
          </cell>
          <cell r="W41">
            <v>80.216947321110439</v>
          </cell>
          <cell r="X41">
            <v>72.40934673892211</v>
          </cell>
          <cell r="Y41">
            <v>82.372878637700225</v>
          </cell>
          <cell r="Z41">
            <v>87.610917199057283</v>
          </cell>
          <cell r="AA41">
            <v>86.113163198175059</v>
          </cell>
          <cell r="AB41">
            <v>86.107583702451706</v>
          </cell>
        </row>
        <row r="42">
          <cell r="B42" t="str">
            <v>Total Assets</v>
          </cell>
          <cell r="C42">
            <v>60913.659992000001</v>
          </cell>
          <cell r="D42">
            <v>67033.145632</v>
          </cell>
          <cell r="E42">
            <v>74420.016474000004</v>
          </cell>
          <cell r="F42">
            <v>80566.457999999999</v>
          </cell>
          <cell r="G42">
            <v>82423.207999999984</v>
          </cell>
          <cell r="H42">
            <v>95915.497224970997</v>
          </cell>
          <cell r="I42">
            <v>116098.363</v>
          </cell>
          <cell r="J42">
            <v>126248.67</v>
          </cell>
          <cell r="K42">
            <v>157871.61400000003</v>
          </cell>
          <cell r="L42">
            <v>164305.24582727591</v>
          </cell>
          <cell r="M42">
            <v>171341.98442211625</v>
          </cell>
          <cell r="N42">
            <v>180210.50602008583</v>
          </cell>
          <cell r="P42" t="str">
            <v>Non-interest Inc/Opg Income</v>
          </cell>
          <cell r="Q42">
            <v>16.679115775655813</v>
          </cell>
          <cell r="R42">
            <v>36.829570682293422</v>
          </cell>
          <cell r="S42">
            <v>20.786073186423391</v>
          </cell>
          <cell r="T42">
            <v>12.973395072326136</v>
          </cell>
          <cell r="U42">
            <v>11.302410575865549</v>
          </cell>
          <cell r="V42">
            <v>8.4529060312170863</v>
          </cell>
          <cell r="W42">
            <v>19.783052678889568</v>
          </cell>
          <cell r="X42">
            <v>27.59065326107789</v>
          </cell>
          <cell r="Y42">
            <v>17.627121362299778</v>
          </cell>
          <cell r="Z42">
            <v>12.389082800942717</v>
          </cell>
          <cell r="AA42">
            <v>13.88683680182494</v>
          </cell>
          <cell r="AB42">
            <v>13.892416297548287</v>
          </cell>
        </row>
        <row r="43">
          <cell r="B43" t="str">
            <v>RWA</v>
          </cell>
          <cell r="C43">
            <v>0</v>
          </cell>
          <cell r="D43">
            <v>0</v>
          </cell>
          <cell r="E43">
            <v>48529.675000000003</v>
          </cell>
          <cell r="F43">
            <v>51131.746501080474</v>
          </cell>
          <cell r="G43">
            <v>55495.612999999998</v>
          </cell>
          <cell r="H43">
            <v>61812.338083729388</v>
          </cell>
          <cell r="I43">
            <v>81001.911781656396</v>
          </cell>
          <cell r="J43">
            <v>88495.888000000006</v>
          </cell>
          <cell r="K43">
            <v>91804.214999999997</v>
          </cell>
          <cell r="L43">
            <v>93962.492527434137</v>
          </cell>
          <cell r="M43">
            <v>97986.645830063688</v>
          </cell>
          <cell r="N43">
            <v>103058.35483231071</v>
          </cell>
          <cell r="P43" t="str">
            <v>Forex Income/Operating Income</v>
          </cell>
          <cell r="Q43">
            <v>4.1347492318716563</v>
          </cell>
          <cell r="R43">
            <v>2.5362318096388701</v>
          </cell>
          <cell r="S43">
            <v>2.0331296160655943</v>
          </cell>
          <cell r="T43">
            <v>1.8483434035960928</v>
          </cell>
          <cell r="U43">
            <v>2.3029834946827874</v>
          </cell>
          <cell r="V43">
            <v>-0.2666395165817293</v>
          </cell>
          <cell r="W43">
            <v>0.80418751045862935</v>
          </cell>
          <cell r="X43">
            <v>1.3446065448082372</v>
          </cell>
          <cell r="Y43">
            <v>6.1095406066955205</v>
          </cell>
          <cell r="Z43">
            <v>-4.3590435930197762</v>
          </cell>
          <cell r="AA43">
            <v>0</v>
          </cell>
          <cell r="AB43">
            <v>0</v>
          </cell>
        </row>
        <row r="44">
          <cell r="B44" t="str">
            <v>Total Liquid Assets</v>
          </cell>
          <cell r="C44">
            <v>25970.409538</v>
          </cell>
          <cell r="D44">
            <v>25632.494008999998</v>
          </cell>
          <cell r="E44">
            <v>21427.787038999999</v>
          </cell>
          <cell r="F44">
            <v>22380.150999999998</v>
          </cell>
          <cell r="G44">
            <v>21344.007000000001</v>
          </cell>
          <cell r="H44">
            <v>29272.919657278002</v>
          </cell>
          <cell r="I44">
            <v>28502.98</v>
          </cell>
          <cell r="J44">
            <v>32248.152000000002</v>
          </cell>
          <cell r="K44">
            <v>37034.952000000005</v>
          </cell>
          <cell r="L44">
            <v>37956.005942415839</v>
          </cell>
          <cell r="M44">
            <v>39498.546464023035</v>
          </cell>
          <cell r="N44">
            <v>40536.405440138929</v>
          </cell>
        </row>
        <row r="45">
          <cell r="B45" t="str">
            <v>Gross Customer Loans</v>
          </cell>
          <cell r="C45">
            <v>35416.187191999998</v>
          </cell>
          <cell r="D45">
            <v>41830.555</v>
          </cell>
          <cell r="E45">
            <v>51976.023203999997</v>
          </cell>
          <cell r="F45">
            <v>56405.324000000001</v>
          </cell>
          <cell r="G45">
            <v>59855.556999999993</v>
          </cell>
          <cell r="H45">
            <v>67241.375542037</v>
          </cell>
          <cell r="I45">
            <v>84715.741000000009</v>
          </cell>
          <cell r="J45">
            <v>89481.671999999991</v>
          </cell>
          <cell r="K45">
            <v>104621.75399999999</v>
          </cell>
          <cell r="L45">
            <v>107877.87564999999</v>
          </cell>
          <cell r="M45">
            <v>111078.21444230001</v>
          </cell>
          <cell r="N45">
            <v>116614.60564233798</v>
          </cell>
          <cell r="P45" t="str">
            <v>Efficiency (%)</v>
          </cell>
        </row>
        <row r="46">
          <cell r="B46" t="str">
            <v>Total Customer Deposits</v>
          </cell>
          <cell r="C46">
            <v>37867.318066</v>
          </cell>
          <cell r="D46">
            <v>44748.851478999997</v>
          </cell>
          <cell r="E46">
            <v>48922.024000000005</v>
          </cell>
          <cell r="F46">
            <v>53861.928999999996</v>
          </cell>
          <cell r="G46">
            <v>53017.877</v>
          </cell>
          <cell r="H46">
            <v>57070.172606144006</v>
          </cell>
          <cell r="I46">
            <v>69649.535000000003</v>
          </cell>
          <cell r="J46">
            <v>69313.578000000009</v>
          </cell>
          <cell r="K46">
            <v>79464.37000000001</v>
          </cell>
          <cell r="L46">
            <v>82642.944800000012</v>
          </cell>
          <cell r="M46">
            <v>85948.662592000022</v>
          </cell>
          <cell r="N46">
            <v>89386.609095680033</v>
          </cell>
          <cell r="P46" t="str">
            <v>Cost/Income</v>
          </cell>
          <cell r="Q46">
            <v>54.425173971634663</v>
          </cell>
          <cell r="R46">
            <v>42.914813389209463</v>
          </cell>
          <cell r="S46">
            <v>41.143469813455617</v>
          </cell>
          <cell r="T46">
            <v>37.9</v>
          </cell>
          <cell r="U46">
            <v>43.423351814383686</v>
          </cell>
          <cell r="V46">
            <v>47.736178221962938</v>
          </cell>
          <cell r="W46">
            <v>46.100108087751678</v>
          </cell>
          <cell r="X46">
            <v>43.478388715607501</v>
          </cell>
          <cell r="Y46">
            <v>48.431282309616194</v>
          </cell>
          <cell r="Z46">
            <v>62.653708055491656</v>
          </cell>
          <cell r="AA46">
            <v>56.451378271616527</v>
          </cell>
          <cell r="AB46">
            <v>55.856159503658233</v>
          </cell>
        </row>
        <row r="47">
          <cell r="B47" t="str">
            <v>Certificates of Deposits</v>
          </cell>
          <cell r="C47">
            <v>2050.8671610000001</v>
          </cell>
          <cell r="D47">
            <v>2741.2278759999999</v>
          </cell>
          <cell r="E47">
            <v>4536.4353770000016</v>
          </cell>
          <cell r="F47">
            <v>2192.4790000000066</v>
          </cell>
          <cell r="G47">
            <v>1569.5350000000035</v>
          </cell>
          <cell r="H47">
            <v>3993.2857669409932</v>
          </cell>
          <cell r="I47">
            <v>6969.4489999999932</v>
          </cell>
          <cell r="J47">
            <v>8384.7350000000006</v>
          </cell>
          <cell r="K47">
            <v>9836.7279999999882</v>
          </cell>
          <cell r="L47">
            <v>10033.462559999989</v>
          </cell>
          <cell r="M47">
            <v>10635.470313599988</v>
          </cell>
          <cell r="N47">
            <v>11273.598532415988</v>
          </cell>
          <cell r="P47" t="str">
            <v>Expenses/Avg Assets</v>
          </cell>
          <cell r="Q47">
            <v>1.5133501595664849</v>
          </cell>
          <cell r="R47">
            <v>1.1757548542640748</v>
          </cell>
          <cell r="S47">
            <v>1.2062435852239075</v>
          </cell>
          <cell r="T47">
            <v>1.1381560913535849</v>
          </cell>
          <cell r="U47">
            <v>1.1355750615502214</v>
          </cell>
          <cell r="V47">
            <v>1.167300164803772</v>
          </cell>
          <cell r="W47">
            <v>1.3071966130229349</v>
          </cell>
          <cell r="X47">
            <v>1.3178754286626646</v>
          </cell>
          <cell r="Y47">
            <v>1.1904282061044258</v>
          </cell>
          <cell r="Z47">
            <v>1.1317094748960028</v>
          </cell>
          <cell r="AA47">
            <v>1.0981392997254564</v>
          </cell>
          <cell r="AB47">
            <v>1.0841965652938459</v>
          </cell>
        </row>
        <row r="48">
          <cell r="B48" t="str">
            <v>Other Interest Bearing Liability</v>
          </cell>
          <cell r="C48">
            <v>12510.805729</v>
          </cell>
          <cell r="D48">
            <v>9952.527562999996</v>
          </cell>
          <cell r="E48">
            <v>12105.286842000001</v>
          </cell>
          <cell r="F48">
            <v>13721.209999999992</v>
          </cell>
          <cell r="G48">
            <v>15615.631999999998</v>
          </cell>
          <cell r="H48">
            <v>20422.343376655008</v>
          </cell>
          <cell r="I48">
            <v>22728.152999999991</v>
          </cell>
          <cell r="J48">
            <v>27214.11</v>
          </cell>
          <cell r="K48">
            <v>34422.557000000001</v>
          </cell>
          <cell r="L48">
            <v>34502.425195289237</v>
          </cell>
          <cell r="M48">
            <v>34489.549009130031</v>
          </cell>
          <cell r="N48">
            <v>36124.470438170771</v>
          </cell>
        </row>
        <row r="49">
          <cell r="B49" t="str">
            <v>EOP Shareholders' Equity</v>
          </cell>
          <cell r="C49">
            <v>2309.1842869999932</v>
          </cell>
          <cell r="D49">
            <v>2614.2119130000001</v>
          </cell>
          <cell r="E49">
            <v>2730.5028729999995</v>
          </cell>
          <cell r="F49">
            <v>3254.91</v>
          </cell>
          <cell r="G49">
            <v>4860.7820000000002</v>
          </cell>
          <cell r="H49">
            <v>6629.1442996239894</v>
          </cell>
          <cell r="I49">
            <v>8006.2560000000103</v>
          </cell>
          <cell r="J49">
            <v>9569.4559999999929</v>
          </cell>
          <cell r="K49">
            <v>9300.2389999999996</v>
          </cell>
          <cell r="L49">
            <v>9481.8816926900254</v>
          </cell>
          <cell r="M49">
            <v>9810.8064008932433</v>
          </cell>
          <cell r="N49">
            <v>10231.479468129677</v>
          </cell>
          <cell r="P49" t="str">
            <v>Rev Per Employee</v>
          </cell>
          <cell r="Q49">
            <v>6.5454412242632168E-2</v>
          </cell>
          <cell r="R49">
            <v>9.1599243251718102E-2</v>
          </cell>
          <cell r="S49">
            <v>0.16006490130842571</v>
          </cell>
          <cell r="T49">
            <v>0.27943317388857625</v>
          </cell>
          <cell r="U49">
            <v>0.30981130978339877</v>
          </cell>
          <cell r="V49">
            <v>0.31418904899135447</v>
          </cell>
          <cell r="W49">
            <v>0.41320929273489593</v>
          </cell>
          <cell r="X49">
            <v>0.48368947125831319</v>
          </cell>
          <cell r="Y49">
            <v>0.42518124809741215</v>
          </cell>
          <cell r="Z49">
            <v>0.34491807238409961</v>
          </cell>
          <cell r="AA49">
            <v>0.39420937673879991</v>
          </cell>
          <cell r="AB49">
            <v>0.40975382957014084</v>
          </cell>
        </row>
        <row r="50">
          <cell r="P50" t="str">
            <v>Exp Per Employee</v>
          </cell>
          <cell r="Q50">
            <v>3.5623677735163499E-2</v>
          </cell>
          <cell r="R50">
            <v>3.9309644307402865E-2</v>
          </cell>
          <cell r="S50">
            <v>6.5856254351769658E-2</v>
          </cell>
          <cell r="T50">
            <v>0.12408469330332018</v>
          </cell>
          <cell r="U50">
            <v>0.13453045500799535</v>
          </cell>
          <cell r="V50">
            <v>0.14998184438040343</v>
          </cell>
          <cell r="W50">
            <v>0.19048993057942126</v>
          </cell>
          <cell r="X50">
            <v>0.210300388490156</v>
          </cell>
          <cell r="Y50">
            <v>0.2059207305936073</v>
          </cell>
          <cell r="Z50">
            <v>0.21610396210216315</v>
          </cell>
          <cell r="AA50">
            <v>0.22253662644500183</v>
          </cell>
          <cell r="AB50">
            <v>0.22887275261704582</v>
          </cell>
        </row>
        <row r="51">
          <cell r="B51" t="str">
            <v>Avg Loans</v>
          </cell>
          <cell r="C51">
            <v>26625.842215500001</v>
          </cell>
          <cell r="D51">
            <v>38623.371096000003</v>
          </cell>
          <cell r="E51">
            <v>46903.289101999995</v>
          </cell>
          <cell r="F51">
            <v>54190.673601999995</v>
          </cell>
          <cell r="G51">
            <v>58130.440499999997</v>
          </cell>
          <cell r="H51">
            <v>63548.466271018493</v>
          </cell>
          <cell r="I51">
            <v>75978.558271018497</v>
          </cell>
          <cell r="J51">
            <v>87098.7065</v>
          </cell>
          <cell r="K51">
            <v>97051.712999999989</v>
          </cell>
          <cell r="L51">
            <v>106249.81482499998</v>
          </cell>
          <cell r="M51">
            <v>109478.04504615</v>
          </cell>
          <cell r="N51">
            <v>113846.410042319</v>
          </cell>
          <cell r="P51" t="str">
            <v>Rev Per Branch</v>
          </cell>
          <cell r="Q51">
            <v>1.1362633666228639</v>
          </cell>
          <cell r="R51">
            <v>1.536113689745837</v>
          </cell>
          <cell r="S51">
            <v>2.4366166439482968</v>
          </cell>
          <cell r="T51">
            <v>3.5468053571428566</v>
          </cell>
          <cell r="U51">
            <v>3.8961462522851922</v>
          </cell>
          <cell r="V51">
            <v>3.9681019108280258</v>
          </cell>
          <cell r="W51">
            <v>5.2967242290748908</v>
          </cell>
          <cell r="X51">
            <v>6.1729344537815143</v>
          </cell>
          <cell r="Y51">
            <v>5.6228679549114284</v>
          </cell>
          <cell r="Z51">
            <v>4.5967280547113178</v>
          </cell>
          <cell r="AA51">
            <v>5.1574169880922138</v>
          </cell>
          <cell r="AB51">
            <v>5.3900578783882658</v>
          </cell>
        </row>
        <row r="52">
          <cell r="B52" t="str">
            <v>Avg Total Assets</v>
          </cell>
          <cell r="C52">
            <v>46646.097966000001</v>
          </cell>
          <cell r="D52">
            <v>63973.402812</v>
          </cell>
          <cell r="E52">
            <v>70726.581053000002</v>
          </cell>
          <cell r="F52">
            <v>77493.237236999994</v>
          </cell>
          <cell r="G52">
            <v>81494.832999999984</v>
          </cell>
          <cell r="H52">
            <v>89169.352612485498</v>
          </cell>
          <cell r="I52">
            <v>106006.9301124855</v>
          </cell>
          <cell r="J52">
            <v>121173.5165</v>
          </cell>
          <cell r="K52">
            <v>142060.14200000002</v>
          </cell>
          <cell r="L52">
            <v>161088.42991363799</v>
          </cell>
          <cell r="M52">
            <v>167823.61512469608</v>
          </cell>
          <cell r="N52">
            <v>175776.24522110104</v>
          </cell>
          <cell r="P52" t="str">
            <v>Exp Per Branch</v>
          </cell>
          <cell r="Q52">
            <v>0.61841331406044675</v>
          </cell>
          <cell r="R52">
            <v>0.65922032340052594</v>
          </cell>
          <cell r="S52">
            <v>1.0025086333725031</v>
          </cell>
          <cell r="T52">
            <v>1.5749892857142855</v>
          </cell>
          <cell r="U52">
            <v>1.6918372943327238</v>
          </cell>
          <cell r="V52">
            <v>1.8942202001819832</v>
          </cell>
          <cell r="W52">
            <v>2.4417955947136565</v>
          </cell>
          <cell r="X52">
            <v>2.6838924369747894</v>
          </cell>
          <cell r="Y52">
            <v>2.7232270531400968</v>
          </cell>
          <cell r="Z52">
            <v>2.8800205755037096</v>
          </cell>
          <cell r="AA52">
            <v>2.9114329729925479</v>
          </cell>
          <cell r="AB52">
            <v>3.0106793258920468</v>
          </cell>
        </row>
        <row r="53">
          <cell r="B53" t="str">
            <v>Avg Total Deposits</v>
          </cell>
          <cell r="C53">
            <v>32322.240476500003</v>
          </cell>
          <cell r="D53">
            <v>45285.3858415</v>
          </cell>
          <cell r="E53">
            <v>51811.351515000002</v>
          </cell>
          <cell r="F53">
            <v>56142.709453000003</v>
          </cell>
          <cell r="G53">
            <v>57014.987000000001</v>
          </cell>
          <cell r="H53">
            <v>59822.302157279497</v>
          </cell>
          <cell r="I53">
            <v>70875.595657279497</v>
          </cell>
          <cell r="J53">
            <v>79236.601500000004</v>
          </cell>
          <cell r="K53">
            <v>86699.833500000008</v>
          </cell>
          <cell r="L53">
            <v>95225.012599999987</v>
          </cell>
          <cell r="M53">
            <v>99035.9804496</v>
          </cell>
          <cell r="N53">
            <v>103204.10899632002</v>
          </cell>
          <cell r="P53" t="str">
            <v>Net Profit Per Branch</v>
          </cell>
          <cell r="Q53">
            <v>-0.43737687604029879</v>
          </cell>
          <cell r="R53">
            <v>0.37395440929009627</v>
          </cell>
          <cell r="S53">
            <v>0.72082366392479524</v>
          </cell>
          <cell r="T53">
            <v>0.92348392857142814</v>
          </cell>
          <cell r="U53">
            <v>2.4346709323583178</v>
          </cell>
          <cell r="V53">
            <v>1.6501401273885354</v>
          </cell>
          <cell r="W53">
            <v>1.809212334801763</v>
          </cell>
          <cell r="X53">
            <v>2.1944638655462207</v>
          </cell>
          <cell r="Y53">
            <v>0.77849597423510009</v>
          </cell>
          <cell r="Z53">
            <v>4.0285454486605081E-2</v>
          </cell>
          <cell r="AA53">
            <v>0.58576781485500629</v>
          </cell>
          <cell r="AB53">
            <v>0.73070993023133424</v>
          </cell>
        </row>
        <row r="54">
          <cell r="B54" t="str">
            <v>Avg Shareholders' Equity</v>
          </cell>
          <cell r="D54">
            <v>2461.6980999999969</v>
          </cell>
          <cell r="E54">
            <v>2672.3573929999998</v>
          </cell>
          <cell r="F54">
            <v>2992.7064364999997</v>
          </cell>
          <cell r="G54">
            <v>4057.846</v>
          </cell>
          <cell r="H54">
            <v>5744.9631498119943</v>
          </cell>
          <cell r="I54">
            <v>7317.7001498119998</v>
          </cell>
          <cell r="J54">
            <v>8787.8560000000016</v>
          </cell>
          <cell r="K54">
            <v>9434.8474999999962</v>
          </cell>
          <cell r="L54">
            <v>9391.0603463450134</v>
          </cell>
          <cell r="M54">
            <v>9646.3440467916334</v>
          </cell>
          <cell r="N54">
            <v>10021.142934511459</v>
          </cell>
        </row>
        <row r="55">
          <cell r="B55" t="str">
            <v>Avg Equity/Avg Assets (%)</v>
          </cell>
          <cell r="C55">
            <v>4.3677219356804979</v>
          </cell>
          <cell r="D55">
            <v>3.8480024381917617</v>
          </cell>
          <cell r="E55">
            <v>3.7784342933209647</v>
          </cell>
          <cell r="F55">
            <v>3.861893686732059</v>
          </cell>
          <cell r="G55">
            <v>4.9792678267099477</v>
          </cell>
          <cell r="H55">
            <v>6.442755253342038</v>
          </cell>
          <cell r="I55">
            <v>6.9030393975630471</v>
          </cell>
          <cell r="J55">
            <v>7.2522909739934818</v>
          </cell>
          <cell r="K55">
            <v>6.6414459166174806</v>
          </cell>
          <cell r="L55">
            <v>5.8297547200501656</v>
          </cell>
          <cell r="M55">
            <v>5.7479062405038883</v>
          </cell>
          <cell r="N55">
            <v>5.7010791884343153</v>
          </cell>
          <cell r="P55" t="str">
            <v>Net Interest Margin Analysis (%)</v>
          </cell>
        </row>
        <row r="56">
          <cell r="B56" t="str">
            <v>Avg EA/Avg Assets (%)</v>
          </cell>
          <cell r="C56">
            <v>89.247380963878484</v>
          </cell>
          <cell r="D56">
            <v>89.109442986057431</v>
          </cell>
          <cell r="E56">
            <v>62.843768427131806</v>
          </cell>
          <cell r="F56">
            <v>86.458221438528923</v>
          </cell>
          <cell r="G56">
            <v>87.176867090457137</v>
          </cell>
          <cell r="H56">
            <v>85.237820398114849</v>
          </cell>
          <cell r="I56">
            <v>83.730051333262693</v>
          </cell>
          <cell r="J56">
            <v>82.050125202069211</v>
          </cell>
          <cell r="K56">
            <v>80.832485722842648</v>
          </cell>
          <cell r="L56">
            <v>76.467483166854691</v>
          </cell>
          <cell r="M56">
            <v>75.557913301449304</v>
          </cell>
          <cell r="N56">
            <v>75.030964286020506</v>
          </cell>
          <cell r="P56" t="str">
            <v>Int Income/Avg EA</v>
          </cell>
          <cell r="Q56">
            <v>10.643674871597739</v>
          </cell>
          <cell r="R56">
            <v>7.3511509692589723</v>
          </cell>
          <cell r="S56">
            <v>6.7593665687715969</v>
          </cell>
          <cell r="T56">
            <v>6.3411313363885</v>
          </cell>
          <cell r="U56">
            <v>6.1076173974259129</v>
          </cell>
          <cell r="V56">
            <v>5.8021686014085239</v>
          </cell>
          <cell r="W56">
            <v>6.2075262413418288</v>
          </cell>
          <cell r="X56">
            <v>6.5828234430452133</v>
          </cell>
          <cell r="Y56">
            <v>6.8408134671669467</v>
          </cell>
          <cell r="Z56">
            <v>6.2134847638400847</v>
          </cell>
          <cell r="AA56">
            <v>6.4918681354455359</v>
          </cell>
          <cell r="AB56">
            <v>6.5820049613349196</v>
          </cell>
        </row>
        <row r="57">
          <cell r="B57" t="str">
            <v>Avg Loans/Avg EA (%)</v>
          </cell>
          <cell r="C57">
            <v>63.957658202007863</v>
          </cell>
          <cell r="D57">
            <v>67.752760706585107</v>
          </cell>
          <cell r="E57">
            <v>105.5257419844756</v>
          </cell>
          <cell r="F57">
            <v>80.882478034107763</v>
          </cell>
          <cell r="G57">
            <v>81.822412864637954</v>
          </cell>
          <cell r="H57">
            <v>83.609788320802053</v>
          </cell>
          <cell r="I57">
            <v>85.600328841985601</v>
          </cell>
          <cell r="J57">
            <v>87.604163249031004</v>
          </cell>
          <cell r="K57">
            <v>84.517185571836038</v>
          </cell>
          <cell r="L57">
            <v>86.255547683076585</v>
          </cell>
          <cell r="M57">
            <v>86.336413980864961</v>
          </cell>
          <cell r="N57">
            <v>86.321430591007115</v>
          </cell>
          <cell r="P57" t="str">
            <v>Int Exp/Avg Int Bearing Liab.</v>
          </cell>
          <cell r="Q57" t="e">
            <v>#DIV/0!</v>
          </cell>
          <cell r="R57" t="e">
            <v>#DIV/0!</v>
          </cell>
          <cell r="S57">
            <v>4.6313369340110055</v>
          </cell>
          <cell r="T57">
            <v>4.0452670229563381</v>
          </cell>
          <cell r="U57">
            <v>3.6809119629991809</v>
          </cell>
          <cell r="V57">
            <v>3.4507662002186983</v>
          </cell>
          <cell r="W57">
            <v>3.9403417237731766</v>
          </cell>
          <cell r="X57">
            <v>4.4205356988732829</v>
          </cell>
          <cell r="Y57">
            <v>4.9115149565837148</v>
          </cell>
          <cell r="Z57">
            <v>4.6521562826867413</v>
          </cell>
          <cell r="AA57">
            <v>4.7449349222804189</v>
          </cell>
          <cell r="AB57">
            <v>4.8429787934421542</v>
          </cell>
        </row>
        <row r="58">
          <cell r="P58" t="str">
            <v xml:space="preserve">Net Interest Spread </v>
          </cell>
          <cell r="Q58">
            <v>0</v>
          </cell>
          <cell r="R58">
            <v>0</v>
          </cell>
          <cell r="S58">
            <v>2.1280296347605914</v>
          </cell>
          <cell r="T58">
            <v>2.2958643134321619</v>
          </cell>
          <cell r="U58">
            <v>2.426705434426732</v>
          </cell>
          <cell r="V58">
            <v>2.351402401189826</v>
          </cell>
          <cell r="W58">
            <v>2.2671845175686522</v>
          </cell>
          <cell r="X58">
            <v>2.1622877441719299</v>
          </cell>
          <cell r="Y58">
            <v>1.9292985105832314</v>
          </cell>
          <cell r="Z58">
            <v>1.561328481153343</v>
          </cell>
          <cell r="AA58">
            <v>1.7469332131651174</v>
          </cell>
          <cell r="AB58">
            <v>1.7390261678927654</v>
          </cell>
        </row>
        <row r="59">
          <cell r="B59" t="str">
            <v>Asset Quality</v>
          </cell>
          <cell r="P59" t="str">
            <v>Contribution From Free Funds</v>
          </cell>
          <cell r="Q59">
            <v>2.5959599671623828</v>
          </cell>
          <cell r="R59">
            <v>1.9422254990907144</v>
          </cell>
          <cell r="S59">
            <v>2.4739102507275401E-2</v>
          </cell>
          <cell r="T59">
            <v>2.8833988348912598E-2</v>
          </cell>
          <cell r="U59">
            <v>1.1681015467736255E-2</v>
          </cell>
          <cell r="V59">
            <v>6.5341927896537921E-2</v>
          </cell>
          <cell r="W59">
            <v>0.13490453061232621</v>
          </cell>
          <cell r="X59">
            <v>0.14999059313308605</v>
          </cell>
          <cell r="Y59">
            <v>0.12630604075538931</v>
          </cell>
          <cell r="Z59">
            <v>0.13288518858895615</v>
          </cell>
          <cell r="AA59">
            <v>8.7176499421316223E-2</v>
          </cell>
          <cell r="AB59">
            <v>0.1021133186356411</v>
          </cell>
        </row>
        <row r="60">
          <cell r="B60" t="str">
            <v>Won billions, Year ending Dec 31</v>
          </cell>
          <cell r="C60">
            <v>2000</v>
          </cell>
          <cell r="D60">
            <v>2001</v>
          </cell>
          <cell r="E60">
            <v>2002</v>
          </cell>
          <cell r="F60">
            <v>2003</v>
          </cell>
          <cell r="G60">
            <v>2004</v>
          </cell>
          <cell r="H60">
            <v>2005</v>
          </cell>
          <cell r="I60">
            <v>2006</v>
          </cell>
          <cell r="J60">
            <v>2007</v>
          </cell>
          <cell r="K60">
            <v>2008</v>
          </cell>
          <cell r="L60" t="str">
            <v>2009E</v>
          </cell>
          <cell r="M60" t="str">
            <v>2010E</v>
          </cell>
          <cell r="N60" t="str">
            <v>2011E</v>
          </cell>
          <cell r="P60" t="str">
            <v>Net Interest Margin</v>
          </cell>
          <cell r="Q60">
            <v>2.5959599671623828</v>
          </cell>
          <cell r="R60">
            <v>1.9422254990907144</v>
          </cell>
          <cell r="S60">
            <v>2.1527687372678668</v>
          </cell>
          <cell r="T60">
            <v>2.3246983017810745</v>
          </cell>
          <cell r="U60">
            <v>2.4383864498944683</v>
          </cell>
          <cell r="V60">
            <v>2.4167443290863639</v>
          </cell>
          <cell r="W60">
            <v>2.4020890481809785</v>
          </cell>
          <cell r="X60">
            <v>2.312278337305016</v>
          </cell>
          <cell r="Y60">
            <v>2.0556045513386207</v>
          </cell>
          <cell r="Z60">
            <v>1.6942136697422991</v>
          </cell>
          <cell r="AA60">
            <v>1.8341097125864336</v>
          </cell>
          <cell r="AB60">
            <v>1.8411394865284065</v>
          </cell>
        </row>
        <row r="61">
          <cell r="B61" t="str">
            <v>Non-performing Loans (NPL)</v>
          </cell>
          <cell r="C61">
            <v>0</v>
          </cell>
          <cell r="D61">
            <v>0</v>
          </cell>
          <cell r="E61">
            <v>979.94100000000003</v>
          </cell>
          <cell r="F61">
            <v>1134.2430000000002</v>
          </cell>
          <cell r="G61">
            <v>862.82200000000012</v>
          </cell>
          <cell r="H61">
            <v>635.66500000000008</v>
          </cell>
          <cell r="I61">
            <v>573.048</v>
          </cell>
          <cell r="J61">
            <v>687.15685434600005</v>
          </cell>
          <cell r="K61">
            <v>1257.5650000000001</v>
          </cell>
          <cell r="L61">
            <v>1943.6494220151201</v>
          </cell>
          <cell r="M61">
            <v>2010.8178262311749</v>
          </cell>
          <cell r="N61">
            <v>1646.4485325195558</v>
          </cell>
        </row>
        <row r="62">
          <cell r="B62" t="str">
            <v>Gross NPL Ratio (%)</v>
          </cell>
          <cell r="C62">
            <v>0</v>
          </cell>
          <cell r="D62">
            <v>0</v>
          </cell>
          <cell r="E62">
            <v>1.7407534800600934</v>
          </cell>
          <cell r="F62">
            <v>1.9842182085651967</v>
          </cell>
          <cell r="G62">
            <v>1.4362584111901322</v>
          </cell>
          <cell r="H62">
            <v>0.97864373109768032</v>
          </cell>
          <cell r="I62">
            <v>0.68631426610592261</v>
          </cell>
          <cell r="J62">
            <v>0.77334405874766943</v>
          </cell>
          <cell r="K62">
            <v>1.1987012754904474</v>
          </cell>
          <cell r="L62">
            <v>1.790020931506711</v>
          </cell>
          <cell r="M62">
            <v>1.796198119035552</v>
          </cell>
          <cell r="N62">
            <v>1.4033577174790395</v>
          </cell>
          <cell r="P62" t="str">
            <v>Liquidity (%)</v>
          </cell>
        </row>
        <row r="63">
          <cell r="B63" t="str">
            <v>Loan Loss Reserve (LLR)</v>
          </cell>
          <cell r="C63">
            <v>2315.1305339999999</v>
          </cell>
          <cell r="D63">
            <v>0</v>
          </cell>
          <cell r="E63">
            <v>915.74700000000007</v>
          </cell>
          <cell r="F63">
            <v>1081.7809999999999</v>
          </cell>
          <cell r="G63">
            <v>953.59899999999993</v>
          </cell>
          <cell r="H63">
            <v>811.20899999999995</v>
          </cell>
          <cell r="I63">
            <v>990.77899999999977</v>
          </cell>
          <cell r="J63">
            <v>1161.7883185707453</v>
          </cell>
          <cell r="K63">
            <v>1595.05</v>
          </cell>
          <cell r="L63">
            <v>1857.0001307794321</v>
          </cell>
          <cell r="M63">
            <v>1935.5941774127398</v>
          </cell>
          <cell r="N63">
            <v>1926.4274624788422</v>
          </cell>
          <cell r="P63" t="str">
            <v>Avg Loans/Avg EA</v>
          </cell>
          <cell r="Q63">
            <v>63.957658202007863</v>
          </cell>
          <cell r="R63">
            <v>67.752760706585107</v>
          </cell>
          <cell r="S63">
            <v>105.5257419844756</v>
          </cell>
          <cell r="T63">
            <v>80.882478034107763</v>
          </cell>
          <cell r="U63">
            <v>81.822412864637954</v>
          </cell>
          <cell r="V63">
            <v>83.609788320802053</v>
          </cell>
          <cell r="W63">
            <v>85.600328841985601</v>
          </cell>
          <cell r="X63">
            <v>87.604163249031004</v>
          </cell>
          <cell r="Y63">
            <v>84.517185571836038</v>
          </cell>
          <cell r="Z63">
            <v>86.255547683076585</v>
          </cell>
          <cell r="AA63">
            <v>86.336413980864961</v>
          </cell>
          <cell r="AB63">
            <v>86.321430591007115</v>
          </cell>
        </row>
        <row r="64">
          <cell r="B64" t="str">
            <v>LLR/NPL (%)</v>
          </cell>
          <cell r="C64" t="str">
            <v>na</v>
          </cell>
          <cell r="D64" t="str">
            <v>na</v>
          </cell>
          <cell r="E64">
            <v>93.449197451683318</v>
          </cell>
          <cell r="F64">
            <v>95.374712473429398</v>
          </cell>
          <cell r="G64">
            <v>110.52094174696516</v>
          </cell>
          <cell r="H64">
            <v>127.61580392187706</v>
          </cell>
          <cell r="I64">
            <v>172.89633678156102</v>
          </cell>
          <cell r="J64">
            <v>169.07177905930587</v>
          </cell>
          <cell r="K64">
            <v>126.83638619077342</v>
          </cell>
          <cell r="L64">
            <v>95.541927970433449</v>
          </cell>
          <cell r="M64">
            <v>96.25905202166301</v>
          </cell>
          <cell r="N64">
            <v>117.00502168329766</v>
          </cell>
          <cell r="P64" t="str">
            <v>Avg Liquid Assets/AEA</v>
          </cell>
          <cell r="Q64">
            <v>47.761146864929366</v>
          </cell>
          <cell r="R64">
            <v>45.260668302293368</v>
          </cell>
          <cell r="S64">
            <v>52.939475788025248</v>
          </cell>
          <cell r="T64">
            <v>32.692845010402309</v>
          </cell>
          <cell r="U64">
            <v>30.772312038773059</v>
          </cell>
          <cell r="V64">
            <v>33.297975321826357</v>
          </cell>
          <cell r="W64">
            <v>32.546261223879</v>
          </cell>
          <cell r="X64">
            <v>30.551843415099572</v>
          </cell>
          <cell r="Y64">
            <v>30.167488943553305</v>
          </cell>
          <cell r="Z64">
            <v>30.439517279420546</v>
          </cell>
          <cell r="AA64">
            <v>30.541047286905641</v>
          </cell>
          <cell r="AB64">
            <v>30.34233377706682</v>
          </cell>
        </row>
        <row r="65">
          <cell r="B65" t="str">
            <v>LLR/Total Credit (%)</v>
          </cell>
          <cell r="C65">
            <v>3.0002086490841178</v>
          </cell>
          <cell r="D65">
            <v>0</v>
          </cell>
          <cell r="E65">
            <v>1.6267201567284058</v>
          </cell>
          <cell r="F65">
            <v>1.8924424112644882</v>
          </cell>
          <cell r="G65">
            <v>1.5873663219673337</v>
          </cell>
          <cell r="H65">
            <v>1.2489040649713576</v>
          </cell>
          <cell r="I65">
            <v>1.1866122249063951</v>
          </cell>
          <cell r="J65">
            <v>1.3075065583741283</v>
          </cell>
          <cell r="K65">
            <v>1.5203893790547909</v>
          </cell>
          <cell r="L65">
            <v>1.7102205090358233</v>
          </cell>
          <cell r="M65">
            <v>1.7290032818145646</v>
          </cell>
          <cell r="N65">
            <v>1.641999001630581</v>
          </cell>
          <cell r="P65" t="str">
            <v>Avg Loans/Avg Deposits</v>
          </cell>
          <cell r="Q65">
            <v>82.376227090007617</v>
          </cell>
          <cell r="R65">
            <v>85.288819733551094</v>
          </cell>
          <cell r="S65">
            <v>90.527051950036338</v>
          </cell>
          <cell r="T65">
            <v>96.523082213133733</v>
          </cell>
          <cell r="U65">
            <v>101.95642156333386</v>
          </cell>
          <cell r="V65">
            <v>106.22872069340042</v>
          </cell>
          <cell r="W65">
            <v>107.19988674016159</v>
          </cell>
          <cell r="X65">
            <v>109.92231475248215</v>
          </cell>
          <cell r="Y65">
            <v>111.93990701262418</v>
          </cell>
          <cell r="Z65">
            <v>111.57763272902943</v>
          </cell>
          <cell r="AA65">
            <v>110.54370800303637</v>
          </cell>
          <cell r="AB65">
            <v>110.31189663812557</v>
          </cell>
        </row>
        <row r="66">
          <cell r="P66" t="str">
            <v>Avg Loans/Avg Depo &amp; Equity</v>
          </cell>
          <cell r="Q66">
            <v>85.085608734411295</v>
          </cell>
          <cell r="R66">
            <v>88.24208977346008</v>
          </cell>
          <cell r="S66">
            <v>94.739200112771243</v>
          </cell>
          <cell r="T66">
            <v>99.643264750248647</v>
          </cell>
          <cell r="U66">
            <v>101.10037612081126</v>
          </cell>
          <cell r="V66">
            <v>104.53943783415723</v>
          </cell>
          <cell r="W66">
            <v>107.50026567369369</v>
          </cell>
          <cell r="X66">
            <v>111.28064427467115</v>
          </cell>
          <cell r="Y66">
            <v>115.78058750280189</v>
          </cell>
          <cell r="Z66">
            <v>117.47487025497811</v>
          </cell>
          <cell r="AA66">
            <v>116.53772846017398</v>
          </cell>
          <cell r="AB66">
            <v>116.53990505974896</v>
          </cell>
        </row>
        <row r="67">
          <cell r="B67" t="str">
            <v>Specific Reserve</v>
          </cell>
          <cell r="C67">
            <v>0</v>
          </cell>
          <cell r="D67">
            <v>0</v>
          </cell>
          <cell r="E67">
            <v>271.33365500000002</v>
          </cell>
          <cell r="F67">
            <v>272.97055499999999</v>
          </cell>
          <cell r="G67">
            <v>289.30635000000001</v>
          </cell>
          <cell r="H67">
            <v>316.29219499999999</v>
          </cell>
          <cell r="I67">
            <v>409.67789499999998</v>
          </cell>
          <cell r="J67">
            <v>435.00255018420506</v>
          </cell>
          <cell r="K67">
            <v>509.20642999999995</v>
          </cell>
          <cell r="L67">
            <v>512.72478065445353</v>
          </cell>
          <cell r="M67">
            <v>528.58508210394768</v>
          </cell>
          <cell r="N67">
            <v>565.71621933927167</v>
          </cell>
          <cell r="P67" t="str">
            <v>Period-End Loans/Deposits</v>
          </cell>
          <cell r="Q67">
            <v>85.084430804538599</v>
          </cell>
          <cell r="R67">
            <v>85.462636527256279</v>
          </cell>
          <cell r="S67">
            <v>95.060665147378742</v>
          </cell>
          <cell r="T67">
            <v>97.911068376076543</v>
          </cell>
          <cell r="U67">
            <v>106.08691658920026</v>
          </cell>
          <cell r="V67">
            <v>106.3552682804809</v>
          </cell>
          <cell r="W67">
            <v>107.87989557332733</v>
          </cell>
          <cell r="X67">
            <v>111.92851899008586</v>
          </cell>
          <cell r="Y67">
            <v>111.94964888397743</v>
          </cell>
          <cell r="Z67">
            <v>111.21919935585782</v>
          </cell>
          <cell r="AA67">
            <v>109.89548657767077</v>
          </cell>
          <cell r="AB67">
            <v>110.71148236323631</v>
          </cell>
        </row>
        <row r="68">
          <cell r="B68" t="str">
            <v>Specific Reserve/NPLs (%)</v>
          </cell>
          <cell r="C68" t="str">
            <v>na</v>
          </cell>
          <cell r="D68" t="str">
            <v>na</v>
          </cell>
          <cell r="E68">
            <v>27.688774630309375</v>
          </cell>
          <cell r="F68">
            <v>24.066320444560819</v>
          </cell>
          <cell r="G68">
            <v>33.530247258414825</v>
          </cell>
          <cell r="H68">
            <v>49.757686045322608</v>
          </cell>
          <cell r="I68">
            <v>71.491026057154016</v>
          </cell>
          <cell r="J68">
            <v>63.304694908154225</v>
          </cell>
          <cell r="K68">
            <v>40.491460083574204</v>
          </cell>
          <cell r="L68">
            <v>26.379488751776808</v>
          </cell>
          <cell r="M68">
            <v>26.287069629507982</v>
          </cell>
          <cell r="N68">
            <v>34.359787637792586</v>
          </cell>
        </row>
        <row r="69">
          <cell r="B69" t="str">
            <v>General Reserve</v>
          </cell>
          <cell r="C69">
            <v>2315.1305339999999</v>
          </cell>
          <cell r="D69">
            <v>0</v>
          </cell>
          <cell r="E69">
            <v>644.41334500000005</v>
          </cell>
          <cell r="F69">
            <v>808.81044499999996</v>
          </cell>
          <cell r="G69">
            <v>664.29264999999987</v>
          </cell>
          <cell r="H69">
            <v>494.91680499999995</v>
          </cell>
          <cell r="I69">
            <v>581.10110499999973</v>
          </cell>
          <cell r="J69">
            <v>726.78576838654021</v>
          </cell>
          <cell r="K69">
            <v>1085.84357</v>
          </cell>
          <cell r="L69">
            <v>1344.2753501249786</v>
          </cell>
          <cell r="M69">
            <v>1407.009095308792</v>
          </cell>
          <cell r="N69">
            <v>1360.7112431395706</v>
          </cell>
          <cell r="P69" t="str">
            <v>Capital Information</v>
          </cell>
        </row>
        <row r="70">
          <cell r="B70" t="str">
            <v>General Reserve/NPLs (%)</v>
          </cell>
          <cell r="C70" t="e">
            <v>#DIV/0!</v>
          </cell>
          <cell r="D70" t="e">
            <v>#DIV/0!</v>
          </cell>
          <cell r="E70">
            <v>65.760422821373936</v>
          </cell>
          <cell r="F70">
            <v>71.308392028868582</v>
          </cell>
          <cell r="G70">
            <v>76.990694488550332</v>
          </cell>
          <cell r="H70">
            <v>77.858117876554459</v>
          </cell>
          <cell r="I70">
            <v>101.40531072440699</v>
          </cell>
          <cell r="J70">
            <v>105.76708415115161</v>
          </cell>
          <cell r="K70">
            <v>86.344926107199228</v>
          </cell>
          <cell r="L70">
            <v>69.162439218656644</v>
          </cell>
          <cell r="M70">
            <v>69.971982392155013</v>
          </cell>
          <cell r="N70">
            <v>82.645234045505063</v>
          </cell>
          <cell r="P70" t="str">
            <v>Tier 1 Ratio (%)</v>
          </cell>
          <cell r="Q70" t="e">
            <v>#DIV/0!</v>
          </cell>
          <cell r="R70" t="e">
            <v>#DIV/0!</v>
          </cell>
          <cell r="S70">
            <v>5.7077502037031973</v>
          </cell>
          <cell r="T70">
            <v>6.2119320704425416</v>
          </cell>
          <cell r="U70">
            <v>7.5772079497527098</v>
          </cell>
          <cell r="V70">
            <v>9.2980198827211868</v>
          </cell>
          <cell r="W70">
            <v>7.932598629672249</v>
          </cell>
          <cell r="X70">
            <v>7.827630364023241</v>
          </cell>
          <cell r="Y70">
            <v>9.4265824287043909</v>
          </cell>
          <cell r="Z70">
            <v>9.4371844064279333</v>
          </cell>
          <cell r="AA70">
            <v>9.3639344054147635</v>
          </cell>
          <cell r="AB70">
            <v>9.3113055457209093</v>
          </cell>
        </row>
        <row r="71">
          <cell r="B71" t="str">
            <v>Net Charge-offs (NCO)</v>
          </cell>
          <cell r="C71">
            <v>1255.2463950000001</v>
          </cell>
          <cell r="D71">
            <v>1785.11</v>
          </cell>
          <cell r="E71">
            <v>0</v>
          </cell>
          <cell r="F71">
            <v>518.6</v>
          </cell>
          <cell r="G71">
            <v>362.79999999999995</v>
          </cell>
          <cell r="H71">
            <v>241.79999999999998</v>
          </cell>
          <cell r="I71">
            <v>101</v>
          </cell>
          <cell r="J71">
            <v>155.20000000000002</v>
          </cell>
          <cell r="K71">
            <v>280.79999999999995</v>
          </cell>
          <cell r="L71">
            <v>850.1833707658252</v>
          </cell>
          <cell r="M71">
            <v>887.31673532359741</v>
          </cell>
          <cell r="N71">
            <v>940.95577388195045</v>
          </cell>
          <cell r="P71" t="str">
            <v>Tier 2 Ratio (%)</v>
          </cell>
          <cell r="Q71" t="e">
            <v>#DIV/0!</v>
          </cell>
          <cell r="R71" t="e">
            <v>#DIV/0!</v>
          </cell>
          <cell r="S71">
            <v>4.6314151605852496</v>
          </cell>
          <cell r="T71">
            <v>5.0509747591367109</v>
          </cell>
          <cell r="U71">
            <v>4.3502069253654341</v>
          </cell>
          <cell r="V71">
            <v>4.2285330041382272</v>
          </cell>
          <cell r="W71">
            <v>3.6511106009102186</v>
          </cell>
          <cell r="X71">
            <v>3.9915990220924158</v>
          </cell>
          <cell r="Y71">
            <v>4.0834464953488245</v>
          </cell>
          <cell r="Z71">
            <v>3.8642036961024111</v>
          </cell>
          <cell r="AA71">
            <v>3.7124508741334834</v>
          </cell>
          <cell r="AB71">
            <v>3.52898392388565</v>
          </cell>
        </row>
        <row r="72">
          <cell r="B72" t="str">
            <v>NCO/Avg Total Credit (%)</v>
          </cell>
          <cell r="C72" t="e">
            <v>#DIV/0!</v>
          </cell>
          <cell r="D72" t="e">
            <v>#DIV/0!</v>
          </cell>
          <cell r="E72">
            <v>0</v>
          </cell>
          <cell r="F72">
            <v>0.91417660337207063</v>
          </cell>
          <cell r="G72">
            <v>0.61891456476394158</v>
          </cell>
          <cell r="H72">
            <v>0.38679349750221864</v>
          </cell>
          <cell r="I72">
            <v>0.13607265002314481</v>
          </cell>
          <cell r="J72">
            <v>0.18009685961682195</v>
          </cell>
          <cell r="K72">
            <v>0.28983430566297252</v>
          </cell>
          <cell r="L72">
            <v>0.79645036177194206</v>
          </cell>
          <cell r="M72">
            <v>0.80470911527782285</v>
          </cell>
          <cell r="N72">
            <v>0.82082535934199907</v>
          </cell>
          <cell r="P72" t="str">
            <v>Total CAR (%)</v>
          </cell>
          <cell r="Q72" t="e">
            <v>#DIV/0!</v>
          </cell>
          <cell r="R72" t="e">
            <v>#DIV/0!</v>
          </cell>
          <cell r="S72">
            <v>10.339165364288448</v>
          </cell>
          <cell r="T72">
            <v>11.262906829579252</v>
          </cell>
          <cell r="U72">
            <v>11.927414875118144</v>
          </cell>
          <cell r="V72">
            <v>13.526552886859413</v>
          </cell>
          <cell r="W72">
            <v>11.583709230582468</v>
          </cell>
          <cell r="X72">
            <v>11.819229386115657</v>
          </cell>
          <cell r="Y72">
            <v>13.510028924053216</v>
          </cell>
          <cell r="Z72">
            <v>13.301388102530344</v>
          </cell>
          <cell r="AA72">
            <v>13.076385279548248</v>
          </cell>
          <cell r="AB72">
            <v>12.84028946960656</v>
          </cell>
        </row>
        <row r="73">
          <cell r="B73" t="str">
            <v>LLPE/Avg Loans (%)</v>
          </cell>
          <cell r="C73">
            <v>5.6482325622906453</v>
          </cell>
          <cell r="D73">
            <v>1.5639306043447803</v>
          </cell>
          <cell r="E73">
            <v>0.76082302079916075</v>
          </cell>
          <cell r="F73">
            <v>1.530003125795063</v>
          </cell>
          <cell r="G73">
            <v>0.60767473454807208</v>
          </cell>
          <cell r="H73">
            <v>0.33329836647307864</v>
          </cell>
          <cell r="I73">
            <v>0.42418019943257312</v>
          </cell>
          <cell r="J73">
            <v>0.45975768882400109</v>
          </cell>
          <cell r="K73">
            <v>1.2706432085335786</v>
          </cell>
          <cell r="L73">
            <v>1.0398889299737253</v>
          </cell>
          <cell r="M73">
            <v>0.90615752622089185</v>
          </cell>
          <cell r="N73">
            <v>0.84333508485824171</v>
          </cell>
        </row>
        <row r="152">
          <cell r="P152">
            <v>3810988.7930000001</v>
          </cell>
          <cell r="Q152">
            <v>0</v>
          </cell>
        </row>
        <row r="167">
          <cell r="C167">
            <v>2891795.6310000001</v>
          </cell>
          <cell r="D167">
            <v>3078048.412</v>
          </cell>
          <cell r="E167">
            <v>4094917.1359999999</v>
          </cell>
          <cell r="F167">
            <v>4859382.1409999998</v>
          </cell>
        </row>
        <row r="171">
          <cell r="A171" t="str">
            <v>Contra Account of Guarantee Issued</v>
          </cell>
        </row>
        <row r="188">
          <cell r="P188">
            <v>2791587</v>
          </cell>
          <cell r="Q188">
            <v>0</v>
          </cell>
        </row>
        <row r="192">
          <cell r="P192">
            <v>2348914.6860000002</v>
          </cell>
        </row>
        <row r="203">
          <cell r="C203">
            <v>331599</v>
          </cell>
          <cell r="D203">
            <v>316714</v>
          </cell>
          <cell r="E203">
            <v>620630</v>
          </cell>
          <cell r="F203">
            <v>1055526</v>
          </cell>
        </row>
        <row r="207">
          <cell r="A207" t="str">
            <v xml:space="preserve">    Guarantee Payment</v>
          </cell>
        </row>
      </sheetData>
      <sheetData sheetId="9" refreshError="1">
        <row r="1">
          <cell r="A1" t="str">
            <v>Summary of 2Q06 results</v>
          </cell>
        </row>
        <row r="3">
          <cell r="A3" t="str">
            <v>(Won billions)</v>
          </cell>
          <cell r="B3" t="str">
            <v>2Q06A</v>
          </cell>
          <cell r="C3" t="str">
            <v>2Q05</v>
          </cell>
          <cell r="D3" t="str">
            <v>Change (y-y)</v>
          </cell>
          <cell r="E3" t="str">
            <v>1Q06</v>
          </cell>
          <cell r="F3" t="str">
            <v>Change (q-q)</v>
          </cell>
          <cell r="G3" t="str">
            <v>2Q06E</v>
          </cell>
          <cell r="H3" t="str">
            <v>Difference</v>
          </cell>
          <cell r="V3" t="str">
            <v>1Q05</v>
          </cell>
          <cell r="W3" t="str">
            <v>2Q05</v>
          </cell>
          <cell r="X3" t="str">
            <v>3Q05</v>
          </cell>
          <cell r="Y3" t="str">
            <v>4Q05</v>
          </cell>
        </row>
        <row r="4">
          <cell r="A4" t="str">
            <v>Income statement</v>
          </cell>
        </row>
        <row r="5">
          <cell r="A5" t="str">
            <v>Net operating revenue</v>
          </cell>
          <cell r="B5">
            <v>696.29200000000003</v>
          </cell>
          <cell r="C5">
            <v>522.69100000000026</v>
          </cell>
          <cell r="D5">
            <v>0.33212930775544192</v>
          </cell>
          <cell r="E5">
            <v>769.59800000000007</v>
          </cell>
          <cell r="F5">
            <v>-9.525232653931015E-2</v>
          </cell>
          <cell r="G5">
            <v>700.58100000000002</v>
          </cell>
          <cell r="H5">
            <v>-6.1220615460596539E-3</v>
          </cell>
          <cell r="K5" t="str">
            <v>Provisioning expenses</v>
          </cell>
          <cell r="V5">
            <v>505.05099999999993</v>
          </cell>
          <cell r="W5">
            <v>522.69100000000026</v>
          </cell>
          <cell r="X5">
            <v>573.55799999999988</v>
          </cell>
          <cell r="Y5">
            <v>579.17199999999991</v>
          </cell>
        </row>
        <row r="6">
          <cell r="A6" t="str">
            <v xml:space="preserve">   Net interest income</v>
          </cell>
          <cell r="B6">
            <v>591.87300000000005</v>
          </cell>
          <cell r="C6">
            <v>491.70000000000005</v>
          </cell>
          <cell r="D6">
            <v>0.20372788285539967</v>
          </cell>
          <cell r="E6">
            <v>581.80199999999991</v>
          </cell>
          <cell r="F6">
            <v>1.7310012684728093E-2</v>
          </cell>
          <cell r="G6">
            <v>591.87300000000005</v>
          </cell>
          <cell r="H6">
            <v>0</v>
          </cell>
          <cell r="V6">
            <v>450.30029676699996</v>
          </cell>
          <cell r="W6">
            <v>491.70000000000005</v>
          </cell>
          <cell r="X6">
            <v>510.80000000000007</v>
          </cell>
          <cell r="Y6">
            <v>543.35845403600013</v>
          </cell>
        </row>
        <row r="7">
          <cell r="A7" t="str">
            <v xml:space="preserve">   Non-interest income</v>
          </cell>
          <cell r="B7">
            <v>104.419</v>
          </cell>
          <cell r="C7">
            <v>30.991000000000167</v>
          </cell>
          <cell r="D7">
            <v>2.3693330321706121</v>
          </cell>
          <cell r="E7">
            <v>187.79600000000019</v>
          </cell>
          <cell r="F7">
            <v>-0.44397644252273805</v>
          </cell>
          <cell r="G7">
            <v>108.70800000000001</v>
          </cell>
          <cell r="H7">
            <v>-3.9454317989476517E-2</v>
          </cell>
          <cell r="K7" t="str">
            <v>Actual</v>
          </cell>
          <cell r="L7" t="str">
            <v>Expected</v>
          </cell>
          <cell r="V7">
            <v>54.750703232999982</v>
          </cell>
          <cell r="W7">
            <v>30.991000000000167</v>
          </cell>
          <cell r="X7">
            <v>62.757999999999853</v>
          </cell>
          <cell r="Y7">
            <v>35.8135459639998</v>
          </cell>
        </row>
        <row r="8">
          <cell r="A8" t="str">
            <v>Loan loss prov. Expenses</v>
          </cell>
          <cell r="B8">
            <v>59.65</v>
          </cell>
          <cell r="C8">
            <v>23.966999999999999</v>
          </cell>
          <cell r="D8">
            <v>1.4888388200442275</v>
          </cell>
          <cell r="E8">
            <v>43.924999999999997</v>
          </cell>
          <cell r="F8">
            <v>0.35799658508821852</v>
          </cell>
          <cell r="G8">
            <v>63.939000000000007</v>
          </cell>
          <cell r="H8">
            <v>-6.7079560205821287E-2</v>
          </cell>
          <cell r="J8" t="str">
            <v>Corp</v>
          </cell>
          <cell r="K8">
            <v>35.9</v>
          </cell>
          <cell r="L8">
            <v>36</v>
          </cell>
          <cell r="V8">
            <v>62.860999999999997</v>
          </cell>
          <cell r="W8">
            <v>23.966999999999999</v>
          </cell>
          <cell r="X8">
            <v>29.13</v>
          </cell>
          <cell r="Y8">
            <v>95.847999999999999</v>
          </cell>
        </row>
        <row r="9">
          <cell r="A9" t="str">
            <v>SG&amp;A expenses</v>
          </cell>
          <cell r="B9">
            <v>324.84399999999999</v>
          </cell>
          <cell r="C9">
            <v>245.69799999999995</v>
          </cell>
          <cell r="D9">
            <v>0.32212716424228138</v>
          </cell>
          <cell r="E9">
            <v>340.69400000000002</v>
          </cell>
          <cell r="F9">
            <v>-4.6522686046716499E-2</v>
          </cell>
          <cell r="G9">
            <v>324.84399999999999</v>
          </cell>
          <cell r="H9">
            <v>0</v>
          </cell>
          <cell r="J9" t="str">
            <v>Retail</v>
          </cell>
          <cell r="K9">
            <v>22.8</v>
          </cell>
          <cell r="L9">
            <v>22.8</v>
          </cell>
          <cell r="V9">
            <v>250.036</v>
          </cell>
          <cell r="W9">
            <v>245.69799999999995</v>
          </cell>
          <cell r="X9">
            <v>238.11399999999998</v>
          </cell>
          <cell r="Y9">
            <v>307.02600000000007</v>
          </cell>
        </row>
        <row r="10">
          <cell r="A10" t="str">
            <v>Operating profits</v>
          </cell>
          <cell r="B10">
            <v>311.79800000000006</v>
          </cell>
          <cell r="C10">
            <v>253.02600000000032</v>
          </cell>
          <cell r="D10">
            <v>0.23227652494209949</v>
          </cell>
          <cell r="E10">
            <v>384.9790000000001</v>
          </cell>
          <cell r="F10">
            <v>-0.19009088807441454</v>
          </cell>
          <cell r="G10">
            <v>311.79800000000006</v>
          </cell>
          <cell r="H10">
            <v>0</v>
          </cell>
          <cell r="J10" t="str">
            <v>C/C</v>
          </cell>
          <cell r="K10">
            <v>2.6</v>
          </cell>
          <cell r="L10">
            <v>2.6</v>
          </cell>
          <cell r="V10">
            <v>192.15399999999994</v>
          </cell>
          <cell r="W10">
            <v>253.02600000000032</v>
          </cell>
          <cell r="X10">
            <v>306.31399999999991</v>
          </cell>
          <cell r="Y10">
            <v>176.29799999999983</v>
          </cell>
        </row>
        <row r="11">
          <cell r="A11" t="str">
            <v>Non-operating income</v>
          </cell>
          <cell r="B11">
            <v>34.134999999999934</v>
          </cell>
          <cell r="C11">
            <v>45.23599999999999</v>
          </cell>
          <cell r="D11">
            <v>-0.24540189229817089</v>
          </cell>
          <cell r="E11">
            <v>30.067999999999998</v>
          </cell>
          <cell r="F11">
            <v>0.13526007715843869</v>
          </cell>
          <cell r="G11">
            <v>34.134999999999998</v>
          </cell>
          <cell r="H11">
            <v>-1.8873791418627661E-15</v>
          </cell>
          <cell r="V11">
            <v>72.852000000000004</v>
          </cell>
          <cell r="W11">
            <v>45.23599999999999</v>
          </cell>
          <cell r="X11">
            <v>16.148000000000003</v>
          </cell>
          <cell r="Y11">
            <v>106.03999999999996</v>
          </cell>
        </row>
        <row r="12">
          <cell r="A12" t="str">
            <v>Pretax profits</v>
          </cell>
          <cell r="B12">
            <v>345.93299999999999</v>
          </cell>
          <cell r="C12">
            <v>298.26200000000028</v>
          </cell>
          <cell r="D12">
            <v>0.15982927761498167</v>
          </cell>
          <cell r="E12">
            <v>415.04700000000008</v>
          </cell>
          <cell r="F12">
            <v>-0.16652090004264597</v>
          </cell>
          <cell r="G12">
            <v>345.93300000000005</v>
          </cell>
          <cell r="H12">
            <v>0</v>
          </cell>
          <cell r="V12">
            <v>265.00599999999997</v>
          </cell>
          <cell r="W12">
            <v>298.26200000000028</v>
          </cell>
          <cell r="X12">
            <v>322.46199999999993</v>
          </cell>
          <cell r="Y12">
            <v>282.33799999999979</v>
          </cell>
        </row>
        <row r="13">
          <cell r="A13" t="str">
            <v>Net profits</v>
          </cell>
          <cell r="B13">
            <v>244.09899999999999</v>
          </cell>
          <cell r="C13">
            <v>261.39100000000025</v>
          </cell>
          <cell r="D13">
            <v>-6.6153769640118654E-2</v>
          </cell>
          <cell r="E13">
            <v>288.28800000000012</v>
          </cell>
          <cell r="F13">
            <v>-0.15328074703074746</v>
          </cell>
          <cell r="G13">
            <v>244.09899999999999</v>
          </cell>
          <cell r="H13">
            <v>0</v>
          </cell>
          <cell r="V13">
            <v>204.90199999999999</v>
          </cell>
          <cell r="W13">
            <v>261.39100000000025</v>
          </cell>
          <cell r="X13">
            <v>235.19699999999995</v>
          </cell>
          <cell r="Y13">
            <v>205.26199999999977</v>
          </cell>
        </row>
        <row r="14">
          <cell r="A14" t="str">
            <v xml:space="preserve">   Net interest margin *</v>
          </cell>
          <cell r="B14">
            <v>2.46E-2</v>
          </cell>
          <cell r="C14">
            <v>2.4447579188013619E-2</v>
          </cell>
          <cell r="D14">
            <v>1.5242081198638124</v>
          </cell>
          <cell r="E14">
            <v>2.6724603208946176E-2</v>
          </cell>
          <cell r="F14">
            <v>-21.246032089461757</v>
          </cell>
          <cell r="G14">
            <v>2.4622077189826692E-2</v>
          </cell>
          <cell r="H14">
            <v>-0.22077189826691379</v>
          </cell>
          <cell r="V14">
            <v>2.2953968171109906E-2</v>
          </cell>
          <cell r="W14">
            <v>2.4447579188013619E-2</v>
          </cell>
          <cell r="X14">
            <v>2.4129847724601534E-2</v>
          </cell>
          <cell r="Y14">
            <v>2.5017312347218826E-2</v>
          </cell>
        </row>
        <row r="15">
          <cell r="A15" t="str">
            <v xml:space="preserve">   Cost / income</v>
          </cell>
          <cell r="B15">
            <v>0.46653415521074487</v>
          </cell>
          <cell r="C15">
            <v>0.47006357484632377</v>
          </cell>
          <cell r="E15">
            <v>0.44269085938373021</v>
          </cell>
          <cell r="G15">
            <v>0.46367800439920576</v>
          </cell>
        </row>
        <row r="16">
          <cell r="A16" t="str">
            <v xml:space="preserve">   LLPE / Avg. total credit (annualized)</v>
          </cell>
          <cell r="B16">
            <v>3.2501023574513922E-3</v>
          </cell>
          <cell r="C16">
            <v>1.5305366756734784E-3</v>
          </cell>
          <cell r="D16">
            <v>17.195656817779138</v>
          </cell>
          <cell r="E16">
            <v>2.6354667997069902E-3</v>
          </cell>
          <cell r="F16">
            <v>6.1463555774440195</v>
          </cell>
          <cell r="G16">
            <v>3.4837940542824112E-3</v>
          </cell>
          <cell r="H16">
            <v>-2.3369169683101894</v>
          </cell>
        </row>
        <row r="17">
          <cell r="A17" t="str">
            <v>Balance sheet</v>
          </cell>
        </row>
        <row r="18">
          <cell r="A18" t="str">
            <v>Total assets</v>
          </cell>
          <cell r="B18">
            <v>110710.629</v>
          </cell>
          <cell r="C18">
            <v>88273.888000000006</v>
          </cell>
          <cell r="D18">
            <v>0.2541718905595276</v>
          </cell>
          <cell r="E18">
            <v>97381.525999999998</v>
          </cell>
          <cell r="F18">
            <v>0.13687506806989247</v>
          </cell>
          <cell r="G18">
            <v>110710.62899999999</v>
          </cell>
          <cell r="H18">
            <v>0</v>
          </cell>
          <cell r="V18">
            <v>86033.645000000004</v>
          </cell>
          <cell r="W18">
            <v>88273.888000000006</v>
          </cell>
          <cell r="X18">
            <v>92580.868000000002</v>
          </cell>
          <cell r="Y18">
            <v>95915.497224970997</v>
          </cell>
        </row>
        <row r="19">
          <cell r="A19" t="str">
            <v xml:space="preserve">   Net loans</v>
          </cell>
          <cell r="B19">
            <v>80782.680999999997</v>
          </cell>
          <cell r="C19">
            <v>63077.800999999999</v>
          </cell>
          <cell r="D19">
            <v>0.28068321532007756</v>
          </cell>
          <cell r="E19">
            <v>67832.312999999995</v>
          </cell>
          <cell r="F19">
            <v>0.19091738770576794</v>
          </cell>
          <cell r="G19">
            <v>80782.680999999997</v>
          </cell>
          <cell r="H19">
            <v>0</v>
          </cell>
          <cell r="V19">
            <v>59929.012999999999</v>
          </cell>
          <cell r="W19">
            <v>63077.800999999999</v>
          </cell>
          <cell r="X19">
            <v>66676.78</v>
          </cell>
          <cell r="Y19">
            <v>66446.510872058003</v>
          </cell>
        </row>
        <row r="20">
          <cell r="A20" t="str">
            <v>Total liabilities</v>
          </cell>
          <cell r="B20">
            <v>103317.999</v>
          </cell>
          <cell r="C20">
            <v>82868.596000000005</v>
          </cell>
          <cell r="D20">
            <v>0.24676902936789213</v>
          </cell>
          <cell r="E20">
            <v>90348.698999999993</v>
          </cell>
          <cell r="F20">
            <v>0.14354716939532253</v>
          </cell>
          <cell r="G20">
            <v>103317.999</v>
          </cell>
          <cell r="H20">
            <v>0</v>
          </cell>
        </row>
        <row r="21">
          <cell r="A21" t="str">
            <v xml:space="preserve">   Deposits</v>
          </cell>
          <cell r="B21">
            <v>71485.498000000007</v>
          </cell>
          <cell r="C21">
            <v>59354.055</v>
          </cell>
          <cell r="D21">
            <v>0.20439114058845687</v>
          </cell>
          <cell r="E21">
            <v>62083.572</v>
          </cell>
          <cell r="F21">
            <v>0.15143983661249405</v>
          </cell>
          <cell r="G21">
            <v>71485.498000000007</v>
          </cell>
          <cell r="H21">
            <v>0</v>
          </cell>
          <cell r="V21">
            <v>57649.256000000001</v>
          </cell>
          <cell r="W21">
            <v>59354.055</v>
          </cell>
          <cell r="X21">
            <v>63542.572999999997</v>
          </cell>
          <cell r="Y21">
            <v>63223.361314558999</v>
          </cell>
        </row>
        <row r="22">
          <cell r="A22" t="str">
            <v>Shareholders' equity</v>
          </cell>
          <cell r="B22">
            <v>7392.63</v>
          </cell>
          <cell r="C22">
            <v>5405.2920000000004</v>
          </cell>
          <cell r="D22">
            <v>0.36766524361681108</v>
          </cell>
          <cell r="E22">
            <v>7032.8269999999993</v>
          </cell>
          <cell r="F22">
            <v>5.1160507716171644E-2</v>
          </cell>
          <cell r="G22">
            <v>7392.63</v>
          </cell>
          <cell r="H22">
            <v>0</v>
          </cell>
        </row>
        <row r="23">
          <cell r="A23" t="str">
            <v xml:space="preserve">   Tier 1 ratio</v>
          </cell>
          <cell r="B23" t="str">
            <v>NA</v>
          </cell>
          <cell r="C23">
            <v>8.3606358453860011E-2</v>
          </cell>
          <cell r="D23" t="str">
            <v>NA</v>
          </cell>
          <cell r="E23">
            <v>9.3579741492587729E-2</v>
          </cell>
          <cell r="F23" t="str">
            <v>NA</v>
          </cell>
          <cell r="G23">
            <v>8.4619620457365624E-2</v>
          </cell>
          <cell r="H23" t="str">
            <v>NA</v>
          </cell>
          <cell r="V23">
            <v>7.9892089447319251E-2</v>
          </cell>
          <cell r="W23">
            <v>8.3606358453860011E-2</v>
          </cell>
          <cell r="X23">
            <v>8.7889852683509823E-2</v>
          </cell>
          <cell r="Y23">
            <v>9.2980198827211868E-2</v>
          </cell>
        </row>
        <row r="24">
          <cell r="A24" t="str">
            <v xml:space="preserve">   BIS ratio</v>
          </cell>
          <cell r="B24" t="str">
            <v>NA</v>
          </cell>
          <cell r="C24">
            <v>0.11712397502112852</v>
          </cell>
          <cell r="D24" t="str">
            <v>NA</v>
          </cell>
          <cell r="E24">
            <v>0.1319079489647719</v>
          </cell>
          <cell r="F24" t="str">
            <v>NA</v>
          </cell>
          <cell r="G24">
            <v>0.11669748249537576</v>
          </cell>
          <cell r="H24" t="str">
            <v>NA</v>
          </cell>
          <cell r="V24">
            <v>0.11827261065988857</v>
          </cell>
          <cell r="W24">
            <v>0.11712397502112852</v>
          </cell>
          <cell r="X24">
            <v>0.13044302643290387</v>
          </cell>
          <cell r="Y24">
            <v>0.13464044330804373</v>
          </cell>
        </row>
        <row r="25">
          <cell r="A25" t="str">
            <v>Asset quality</v>
          </cell>
        </row>
        <row r="26">
          <cell r="A26" t="str">
            <v>Precautionary &amp; below</v>
          </cell>
          <cell r="B26">
            <v>1566.4</v>
          </cell>
          <cell r="C26">
            <v>1908.8370000000002</v>
          </cell>
          <cell r="D26">
            <v>-0.17939562152242439</v>
          </cell>
          <cell r="E26">
            <v>1649.21</v>
          </cell>
          <cell r="F26">
            <v>-5.0211919646376058E-2</v>
          </cell>
          <cell r="G26">
            <v>1566.3759179810002</v>
          </cell>
          <cell r="H26">
            <v>1.5374354727759609E-5</v>
          </cell>
          <cell r="V26">
            <v>2221.1600000000003</v>
          </cell>
          <cell r="W26">
            <v>1908.8370000000002</v>
          </cell>
          <cell r="X26">
            <v>1874.9870000000001</v>
          </cell>
          <cell r="Y26">
            <v>1695.2289999999998</v>
          </cell>
        </row>
        <row r="27">
          <cell r="A27" t="str">
            <v xml:space="preserve">   % of total credit</v>
          </cell>
          <cell r="B27">
            <v>1.9968181447336218E-2</v>
          </cell>
          <cell r="C27">
            <v>2.9904687705499693E-2</v>
          </cell>
          <cell r="D27">
            <v>-99.365062581634746</v>
          </cell>
          <cell r="E27">
            <v>2.4117835061594643E-2</v>
          </cell>
          <cell r="F27">
            <v>-41.496536142584247</v>
          </cell>
          <cell r="G27">
            <v>1.9967878177901553E-2</v>
          </cell>
          <cell r="H27">
            <v>3.0326943466565948E-3</v>
          </cell>
          <cell r="V27">
            <v>3.6149921691661924E-2</v>
          </cell>
          <cell r="W27">
            <v>2.9904687705499693E-2</v>
          </cell>
          <cell r="X27">
            <v>2.9374997091855124E-2</v>
          </cell>
          <cell r="Y27">
            <v>2.6099049556369932E-2</v>
          </cell>
        </row>
        <row r="28">
          <cell r="A28" t="str">
            <v xml:space="preserve">   Coverage ratio</v>
          </cell>
          <cell r="B28">
            <v>0.54973186925434114</v>
          </cell>
          <cell r="C28">
            <v>0.46288394451700166</v>
          </cell>
          <cell r="D28">
            <v>868.47924737339486</v>
          </cell>
          <cell r="E28">
            <v>0.50597013115370382</v>
          </cell>
          <cell r="F28">
            <v>437.61738100637325</v>
          </cell>
          <cell r="G28">
            <v>0.549738405778047</v>
          </cell>
          <cell r="H28">
            <v>-6.5365237058578884E-2</v>
          </cell>
          <cell r="V28">
            <v>0.4323758756685695</v>
          </cell>
          <cell r="W28">
            <v>0.46288394451700166</v>
          </cell>
          <cell r="X28">
            <v>0.46133546525922575</v>
          </cell>
          <cell r="Y28">
            <v>0.47852473028717657</v>
          </cell>
        </row>
        <row r="29">
          <cell r="A29" t="str">
            <v>Substandard &amp; below</v>
          </cell>
          <cell r="B29">
            <v>581.70000000000005</v>
          </cell>
          <cell r="C29">
            <v>698.13900000000001</v>
          </cell>
          <cell r="D29">
            <v>-0.16678483797639143</v>
          </cell>
          <cell r="E29">
            <v>627.81100000000004</v>
          </cell>
          <cell r="F29">
            <v>-7.3447263587289813E-2</v>
          </cell>
          <cell r="G29">
            <v>581.64281241800006</v>
          </cell>
          <cell r="H29">
            <v>9.832079203775379E-5</v>
          </cell>
          <cell r="V29">
            <v>849.53700000000003</v>
          </cell>
          <cell r="W29">
            <v>698.13900000000001</v>
          </cell>
          <cell r="X29">
            <v>684.29499999999985</v>
          </cell>
          <cell r="Y29">
            <v>635.66500000000008</v>
          </cell>
        </row>
        <row r="30">
          <cell r="A30" t="str">
            <v xml:space="preserve">   % of total credit</v>
          </cell>
          <cell r="B30">
            <v>7.4154054825813828E-3</v>
          </cell>
          <cell r="C30">
            <v>1.0937355452576542E-2</v>
          </cell>
          <cell r="D30">
            <v>-35.219499699951591</v>
          </cell>
          <cell r="E30">
            <v>9.1810273693797607E-3</v>
          </cell>
          <cell r="F30">
            <v>-17.656218867983778</v>
          </cell>
          <cell r="G30">
            <v>7.4146778484598412E-3</v>
          </cell>
          <cell r="H30">
            <v>7.2763412154158019E-3</v>
          </cell>
          <cell r="V30">
            <v>1.3826422240707285E-2</v>
          </cell>
          <cell r="W30">
            <v>1.0937355452576542E-2</v>
          </cell>
          <cell r="X30">
            <v>1.0720694935469418E-2</v>
          </cell>
          <cell r="Y30">
            <v>9.7864373109768036E-3</v>
          </cell>
        </row>
        <row r="31">
          <cell r="A31" t="str">
            <v xml:space="preserve">   Coverage ratio</v>
          </cell>
          <cell r="B31">
            <v>1.4803163142513323</v>
          </cell>
          <cell r="C31">
            <v>1.2656075652556296</v>
          </cell>
          <cell r="D31">
            <v>2147.0874899570267</v>
          </cell>
          <cell r="E31">
            <v>1.3291436435487749</v>
          </cell>
          <cell r="F31">
            <v>1511.7267070255734</v>
          </cell>
          <cell r="G31">
            <v>1.4804567023191699</v>
          </cell>
          <cell r="H31">
            <v>-1.4038806783767122</v>
          </cell>
          <cell r="V31">
            <v>1.1304698912466438</v>
          </cell>
          <cell r="W31">
            <v>1.2656075652556296</v>
          </cell>
          <cell r="X31">
            <v>1.2640717819069263</v>
          </cell>
          <cell r="Y31">
            <v>1.2761580392187706</v>
          </cell>
        </row>
        <row r="33">
          <cell r="B33">
            <v>861.1</v>
          </cell>
        </row>
        <row r="34">
          <cell r="B34">
            <v>78444.800000000003</v>
          </cell>
        </row>
        <row r="37">
          <cell r="A37" t="str">
            <v>In line bottom line, however…</v>
          </cell>
        </row>
        <row r="39">
          <cell r="A39" t="str">
            <v>XXX</v>
          </cell>
        </row>
        <row r="40">
          <cell r="A40" t="str">
            <v>XXX</v>
          </cell>
        </row>
        <row r="41">
          <cell r="A41" t="str">
            <v>XXX</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FOSHEET"/>
      <sheetName val="Prices"/>
      <sheetName val="Charts"/>
      <sheetName val="Data"/>
      <sheetName val="Bulks"/>
      <sheetName val="Aust Steel team"/>
      <sheetName val="MS Commodities Daily"/>
      <sheetName val="Consensus"/>
      <sheetName val="SMRM Costs"/>
      <sheetName val="MS Prices"/>
      <sheetName val="Daily Source"/>
      <sheetName val="Summary"/>
      <sheetName val="Steel Making Raw Materials"/>
      <sheetName val="Thermal Coal"/>
      <sheetName val="Other Prices"/>
      <sheetName val="CFS Prices"/>
      <sheetName val="Metals &amp; Energy"/>
      <sheetName val="FX"/>
    </sheetNames>
    <sheetDataSet>
      <sheetData sheetId="0"/>
      <sheetData sheetId="1"/>
      <sheetData sheetId="2" refreshError="1">
        <row r="1">
          <cell r="A1" t="str">
            <v>US$ TWI vs Gold</v>
          </cell>
          <cell r="I1" t="str">
            <v>US$ TWI vs USD/EUR</v>
          </cell>
          <cell r="Q1" t="str">
            <v>US$ TWI</v>
          </cell>
        </row>
        <row r="21">
          <cell r="A21" t="str">
            <v>Gold:Silver Ratio</v>
          </cell>
          <cell r="I21" t="str">
            <v>Platinum:Palladium Ratio</v>
          </cell>
          <cell r="Q21" t="str">
            <v>Gold:Platinum Ratio</v>
          </cell>
        </row>
        <row r="41">
          <cell r="A41" t="str">
            <v>Copper:Aluminium Ratio</v>
          </cell>
          <cell r="I41" t="str">
            <v>Copper vs Oil</v>
          </cell>
          <cell r="Q41" t="str">
            <v>Tin:Aluminium Ratio</v>
          </cell>
        </row>
        <row r="61">
          <cell r="A61" t="str">
            <v>S&amp;P vs CRB</v>
          </cell>
          <cell r="I61" t="str">
            <v>Ali vs Oil</v>
          </cell>
          <cell r="Q61" t="str">
            <v>Spot Met Coal, iron Roe and China HRC</v>
          </cell>
        </row>
        <row r="69">
          <cell r="H69" t="str">
            <v>Metals</v>
          </cell>
        </row>
        <row r="70">
          <cell r="H70" t="str">
            <v>↕ Strength</v>
          </cell>
        </row>
        <row r="71">
          <cell r="H71" t="str">
            <v>Oil</v>
          </cell>
        </row>
        <row r="81">
          <cell r="A81" t="str">
            <v>Metals:Oil Ratio</v>
          </cell>
          <cell r="I81" t="str">
            <v>Iron Ore spot vs contract and forecast</v>
          </cell>
          <cell r="Q81" t="str">
            <v>Spot Met Coal, iron Roe and China HRC</v>
          </cell>
        </row>
        <row r="82">
          <cell r="A82" t="str">
            <v>Uranium vs Oil</v>
          </cell>
          <cell r="I82" t="str">
            <v>Gold:Oil ratio</v>
          </cell>
          <cell r="Q82" t="str">
            <v>Coke Spot vs Coking Coal Price and Forecast</v>
          </cell>
        </row>
        <row r="89">
          <cell r="H89" t="str">
            <v>Metals</v>
          </cell>
        </row>
        <row r="90">
          <cell r="H90" t="str">
            <v>↕ Strength</v>
          </cell>
        </row>
        <row r="91">
          <cell r="H91" t="str">
            <v>Oil</v>
          </cell>
        </row>
        <row r="101">
          <cell r="A101" t="str">
            <v>Thermal Coal</v>
          </cell>
          <cell r="I101" t="str">
            <v>Spot Iron Ore vs BDI</v>
          </cell>
        </row>
        <row r="102">
          <cell r="A102" t="str">
            <v>Uranium vs Oil</v>
          </cell>
          <cell r="I102" t="str">
            <v>Gold:Oil ratio</v>
          </cell>
          <cell r="Q102" t="str">
            <v>Coke Spot vs Coking Coal Price and Forecast</v>
          </cell>
        </row>
        <row r="122">
          <cell r="A122" t="str">
            <v>Uranium vs Oil</v>
          </cell>
          <cell r="I122" t="str">
            <v>Gold:Oil ratio</v>
          </cell>
          <cell r="Q122" t="str">
            <v>Coke Spot vs Coking Coal Price and Forecast</v>
          </cell>
        </row>
        <row r="128">
          <cell r="C128" t="str">
            <v>Bulks</v>
          </cell>
          <cell r="D128" t="str">
            <v>Base Metals</v>
          </cell>
          <cell r="E128" t="str">
            <v>Precious Metals</v>
          </cell>
        </row>
        <row r="129">
          <cell r="A129" t="str">
            <v>Iron Ore</v>
          </cell>
          <cell r="C129">
            <v>0.3199251637043965</v>
          </cell>
        </row>
        <row r="130">
          <cell r="A130" t="str">
            <v>Coking Coal</v>
          </cell>
          <cell r="C130">
            <v>0.23529411764705888</v>
          </cell>
        </row>
        <row r="131">
          <cell r="A131" t="str">
            <v>Spot Coke</v>
          </cell>
          <cell r="C131" t="e">
            <v>#N/A</v>
          </cell>
        </row>
        <row r="132">
          <cell r="A132" t="str">
            <v>China HRC</v>
          </cell>
          <cell r="C132" t="e">
            <v>#N/A</v>
          </cell>
        </row>
        <row r="133">
          <cell r="A133" t="str">
            <v>Aluminium</v>
          </cell>
          <cell r="D133" t="e">
            <v>#NAME?</v>
          </cell>
        </row>
        <row r="134">
          <cell r="A134" t="str">
            <v>Copper</v>
          </cell>
          <cell r="D134" t="e">
            <v>#NAME?</v>
          </cell>
        </row>
        <row r="135">
          <cell r="A135" t="str">
            <v>Lead</v>
          </cell>
          <cell r="D135" t="e">
            <v>#NAME?</v>
          </cell>
        </row>
        <row r="136">
          <cell r="A136" t="str">
            <v>Nickel</v>
          </cell>
          <cell r="D136" t="e">
            <v>#NAME?</v>
          </cell>
        </row>
        <row r="137">
          <cell r="A137" t="str">
            <v>Tin</v>
          </cell>
          <cell r="D137" t="e">
            <v>#NAME?</v>
          </cell>
        </row>
        <row r="138">
          <cell r="A138" t="str">
            <v>Zinc</v>
          </cell>
          <cell r="D138" t="e">
            <v>#N/A</v>
          </cell>
        </row>
        <row r="139">
          <cell r="A139" t="str">
            <v>Gold</v>
          </cell>
          <cell r="E139" t="e">
            <v>#NAME?</v>
          </cell>
        </row>
        <row r="140">
          <cell r="A140" t="str">
            <v>Silver</v>
          </cell>
          <cell r="E140" t="e">
            <v>#N/A</v>
          </cell>
        </row>
        <row r="141">
          <cell r="A141" t="str">
            <v>Platinum</v>
          </cell>
          <cell r="E141" t="e">
            <v>#N/A</v>
          </cell>
        </row>
        <row r="142">
          <cell r="A142" t="str">
            <v>Spot Iron Ore vs Scrap Prices</v>
          </cell>
          <cell r="E142" t="e">
            <v>#N/A</v>
          </cell>
          <cell r="Q142" t="str">
            <v>Spot vs Quarterly Contract Prices for Hard Coking Coal</v>
          </cell>
        </row>
        <row r="146">
          <cell r="A146" t="str">
            <v>Copper vs S&amp;P</v>
          </cell>
        </row>
        <row r="148">
          <cell r="C148" t="str">
            <v>Bulks</v>
          </cell>
          <cell r="D148" t="str">
            <v>Base Metals</v>
          </cell>
          <cell r="E148" t="str">
            <v>Precious Metals</v>
          </cell>
        </row>
        <row r="149">
          <cell r="A149" t="str">
            <v>Iron Ore</v>
          </cell>
          <cell r="C149">
            <v>3.1158142269253508E-2</v>
          </cell>
        </row>
        <row r="150">
          <cell r="A150" t="str">
            <v>Coking Coal</v>
          </cell>
          <cell r="C150">
            <v>9.4435483870967785E-2</v>
          </cell>
        </row>
        <row r="151">
          <cell r="A151" t="str">
            <v>Spot Coke</v>
          </cell>
          <cell r="C151" t="e">
            <v>#N/A</v>
          </cell>
        </row>
        <row r="152">
          <cell r="A152" t="str">
            <v>China HRC</v>
          </cell>
          <cell r="C152" t="e">
            <v>#N/A</v>
          </cell>
        </row>
        <row r="153">
          <cell r="A153" t="str">
            <v>Aluminium</v>
          </cell>
          <cell r="D153">
            <v>1.4170040485830038E-2</v>
          </cell>
        </row>
        <row r="154">
          <cell r="A154" t="str">
            <v>Copper</v>
          </cell>
          <cell r="D154">
            <v>7.2916666666666963E-3</v>
          </cell>
        </row>
        <row r="155">
          <cell r="A155" t="str">
            <v>Lead</v>
          </cell>
          <cell r="D155">
            <v>4.3137254901960853E-2</v>
          </cell>
        </row>
        <row r="156">
          <cell r="A156" t="str">
            <v>Nickel</v>
          </cell>
          <cell r="D156">
            <v>4.6464646464646542E-2</v>
          </cell>
        </row>
        <row r="157">
          <cell r="A157" t="str">
            <v>Tin</v>
          </cell>
          <cell r="D157">
            <v>-1.3011152416356864E-2</v>
          </cell>
        </row>
        <row r="158">
          <cell r="A158" t="str">
            <v>Zinc</v>
          </cell>
          <cell r="D158">
            <v>4.4824775876119993E-3</v>
          </cell>
        </row>
        <row r="159">
          <cell r="A159" t="str">
            <v>Gold</v>
          </cell>
          <cell r="E159" t="e">
            <v>#N/A</v>
          </cell>
        </row>
        <row r="160">
          <cell r="A160" t="str">
            <v>Silver</v>
          </cell>
          <cell r="E160" t="e">
            <v>#N/A</v>
          </cell>
        </row>
        <row r="161">
          <cell r="A161" t="str">
            <v>Platinum</v>
          </cell>
          <cell r="E161" t="e">
            <v>#N/A</v>
          </cell>
        </row>
        <row r="162">
          <cell r="A162" t="str">
            <v>Palladium</v>
          </cell>
          <cell r="E162" t="e">
            <v>#N/A</v>
          </cell>
        </row>
        <row r="166">
          <cell r="A166" t="str">
            <v>Copper vs S&amp;P</v>
          </cell>
        </row>
        <row r="172">
          <cell r="C172" t="str">
            <v>Bulks</v>
          </cell>
          <cell r="D172" t="str">
            <v>Base Metals</v>
          </cell>
          <cell r="E172" t="str">
            <v>Precious Metals</v>
          </cell>
        </row>
        <row r="173">
          <cell r="A173" t="str">
            <v>Iron Ore</v>
          </cell>
          <cell r="C173">
            <v>2.2339800117577857E-2</v>
          </cell>
        </row>
        <row r="174">
          <cell r="A174" t="str">
            <v>Coking Coal</v>
          </cell>
          <cell r="C174">
            <v>0.33870967741935476</v>
          </cell>
        </row>
        <row r="175">
          <cell r="A175" t="str">
            <v>Spot Coke</v>
          </cell>
          <cell r="C175" t="e">
            <v>#N/A</v>
          </cell>
        </row>
        <row r="176">
          <cell r="A176" t="str">
            <v>China HRC</v>
          </cell>
          <cell r="C176" t="e">
            <v>#N/A</v>
          </cell>
        </row>
        <row r="177">
          <cell r="A177" t="str">
            <v>Aluminium</v>
          </cell>
          <cell r="D177">
            <v>6.9230769230769207E-2</v>
          </cell>
        </row>
        <row r="178">
          <cell r="A178" t="str">
            <v>Copper</v>
          </cell>
          <cell r="D178" t="e">
            <v>#N/A</v>
          </cell>
        </row>
        <row r="179">
          <cell r="A179" t="str">
            <v>Lead</v>
          </cell>
          <cell r="D179">
            <v>9.4117647058823639E-2</v>
          </cell>
        </row>
        <row r="180">
          <cell r="A180" t="str">
            <v>Nickel</v>
          </cell>
          <cell r="D180">
            <v>2.6464646464646524E-2</v>
          </cell>
        </row>
        <row r="181">
          <cell r="A181" t="str">
            <v>Tin</v>
          </cell>
          <cell r="D181">
            <v>0.17490706319702598</v>
          </cell>
        </row>
        <row r="182">
          <cell r="A182" t="str">
            <v>Zinc</v>
          </cell>
          <cell r="D182">
            <v>-1.1817440912795463E-2</v>
          </cell>
        </row>
        <row r="183">
          <cell r="A183" t="str">
            <v>Gold</v>
          </cell>
          <cell r="E183">
            <v>2.4975376389475112E-2</v>
          </cell>
        </row>
        <row r="184">
          <cell r="A184" t="str">
            <v>Silver</v>
          </cell>
          <cell r="E184" t="e">
            <v>#N/A</v>
          </cell>
        </row>
        <row r="185">
          <cell r="A185" t="str">
            <v>Platinum</v>
          </cell>
          <cell r="E185" t="e">
            <v>#N/A</v>
          </cell>
        </row>
        <row r="186">
          <cell r="A186" t="str">
            <v>Palladium</v>
          </cell>
          <cell r="E186" t="e">
            <v>#N/A</v>
          </cell>
        </row>
        <row r="192">
          <cell r="C192" t="str">
            <v>Bulks</v>
          </cell>
          <cell r="D192" t="str">
            <v>Base Metals</v>
          </cell>
          <cell r="E192" t="str">
            <v>Precious Metals</v>
          </cell>
        </row>
        <row r="193">
          <cell r="A193" t="str">
            <v>Iron Ore</v>
          </cell>
          <cell r="C193" t="e">
            <v>#REF!</v>
          </cell>
        </row>
        <row r="194">
          <cell r="A194" t="str">
            <v>Coking Coal</v>
          </cell>
          <cell r="C194" t="e">
            <v>#REF!</v>
          </cell>
        </row>
        <row r="195">
          <cell r="A195" t="str">
            <v>Spot Coke</v>
          </cell>
          <cell r="C195" t="e">
            <v>#REF!</v>
          </cell>
        </row>
        <row r="196">
          <cell r="A196" t="str">
            <v>China HRC</v>
          </cell>
          <cell r="C196" t="e">
            <v>#REF!</v>
          </cell>
        </row>
        <row r="197">
          <cell r="A197" t="str">
            <v>Aluminium</v>
          </cell>
          <cell r="D197" t="e">
            <v>#REF!</v>
          </cell>
        </row>
        <row r="198">
          <cell r="A198" t="str">
            <v>Copper</v>
          </cell>
          <cell r="D198" t="e">
            <v>#REF!</v>
          </cell>
        </row>
        <row r="199">
          <cell r="A199" t="str">
            <v>Lead</v>
          </cell>
          <cell r="D199" t="e">
            <v>#REF!</v>
          </cell>
        </row>
        <row r="200">
          <cell r="A200" t="str">
            <v>Nickel</v>
          </cell>
          <cell r="D200" t="e">
            <v>#REF!</v>
          </cell>
        </row>
        <row r="201">
          <cell r="A201" t="str">
            <v>Tin</v>
          </cell>
          <cell r="D201" t="e">
            <v>#REF!</v>
          </cell>
        </row>
        <row r="202">
          <cell r="A202" t="str">
            <v>Zinc</v>
          </cell>
          <cell r="D202" t="e">
            <v>#REF!</v>
          </cell>
        </row>
        <row r="203">
          <cell r="A203" t="str">
            <v>Gold</v>
          </cell>
          <cell r="E203" t="e">
            <v>#REF!</v>
          </cell>
        </row>
        <row r="204">
          <cell r="A204" t="str">
            <v>Silver</v>
          </cell>
          <cell r="E204" t="e">
            <v>#REF!</v>
          </cell>
        </row>
        <row r="205">
          <cell r="A205" t="str">
            <v>Platinum</v>
          </cell>
          <cell r="E205" t="e">
            <v>#REF!</v>
          </cell>
        </row>
        <row r="206">
          <cell r="A206" t="str">
            <v>Palladium</v>
          </cell>
          <cell r="E206" t="e">
            <v>#REF!</v>
          </cell>
        </row>
      </sheetData>
      <sheetData sheetId="3" refreshError="1"/>
      <sheetData sheetId="4" refreshError="1"/>
      <sheetData sheetId="5" refreshError="1"/>
      <sheetData sheetId="6" refreshError="1"/>
      <sheetData sheetId="7" refreshError="1">
        <row r="1">
          <cell r="A1" t="str">
            <v>Morgan Stanley Commodity Price Forecasts vs Consensus</v>
          </cell>
          <cell r="Q1" t="str">
            <v>Last Update:</v>
          </cell>
          <cell r="S1">
            <v>40431</v>
          </cell>
        </row>
        <row r="2">
          <cell r="A2" t="str">
            <v>Calandar Year</v>
          </cell>
          <cell r="B2" t="str">
            <v>Unit</v>
          </cell>
          <cell r="C2" t="str">
            <v>MS 2010e</v>
          </cell>
          <cell r="D2" t="str">
            <v>Market 2010e</v>
          </cell>
          <cell r="E2" t="str">
            <v>% Diff</v>
          </cell>
          <cell r="F2" t="str">
            <v>MS 2011e</v>
          </cell>
          <cell r="G2" t="str">
            <v>Market 2011e</v>
          </cell>
          <cell r="H2" t="str">
            <v>% Diff</v>
          </cell>
          <cell r="I2" t="str">
            <v>MS 2012e</v>
          </cell>
          <cell r="J2" t="str">
            <v>Market 2012e</v>
          </cell>
          <cell r="K2" t="str">
            <v>% Diff</v>
          </cell>
          <cell r="L2" t="str">
            <v>MS LT</v>
          </cell>
          <cell r="M2" t="str">
            <v>Market LT</v>
          </cell>
          <cell r="N2" t="str">
            <v>% Diff</v>
          </cell>
        </row>
        <row r="3">
          <cell r="A3" t="str">
            <v>Base Metals</v>
          </cell>
        </row>
        <row r="4">
          <cell r="A4" t="str">
            <v>Aluminium</v>
          </cell>
          <cell r="B4" t="str">
            <v>US$/lb</v>
          </cell>
          <cell r="C4">
            <v>0.97137889384653031</v>
          </cell>
          <cell r="D4">
            <v>0.95299999999999996</v>
          </cell>
          <cell r="E4">
            <v>1.9285303091847172E-2</v>
          </cell>
          <cell r="F4">
            <v>0.97750000000000004</v>
          </cell>
          <cell r="G4">
            <v>1.028</v>
          </cell>
          <cell r="H4">
            <v>-4.9124513618676979E-2</v>
          </cell>
          <cell r="I4">
            <v>1.1499999999999999</v>
          </cell>
          <cell r="J4">
            <v>1.0760000000000001</v>
          </cell>
          <cell r="K4">
            <v>6.8773234200743438E-2</v>
          </cell>
          <cell r="L4">
            <v>1.1499999999999999</v>
          </cell>
          <cell r="M4">
            <v>1.159</v>
          </cell>
          <cell r="N4">
            <v>-7.7653149266609933E-3</v>
          </cell>
        </row>
        <row r="5">
          <cell r="A5" t="str">
            <v>Copper</v>
          </cell>
          <cell r="B5" t="str">
            <v>US$/lb</v>
          </cell>
          <cell r="C5">
            <v>3.311634393103196</v>
          </cell>
          <cell r="D5">
            <v>3.1789999999999998</v>
          </cell>
          <cell r="E5">
            <v>4.1722048789932797E-2</v>
          </cell>
          <cell r="F5">
            <v>3.6</v>
          </cell>
          <cell r="G5">
            <v>3.4540000000000002</v>
          </cell>
          <cell r="H5">
            <v>4.2269832078749348E-2</v>
          </cell>
          <cell r="I5">
            <v>3.8</v>
          </cell>
          <cell r="J5">
            <v>3.4729999999999999</v>
          </cell>
          <cell r="K5">
            <v>9.4154909300316669E-2</v>
          </cell>
          <cell r="L5">
            <v>1.95</v>
          </cell>
          <cell r="M5">
            <v>2.2890000000000001</v>
          </cell>
          <cell r="N5">
            <v>-0.14809960681520318</v>
          </cell>
        </row>
        <row r="6">
          <cell r="A6" t="str">
            <v>Zinc</v>
          </cell>
          <cell r="B6" t="str">
            <v>US$/lb</v>
          </cell>
          <cell r="C6">
            <v>0.96478360836445232</v>
          </cell>
          <cell r="D6">
            <v>0.93100000000000005</v>
          </cell>
          <cell r="E6">
            <v>3.6287441852258073E-2</v>
          </cell>
          <cell r="F6">
            <v>0.98499999999999999</v>
          </cell>
          <cell r="G6">
            <v>1.0069999999999999</v>
          </cell>
          <cell r="H6">
            <v>-2.1847070506454735E-2</v>
          </cell>
          <cell r="I6">
            <v>1.1000000000000001</v>
          </cell>
          <cell r="J6">
            <v>1.1279999999999999</v>
          </cell>
          <cell r="K6">
            <v>-2.4822695035460862E-2</v>
          </cell>
          <cell r="L6">
            <v>0.9</v>
          </cell>
          <cell r="M6">
            <v>0.90900000000000003</v>
          </cell>
          <cell r="N6">
            <v>-9.9009900990099098E-3</v>
          </cell>
        </row>
        <row r="7">
          <cell r="A7" t="str">
            <v>Lead</v>
          </cell>
          <cell r="B7" t="str">
            <v>US$/lb</v>
          </cell>
          <cell r="C7">
            <v>0.95206694581174078</v>
          </cell>
          <cell r="D7">
            <v>0.90300000000000002</v>
          </cell>
          <cell r="E7">
            <v>5.4337703003035198E-2</v>
          </cell>
          <cell r="F7">
            <v>0.97250000000000003</v>
          </cell>
          <cell r="G7">
            <v>1.0149999999999999</v>
          </cell>
          <cell r="H7">
            <v>-4.1871921182265903E-2</v>
          </cell>
          <cell r="I7">
            <v>1.1000000000000001</v>
          </cell>
          <cell r="J7">
            <v>1.1080000000000001</v>
          </cell>
          <cell r="K7">
            <v>-7.2202166064981865E-3</v>
          </cell>
          <cell r="L7">
            <v>0.85</v>
          </cell>
          <cell r="M7">
            <v>0.76500000000000001</v>
          </cell>
          <cell r="N7">
            <v>0.11111111111111116</v>
          </cell>
        </row>
        <row r="8">
          <cell r="A8" t="str">
            <v>Nickel</v>
          </cell>
          <cell r="B8" t="str">
            <v>US$/lb</v>
          </cell>
          <cell r="C8">
            <v>9.8979831400869944</v>
          </cell>
          <cell r="D8">
            <v>9.3719999999999999</v>
          </cell>
          <cell r="E8">
            <v>5.6122827580771917E-2</v>
          </cell>
          <cell r="F8">
            <v>10.75</v>
          </cell>
          <cell r="G8">
            <v>9.3789999999999996</v>
          </cell>
          <cell r="H8">
            <v>0.14617763087749225</v>
          </cell>
          <cell r="I8">
            <v>11.2</v>
          </cell>
          <cell r="J8">
            <v>9.343</v>
          </cell>
          <cell r="K8">
            <v>0.19875842877020222</v>
          </cell>
          <cell r="L8">
            <v>7.5</v>
          </cell>
          <cell r="M8">
            <v>7.7240000000000002</v>
          </cell>
          <cell r="N8">
            <v>-2.9000517866390463E-2</v>
          </cell>
        </row>
        <row r="9">
          <cell r="A9" t="str">
            <v>Precious Metals</v>
          </cell>
        </row>
        <row r="10">
          <cell r="A10" t="str">
            <v>Gold</v>
          </cell>
          <cell r="B10" t="str">
            <v>US$/oz</v>
          </cell>
          <cell r="C10">
            <v>1202.8245700064963</v>
          </cell>
          <cell r="D10">
            <v>1192</v>
          </cell>
          <cell r="E10">
            <v>9.0810151061211375E-3</v>
          </cell>
          <cell r="F10">
            <v>1315</v>
          </cell>
          <cell r="G10">
            <v>1237</v>
          </cell>
          <cell r="H10">
            <v>6.3055780113177029E-2</v>
          </cell>
          <cell r="I10">
            <v>1250</v>
          </cell>
          <cell r="J10">
            <v>1232</v>
          </cell>
          <cell r="K10">
            <v>1.4610389610389518E-2</v>
          </cell>
          <cell r="L10">
            <v>750</v>
          </cell>
          <cell r="M10">
            <v>934.17114230974369</v>
          </cell>
          <cell r="N10">
            <v>-0.19714925238899961</v>
          </cell>
        </row>
        <row r="11">
          <cell r="A11" t="str">
            <v>Silver</v>
          </cell>
          <cell r="B11" t="str">
            <v>US$/oz</v>
          </cell>
          <cell r="C11">
            <v>18.474115989338536</v>
          </cell>
          <cell r="D11">
            <v>17.38</v>
          </cell>
          <cell r="E11">
            <v>6.2952588569536116E-2</v>
          </cell>
          <cell r="F11">
            <v>20.23076923076923</v>
          </cell>
          <cell r="G11">
            <v>18.23</v>
          </cell>
          <cell r="H11">
            <v>0.10975146630659505</v>
          </cell>
          <cell r="I11">
            <v>19.53125</v>
          </cell>
          <cell r="J11">
            <v>18.09</v>
          </cell>
          <cell r="K11">
            <v>7.9671088999447193E-2</v>
          </cell>
          <cell r="L11">
            <v>12.096774193548388</v>
          </cell>
          <cell r="M11">
            <v>13.19996672991463</v>
          </cell>
          <cell r="N11">
            <v>-8.3575402797502085E-2</v>
          </cell>
        </row>
        <row r="12">
          <cell r="A12" t="str">
            <v>Platinum</v>
          </cell>
          <cell r="B12" t="str">
            <v>US$/oz</v>
          </cell>
          <cell r="C12">
            <v>1621.579927586075</v>
          </cell>
          <cell r="D12">
            <v>1625</v>
          </cell>
          <cell r="E12">
            <v>-2.1046599470307958E-3</v>
          </cell>
          <cell r="F12">
            <v>1623.75</v>
          </cell>
          <cell r="G12">
            <v>1722</v>
          </cell>
          <cell r="H12">
            <v>-5.7055749128919864E-2</v>
          </cell>
          <cell r="I12">
            <v>1783</v>
          </cell>
          <cell r="J12">
            <v>1775.1779740591016</v>
          </cell>
          <cell r="K12">
            <v>4.4063333678101557E-3</v>
          </cell>
          <cell r="L12">
            <v>1700</v>
          </cell>
          <cell r="M12">
            <v>1813.4122197851405</v>
          </cell>
          <cell r="N12">
            <v>-6.2540782811410622E-2</v>
          </cell>
        </row>
        <row r="13">
          <cell r="A13" t="str">
            <v>Palladium</v>
          </cell>
          <cell r="B13" t="str">
            <v>US$/oz</v>
          </cell>
          <cell r="C13">
            <v>493.27573409855171</v>
          </cell>
          <cell r="D13">
            <v>485.125621326957</v>
          </cell>
          <cell r="E13">
            <v>1.6800004809685909E-2</v>
          </cell>
          <cell r="F13">
            <v>541.25</v>
          </cell>
          <cell r="G13">
            <v>547.72662909462588</v>
          </cell>
          <cell r="H13">
            <v>-1.1824564939140414E-2</v>
          </cell>
          <cell r="I13">
            <v>594</v>
          </cell>
          <cell r="J13">
            <v>564.20000000000005</v>
          </cell>
          <cell r="K13">
            <v>5.2818149592342989E-2</v>
          </cell>
          <cell r="L13">
            <v>682</v>
          </cell>
          <cell r="M13">
            <v>561.29910163571037</v>
          </cell>
          <cell r="N13">
            <v>0.21503846703575502</v>
          </cell>
        </row>
        <row r="14">
          <cell r="A14" t="str">
            <v>Bulks</v>
          </cell>
        </row>
        <row r="15">
          <cell r="A15" t="str">
            <v>Alumina</v>
          </cell>
          <cell r="B15" t="str">
            <v>US$/t</v>
          </cell>
          <cell r="C15">
            <v>314.40210128125625</v>
          </cell>
          <cell r="D15">
            <v>302</v>
          </cell>
          <cell r="E15">
            <v>4.1066560533961072E-2</v>
          </cell>
          <cell r="F15">
            <v>317.75050271249995</v>
          </cell>
          <cell r="G15">
            <v>324</v>
          </cell>
          <cell r="H15">
            <v>-1.9288571875000105E-2</v>
          </cell>
          <cell r="I15">
            <v>372.21563981249989</v>
          </cell>
          <cell r="J15">
            <v>326</v>
          </cell>
          <cell r="K15">
            <v>0.1417657662960119</v>
          </cell>
          <cell r="L15">
            <v>385.05066187499989</v>
          </cell>
          <cell r="M15">
            <v>360</v>
          </cell>
          <cell r="N15">
            <v>6.9585171874999796E-2</v>
          </cell>
        </row>
        <row r="16">
          <cell r="A16" t="str">
            <v>Iron Ore</v>
          </cell>
          <cell r="B16" t="str">
            <v>US$/t</v>
          </cell>
          <cell r="C16">
            <v>121.5475</v>
          </cell>
          <cell r="D16">
            <v>109.5</v>
          </cell>
          <cell r="E16">
            <v>0.11002283105022825</v>
          </cell>
          <cell r="F16">
            <v>135</v>
          </cell>
          <cell r="G16">
            <v>117.4</v>
          </cell>
          <cell r="H16">
            <v>0.14991482112436105</v>
          </cell>
          <cell r="I16">
            <v>140</v>
          </cell>
          <cell r="J16">
            <v>114.1</v>
          </cell>
          <cell r="K16">
            <v>0.22699386503067487</v>
          </cell>
          <cell r="L16">
            <v>61</v>
          </cell>
          <cell r="M16">
            <v>57.8</v>
          </cell>
          <cell r="N16">
            <v>5.5363321799307919E-2</v>
          </cell>
        </row>
        <row r="17">
          <cell r="A17" t="str">
            <v>Coking Coal</v>
          </cell>
          <cell r="B17" t="str">
            <v>US$/t</v>
          </cell>
          <cell r="C17">
            <v>221.00961538461539</v>
          </cell>
          <cell r="D17">
            <v>191.9</v>
          </cell>
          <cell r="E17">
            <v>0.15169158616266487</v>
          </cell>
          <cell r="F17">
            <v>237.5</v>
          </cell>
          <cell r="G17">
            <v>221.2</v>
          </cell>
          <cell r="H17">
            <v>7.3688969258589587E-2</v>
          </cell>
          <cell r="I17">
            <v>250</v>
          </cell>
          <cell r="J17">
            <v>205.9</v>
          </cell>
          <cell r="K17">
            <v>0.21418164157357933</v>
          </cell>
          <cell r="L17">
            <v>110</v>
          </cell>
          <cell r="M17">
            <v>140</v>
          </cell>
          <cell r="N17">
            <v>-0.2142857142857143</v>
          </cell>
        </row>
        <row r="18">
          <cell r="A18" t="str">
            <v>Thermal Coal</v>
          </cell>
          <cell r="B18" t="str">
            <v>US$/t</v>
          </cell>
          <cell r="C18">
            <v>98</v>
          </cell>
          <cell r="D18">
            <v>89.82498319443593</v>
          </cell>
          <cell r="E18">
            <v>9.1010501920922859E-2</v>
          </cell>
          <cell r="F18">
            <v>105.00349999999999</v>
          </cell>
          <cell r="G18">
            <v>102.5</v>
          </cell>
          <cell r="H18">
            <v>2.4424390243902305E-2</v>
          </cell>
          <cell r="I18">
            <v>110</v>
          </cell>
          <cell r="J18">
            <v>102.3</v>
          </cell>
          <cell r="K18">
            <v>7.5268817204301008E-2</v>
          </cell>
          <cell r="L18">
            <v>70</v>
          </cell>
          <cell r="M18">
            <v>84.4</v>
          </cell>
          <cell r="N18">
            <v>-0.17061611374407593</v>
          </cell>
        </row>
        <row r="19">
          <cell r="A19" t="str">
            <v>Morgan Stanley vs Consensus 2010</v>
          </cell>
          <cell r="I19" t="str">
            <v>Morgan Stanley vs Consensus 2011</v>
          </cell>
        </row>
        <row r="61">
          <cell r="C61">
            <v>2010</v>
          </cell>
          <cell r="E61">
            <v>2011</v>
          </cell>
          <cell r="G61">
            <v>2012</v>
          </cell>
          <cell r="I61" t="str">
            <v>LT</v>
          </cell>
        </row>
        <row r="62">
          <cell r="B62" t="str">
            <v>Coking Coal</v>
          </cell>
          <cell r="C62">
            <v>0.15169158616266487</v>
          </cell>
          <cell r="D62" t="str">
            <v>Iron Ore</v>
          </cell>
          <cell r="E62">
            <v>0.14991482112436105</v>
          </cell>
          <cell r="F62" t="str">
            <v>Iron Ore</v>
          </cell>
          <cell r="G62">
            <v>0.22699386503067487</v>
          </cell>
          <cell r="H62" t="str">
            <v>Palladium</v>
          </cell>
          <cell r="I62">
            <v>0.21503846703575502</v>
          </cell>
        </row>
        <row r="63">
          <cell r="B63" t="str">
            <v>Iron Ore</v>
          </cell>
          <cell r="C63">
            <v>0.11002283105022825</v>
          </cell>
          <cell r="D63" t="str">
            <v>Nickel</v>
          </cell>
          <cell r="E63">
            <v>0.14617763087749225</v>
          </cell>
          <cell r="F63" t="str">
            <v>Coking Coal</v>
          </cell>
          <cell r="G63">
            <v>0.21418164157357933</v>
          </cell>
          <cell r="H63" t="str">
            <v>Lead</v>
          </cell>
          <cell r="I63">
            <v>0.11111111111111116</v>
          </cell>
        </row>
        <row r="64">
          <cell r="B64" t="str">
            <v>Thermal Coal</v>
          </cell>
          <cell r="C64">
            <v>9.1010501920922859E-2</v>
          </cell>
          <cell r="D64" t="str">
            <v>Silver</v>
          </cell>
          <cell r="E64">
            <v>0.10975146630659505</v>
          </cell>
          <cell r="F64" t="str">
            <v>Nickel</v>
          </cell>
          <cell r="G64">
            <v>0.19875842877020222</v>
          </cell>
          <cell r="H64" t="str">
            <v>Alumina</v>
          </cell>
          <cell r="I64">
            <v>6.9585171874999796E-2</v>
          </cell>
        </row>
        <row r="65">
          <cell r="B65" t="str">
            <v>Silver</v>
          </cell>
          <cell r="C65">
            <v>6.2952588569536116E-2</v>
          </cell>
          <cell r="D65" t="str">
            <v>Coking Coal</v>
          </cell>
          <cell r="E65">
            <v>7.3688969258589587E-2</v>
          </cell>
          <cell r="F65" t="str">
            <v>Alumina</v>
          </cell>
          <cell r="G65">
            <v>0.1417657662960119</v>
          </cell>
          <cell r="H65" t="str">
            <v>Iron Ore</v>
          </cell>
          <cell r="I65">
            <v>5.5363321799307919E-2</v>
          </cell>
        </row>
        <row r="66">
          <cell r="B66" t="str">
            <v>Nickel</v>
          </cell>
          <cell r="C66">
            <v>5.6122827580771917E-2</v>
          </cell>
          <cell r="D66" t="str">
            <v>Gold</v>
          </cell>
          <cell r="E66">
            <v>6.3055780113177029E-2</v>
          </cell>
          <cell r="F66" t="str">
            <v>Copper</v>
          </cell>
          <cell r="G66">
            <v>9.4154909300316669E-2</v>
          </cell>
          <cell r="H66" t="str">
            <v>Aluminium</v>
          </cell>
          <cell r="I66">
            <v>-7.7653149266609933E-3</v>
          </cell>
        </row>
        <row r="67">
          <cell r="B67" t="str">
            <v>Lead</v>
          </cell>
          <cell r="C67">
            <v>5.4337703003035198E-2</v>
          </cell>
          <cell r="D67" t="str">
            <v>Copper</v>
          </cell>
          <cell r="E67">
            <v>4.2269832078749348E-2</v>
          </cell>
          <cell r="F67" t="str">
            <v>Silver</v>
          </cell>
          <cell r="G67">
            <v>7.9671088999447193E-2</v>
          </cell>
          <cell r="H67" t="str">
            <v>Zinc</v>
          </cell>
          <cell r="I67">
            <v>-9.9009900990099098E-3</v>
          </cell>
        </row>
        <row r="68">
          <cell r="B68" t="str">
            <v>Copper</v>
          </cell>
          <cell r="C68">
            <v>4.1722048789932797E-2</v>
          </cell>
          <cell r="D68" t="str">
            <v>Thermal Coal</v>
          </cell>
          <cell r="E68">
            <v>2.4424390243902305E-2</v>
          </cell>
          <cell r="F68" t="str">
            <v>Thermal Coal</v>
          </cell>
          <cell r="G68">
            <v>7.5268817204301008E-2</v>
          </cell>
          <cell r="H68" t="str">
            <v>Nickel</v>
          </cell>
          <cell r="I68">
            <v>-2.9000517866390463E-2</v>
          </cell>
        </row>
        <row r="69">
          <cell r="B69" t="str">
            <v>Alumina</v>
          </cell>
          <cell r="C69">
            <v>4.1066560533961072E-2</v>
          </cell>
          <cell r="D69" t="str">
            <v>Palladium</v>
          </cell>
          <cell r="E69">
            <v>-1.1824564939140414E-2</v>
          </cell>
          <cell r="F69" t="str">
            <v>Aluminium</v>
          </cell>
          <cell r="G69">
            <v>6.8773234200743438E-2</v>
          </cell>
          <cell r="H69" t="str">
            <v>Platinum</v>
          </cell>
          <cell r="I69">
            <v>-6.2540782811410622E-2</v>
          </cell>
        </row>
        <row r="70">
          <cell r="B70" t="str">
            <v>Zinc</v>
          </cell>
          <cell r="C70">
            <v>3.6287441852258073E-2</v>
          </cell>
          <cell r="D70" t="str">
            <v>Alumina</v>
          </cell>
          <cell r="E70">
            <v>-1.9288571875000105E-2</v>
          </cell>
          <cell r="F70" t="str">
            <v>Palladium</v>
          </cell>
          <cell r="G70">
            <v>5.2818149592342989E-2</v>
          </cell>
          <cell r="H70" t="str">
            <v>Silver</v>
          </cell>
          <cell r="I70">
            <v>-8.3575402797502085E-2</v>
          </cell>
        </row>
        <row r="71">
          <cell r="B71" t="str">
            <v>Aluminium</v>
          </cell>
          <cell r="C71">
            <v>1.9285303091847172E-2</v>
          </cell>
          <cell r="D71" t="str">
            <v>Zinc</v>
          </cell>
          <cell r="E71">
            <v>-2.1847070506454735E-2</v>
          </cell>
          <cell r="F71" t="str">
            <v>Gold</v>
          </cell>
          <cell r="G71">
            <v>1.4610389610389518E-2</v>
          </cell>
          <cell r="H71" t="str">
            <v>Copper</v>
          </cell>
          <cell r="I71">
            <v>-0.14809960681520318</v>
          </cell>
        </row>
        <row r="72">
          <cell r="B72" t="str">
            <v>Palladium</v>
          </cell>
          <cell r="C72">
            <v>1.6800004809685909E-2</v>
          </cell>
          <cell r="D72" t="str">
            <v>Lead</v>
          </cell>
          <cell r="E72">
            <v>-4.1871921182265903E-2</v>
          </cell>
          <cell r="F72" t="str">
            <v>Platinum</v>
          </cell>
          <cell r="G72">
            <v>4.4063333678101557E-3</v>
          </cell>
          <cell r="H72" t="str">
            <v>Thermal Coal</v>
          </cell>
          <cell r="I72">
            <v>-0.17061611374407593</v>
          </cell>
        </row>
        <row r="73">
          <cell r="B73" t="str">
            <v>Gold</v>
          </cell>
          <cell r="C73">
            <v>9.0810151061211375E-3</v>
          </cell>
          <cell r="D73" t="str">
            <v>Aluminium</v>
          </cell>
          <cell r="E73">
            <v>-4.9124513618676979E-2</v>
          </cell>
          <cell r="F73" t="str">
            <v>Lead</v>
          </cell>
          <cell r="G73">
            <v>-7.2202166064981865E-3</v>
          </cell>
          <cell r="H73" t="str">
            <v>Gold</v>
          </cell>
          <cell r="I73">
            <v>-0.19714925238899961</v>
          </cell>
        </row>
        <row r="74">
          <cell r="B74" t="str">
            <v>Platinum</v>
          </cell>
          <cell r="C74">
            <v>-2.1046599470307958E-3</v>
          </cell>
          <cell r="D74" t="str">
            <v>Platinum</v>
          </cell>
          <cell r="E74">
            <v>-5.7055749128919864E-2</v>
          </cell>
          <cell r="F74" t="str">
            <v>Zinc</v>
          </cell>
          <cell r="G74">
            <v>-2.4822695035460862E-2</v>
          </cell>
          <cell r="H74" t="str">
            <v>Coking Coal</v>
          </cell>
          <cell r="I74">
            <v>-0.2142857142857143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3"/>
      <sheetName val="#4"/>
      <sheetName val="#5"/>
      <sheetName val="#6"/>
      <sheetName val="#7"/>
      <sheetName val="#8"/>
      <sheetName val="#9"/>
      <sheetName val="#10"/>
      <sheetName val="#11"/>
      <sheetName val="#12"/>
      <sheetName val="DATASHEET"/>
      <sheetName val="Demographics"/>
      <sheetName val="Sheet1"/>
    </sheetNames>
    <sheetDataSet>
      <sheetData sheetId="0"/>
      <sheetData sheetId="1">
        <row r="8">
          <cell r="M8">
            <v>2.0879999999999999E-2</v>
          </cell>
        </row>
      </sheetData>
      <sheetData sheetId="2"/>
      <sheetData sheetId="3"/>
      <sheetData sheetId="4"/>
      <sheetData sheetId="5"/>
      <sheetData sheetId="6"/>
      <sheetData sheetId="7"/>
      <sheetData sheetId="8"/>
      <sheetData sheetId="9"/>
      <sheetData sheetId="10"/>
      <sheetData sheetId="11"/>
      <sheetData sheetId="12" refreshError="1"/>
      <sheetData sheetId="13"/>
      <sheetData sheetId="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WA RR"/>
      <sheetName val="rr sheet"/>
      <sheetName val="Sheet3"/>
      <sheetName val="MW GEG"/>
      <sheetName val="BS"/>
      <sheetName val="KPI's"/>
      <sheetName val="RI Valuation"/>
      <sheetName val="rr%20sheet"/>
    </sheetNames>
    <definedNames>
      <definedName name="PRT6BD5BK32"/>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Matrix"/>
      <sheetName val="NOL Schedule"/>
      <sheetName val="DCF"/>
      <sheetName val="Financials"/>
      <sheetName val="Revenue Model"/>
      <sheetName val="MS Global Commodity Forecast"/>
      <sheetName val="Yearly MS Commodity Forecasts"/>
      <sheetName val="Li-Cycle Assumptions from F-4"/>
      <sheetName val="internal notes - do not publish"/>
      <sheetName val="MW GEG"/>
      <sheetName val="mwareDates"/>
      <sheetName val="mwareSettings"/>
      <sheetName val="MW-Cache"/>
      <sheetName val="Changes"/>
      <sheetName val="Earnings"/>
    </sheetNames>
    <sheetDataSet>
      <sheetData sheetId="0"/>
      <sheetData sheetId="1"/>
      <sheetData sheetId="2"/>
      <sheetData sheetId="3"/>
      <sheetData sheetId="4"/>
      <sheetData sheetId="5"/>
      <sheetData sheetId="6"/>
      <sheetData sheetId="7"/>
      <sheetData sheetId="8"/>
      <sheetData sheetId="9">
        <row r="10">
          <cell r="D10">
            <v>1</v>
          </cell>
        </row>
        <row r="12">
          <cell r="H12">
            <v>0</v>
          </cell>
        </row>
        <row r="14">
          <cell r="J14">
            <v>0</v>
          </cell>
        </row>
        <row r="15">
          <cell r="J15">
            <v>0</v>
          </cell>
        </row>
        <row r="16">
          <cell r="J16">
            <v>0</v>
          </cell>
        </row>
        <row r="17">
          <cell r="J17">
            <v>0</v>
          </cell>
        </row>
        <row r="18">
          <cell r="J18">
            <v>0</v>
          </cell>
        </row>
        <row r="20">
          <cell r="J20">
            <v>0</v>
          </cell>
        </row>
        <row r="21">
          <cell r="J21">
            <v>0</v>
          </cell>
        </row>
        <row r="23">
          <cell r="H23">
            <v>0</v>
          </cell>
        </row>
        <row r="24">
          <cell r="H24">
            <v>0</v>
          </cell>
        </row>
        <row r="25">
          <cell r="J25">
            <v>0</v>
          </cell>
        </row>
        <row r="26">
          <cell r="J26">
            <v>0</v>
          </cell>
        </row>
        <row r="28">
          <cell r="H28">
            <v>0</v>
          </cell>
        </row>
        <row r="29">
          <cell r="H29">
            <v>0</v>
          </cell>
        </row>
        <row r="30">
          <cell r="H30">
            <v>0</v>
          </cell>
        </row>
        <row r="31">
          <cell r="H31">
            <v>0</v>
          </cell>
        </row>
        <row r="32">
          <cell r="J32">
            <v>0</v>
          </cell>
        </row>
        <row r="33">
          <cell r="J33">
            <v>0</v>
          </cell>
        </row>
        <row r="34">
          <cell r="J34">
            <v>0</v>
          </cell>
        </row>
        <row r="35">
          <cell r="J35">
            <v>0</v>
          </cell>
        </row>
        <row r="36">
          <cell r="J36">
            <v>0</v>
          </cell>
        </row>
        <row r="39">
          <cell r="J39">
            <v>1</v>
          </cell>
        </row>
        <row r="40">
          <cell r="J40">
            <v>0</v>
          </cell>
        </row>
        <row r="42">
          <cell r="J42">
            <v>0</v>
          </cell>
        </row>
        <row r="43">
          <cell r="J43">
            <v>0</v>
          </cell>
        </row>
        <row r="44">
          <cell r="J44">
            <v>0</v>
          </cell>
        </row>
        <row r="45">
          <cell r="J45">
            <v>0</v>
          </cell>
        </row>
        <row r="46">
          <cell r="J46">
            <v>0</v>
          </cell>
        </row>
        <row r="48">
          <cell r="D48">
            <v>0</v>
          </cell>
        </row>
        <row r="49">
          <cell r="D49">
            <v>0</v>
          </cell>
        </row>
        <row r="50">
          <cell r="D50" t="str">
            <v>NA</v>
          </cell>
        </row>
        <row r="51">
          <cell r="D51">
            <v>0</v>
          </cell>
        </row>
        <row r="54">
          <cell r="F54">
            <v>1</v>
          </cell>
        </row>
        <row r="55">
          <cell r="F55">
            <v>0</v>
          </cell>
        </row>
        <row r="58">
          <cell r="F58">
            <v>0</v>
          </cell>
        </row>
        <row r="59">
          <cell r="F59">
            <v>0</v>
          </cell>
        </row>
        <row r="60">
          <cell r="F60">
            <v>1</v>
          </cell>
        </row>
        <row r="63">
          <cell r="F63">
            <v>0</v>
          </cell>
        </row>
        <row r="64">
          <cell r="F64">
            <v>1</v>
          </cell>
        </row>
        <row r="65">
          <cell r="F65">
            <v>0</v>
          </cell>
        </row>
        <row r="66">
          <cell r="F66">
            <v>0</v>
          </cell>
        </row>
        <row r="67">
          <cell r="F67">
            <v>0</v>
          </cell>
        </row>
        <row r="70">
          <cell r="F70">
            <v>0</v>
          </cell>
        </row>
        <row r="71">
          <cell r="F71">
            <v>0</v>
          </cell>
        </row>
        <row r="72">
          <cell r="F72">
            <v>0</v>
          </cell>
        </row>
        <row r="73">
          <cell r="F73" t="str">
            <v>76-100%</v>
          </cell>
        </row>
        <row r="74">
          <cell r="F74">
            <v>0</v>
          </cell>
        </row>
        <row r="76">
          <cell r="F76" t="str">
            <v>76-100%</v>
          </cell>
        </row>
        <row r="77">
          <cell r="F77">
            <v>0</v>
          </cell>
        </row>
      </sheetData>
      <sheetData sheetId="10"/>
      <sheetData sheetId="11"/>
      <sheetData sheetId="12"/>
      <sheetData sheetId="13"/>
      <sheetData sheetId="1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ntry Level Totals New (2)"/>
      <sheetName val="Sheet5"/>
      <sheetName val="EMEA PIVOT TABLE"/>
      <sheetName val="New Total Estimates Q315"/>
      <sheetName val="Sheet4"/>
      <sheetName val="Country Level Totals Analysis"/>
      <sheetName val="New Country Level Totals"/>
      <sheetName val="APAC PIVOT TABLE"/>
      <sheetName val="Country Level Totals New"/>
      <sheetName val="Identified Country Total New"/>
      <sheetName val="Other Country Level New"/>
      <sheetName val="Sheet3"/>
      <sheetName val="GLOBAL"/>
      <sheetName val="Sheet1"/>
      <sheetName val="Q315Release TOTALS"/>
      <sheetName val="GDP relative Share"/>
      <sheetName val="NA"/>
      <sheetName val="APAC"/>
      <sheetName val="EMEA"/>
      <sheetName val="Sheet2"/>
      <sheetName val="LATAM"/>
      <sheetName val="Q315Release Time Series"/>
      <sheetName val="Other Country Level"/>
      <sheetName val="Identified Country Total"/>
      <sheetName val="Country Level Totals"/>
      <sheetName val="NOTES"/>
      <sheetName val="Time Series Mapping"/>
    </sheetNames>
    <sheetDataSet>
      <sheetData sheetId="0"/>
      <sheetData sheetId="1"/>
      <sheetData sheetId="2"/>
      <sheetData sheetId="3"/>
      <sheetData sheetId="4"/>
      <sheetData sheetId="5"/>
      <sheetData sheetId="6"/>
      <sheetData sheetId="7"/>
      <sheetData sheetId="8"/>
      <sheetData sheetId="9">
        <row r="1">
          <cell r="AJ1">
            <v>31</v>
          </cell>
        </row>
      </sheetData>
      <sheetData sheetId="10">
        <row r="4">
          <cell r="F4" t="str">
            <v xml:space="preserve">Country </v>
          </cell>
        </row>
      </sheetData>
      <sheetData sheetId="11"/>
      <sheetData sheetId="12"/>
      <sheetData sheetId="13"/>
      <sheetData sheetId="14"/>
      <sheetData sheetId="15"/>
      <sheetData sheetId="16">
        <row r="5">
          <cell r="N5" t="str">
            <v>Canada</v>
          </cell>
          <cell r="W5" t="str">
            <v>Operational</v>
          </cell>
          <cell r="X5" t="str">
            <v>Operational</v>
          </cell>
          <cell r="Y5" t="str">
            <v>Operational</v>
          </cell>
          <cell r="Z5" t="str">
            <v>Operational</v>
          </cell>
          <cell r="AA5" t="str">
            <v>Operational</v>
          </cell>
          <cell r="AB5" t="str">
            <v>Not Operational</v>
          </cell>
          <cell r="AC5" t="str">
            <v>Not Operational</v>
          </cell>
          <cell r="AD5" t="str">
            <v>Not Operational</v>
          </cell>
          <cell r="AE5" t="str">
            <v>Not Operational</v>
          </cell>
          <cell r="AF5" t="str">
            <v>Not Operational</v>
          </cell>
        </row>
        <row r="6">
          <cell r="N6" t="str">
            <v>Canada</v>
          </cell>
          <cell r="W6" t="str">
            <v>Operational</v>
          </cell>
          <cell r="X6" t="str">
            <v>Operational</v>
          </cell>
          <cell r="Y6" t="str">
            <v>Operational</v>
          </cell>
          <cell r="Z6" t="str">
            <v>Operational</v>
          </cell>
          <cell r="AA6" t="str">
            <v>Operational</v>
          </cell>
          <cell r="AB6" t="str">
            <v>Not Operational</v>
          </cell>
          <cell r="AC6" t="str">
            <v>Not Operational</v>
          </cell>
          <cell r="AD6" t="str">
            <v>Not Operational</v>
          </cell>
          <cell r="AE6" t="str">
            <v>Not Operational</v>
          </cell>
          <cell r="AF6" t="str">
            <v>Not Operational</v>
          </cell>
        </row>
        <row r="7">
          <cell r="N7" t="str">
            <v>Canada</v>
          </cell>
          <cell r="W7" t="str">
            <v>Operational</v>
          </cell>
          <cell r="X7" t="str">
            <v>Operational</v>
          </cell>
          <cell r="Y7" t="str">
            <v>Operational</v>
          </cell>
          <cell r="Z7" t="str">
            <v>Operational</v>
          </cell>
          <cell r="AA7" t="str">
            <v>Operational</v>
          </cell>
          <cell r="AB7" t="str">
            <v>Not Operational</v>
          </cell>
          <cell r="AC7" t="str">
            <v>Not Operational</v>
          </cell>
          <cell r="AD7" t="str">
            <v>Not Operational</v>
          </cell>
          <cell r="AE7" t="str">
            <v>Not Operational</v>
          </cell>
          <cell r="AF7" t="str">
            <v>Not Operational</v>
          </cell>
        </row>
        <row r="8">
          <cell r="N8" t="str">
            <v>United States</v>
          </cell>
          <cell r="W8" t="str">
            <v>Operational</v>
          </cell>
          <cell r="X8" t="str">
            <v>Operational</v>
          </cell>
          <cell r="Y8" t="str">
            <v>Operational</v>
          </cell>
          <cell r="Z8" t="str">
            <v>Not operational</v>
          </cell>
          <cell r="AA8" t="str">
            <v>Not operational</v>
          </cell>
          <cell r="AB8" t="str">
            <v>Not operational</v>
          </cell>
          <cell r="AC8" t="str">
            <v>Not operational</v>
          </cell>
          <cell r="AD8" t="str">
            <v>Not Operational</v>
          </cell>
          <cell r="AE8" t="str">
            <v>Not Operational</v>
          </cell>
          <cell r="AF8" t="str">
            <v>Not Operational</v>
          </cell>
        </row>
        <row r="9">
          <cell r="N9" t="str">
            <v>United States</v>
          </cell>
          <cell r="W9" t="str">
            <v>Operational</v>
          </cell>
          <cell r="X9" t="str">
            <v>Operational</v>
          </cell>
          <cell r="Y9" t="str">
            <v>Operational</v>
          </cell>
          <cell r="Z9" t="str">
            <v>Operational</v>
          </cell>
          <cell r="AA9" t="str">
            <v>Operational</v>
          </cell>
          <cell r="AB9" t="str">
            <v>Operational</v>
          </cell>
          <cell r="AC9" t="str">
            <v>Operational</v>
          </cell>
          <cell r="AD9" t="str">
            <v>Not Operational</v>
          </cell>
          <cell r="AE9" t="str">
            <v>Not Operational</v>
          </cell>
          <cell r="AF9" t="str">
            <v>Not Operational</v>
          </cell>
        </row>
        <row r="10">
          <cell r="N10" t="str">
            <v>Canada</v>
          </cell>
          <cell r="W10" t="str">
            <v>Operational</v>
          </cell>
          <cell r="X10" t="str">
            <v>Not Operational</v>
          </cell>
          <cell r="Y10" t="str">
            <v>Not Operational</v>
          </cell>
          <cell r="Z10" t="str">
            <v>Not Operational</v>
          </cell>
          <cell r="AA10" t="str">
            <v>Not Operational</v>
          </cell>
          <cell r="AB10" t="str">
            <v>Not Operational</v>
          </cell>
          <cell r="AC10" t="str">
            <v>Not Operational</v>
          </cell>
          <cell r="AD10" t="str">
            <v>Not Operational</v>
          </cell>
          <cell r="AE10" t="str">
            <v>Not Operational</v>
          </cell>
          <cell r="AF10" t="str">
            <v>Not Operational</v>
          </cell>
        </row>
        <row r="11">
          <cell r="N11" t="str">
            <v>United States</v>
          </cell>
          <cell r="W11" t="str">
            <v>Operational</v>
          </cell>
          <cell r="X11" t="str">
            <v>Operational</v>
          </cell>
          <cell r="Y11" t="str">
            <v>Operational</v>
          </cell>
          <cell r="Z11" t="str">
            <v>Operational</v>
          </cell>
          <cell r="AA11" t="str">
            <v>Operational</v>
          </cell>
          <cell r="AB11" t="str">
            <v>Operational</v>
          </cell>
          <cell r="AC11" t="str">
            <v>Operational</v>
          </cell>
          <cell r="AD11" t="str">
            <v>Operational</v>
          </cell>
          <cell r="AE11" t="str">
            <v>Operational</v>
          </cell>
          <cell r="AF11" t="str">
            <v>Not operational</v>
          </cell>
        </row>
        <row r="12">
          <cell r="N12" t="str">
            <v>United States</v>
          </cell>
          <cell r="W12" t="str">
            <v>Operational</v>
          </cell>
          <cell r="X12" t="str">
            <v>Operational</v>
          </cell>
          <cell r="Y12" t="str">
            <v>Operational</v>
          </cell>
          <cell r="Z12" t="str">
            <v>Operational</v>
          </cell>
          <cell r="AA12" t="str">
            <v>Operational</v>
          </cell>
          <cell r="AB12" t="str">
            <v>Operational</v>
          </cell>
          <cell r="AC12" t="str">
            <v>Operational</v>
          </cell>
          <cell r="AD12" t="str">
            <v>Not Operational</v>
          </cell>
          <cell r="AE12" t="str">
            <v>Not Operational</v>
          </cell>
          <cell r="AF12" t="str">
            <v>Not Operational</v>
          </cell>
        </row>
        <row r="13">
          <cell r="N13" t="str">
            <v>United States</v>
          </cell>
          <cell r="W13" t="str">
            <v>Operational</v>
          </cell>
          <cell r="X13" t="str">
            <v>Operational</v>
          </cell>
          <cell r="Y13" t="str">
            <v>Operational</v>
          </cell>
          <cell r="Z13" t="str">
            <v>Not operational</v>
          </cell>
          <cell r="AA13" t="str">
            <v>Not operational</v>
          </cell>
          <cell r="AB13" t="str">
            <v>Not operational</v>
          </cell>
          <cell r="AC13" t="str">
            <v>Not operational</v>
          </cell>
          <cell r="AD13" t="str">
            <v>Not Operational</v>
          </cell>
          <cell r="AE13" t="str">
            <v>Not Operational</v>
          </cell>
          <cell r="AF13" t="str">
            <v>Not Operational</v>
          </cell>
        </row>
        <row r="14">
          <cell r="N14" t="str">
            <v>United States</v>
          </cell>
          <cell r="W14" t="str">
            <v>Under Construction</v>
          </cell>
          <cell r="X14" t="str">
            <v>Under Construction</v>
          </cell>
          <cell r="Y14" t="str">
            <v>Under Construction</v>
          </cell>
          <cell r="Z14" t="str">
            <v>Under Construction</v>
          </cell>
          <cell r="AA14" t="str">
            <v>Under Construction</v>
          </cell>
          <cell r="AB14" t="str">
            <v>Under Construction</v>
          </cell>
          <cell r="AC14" t="str">
            <v>Under Construction</v>
          </cell>
          <cell r="AD14" t="str">
            <v>Not Operational</v>
          </cell>
          <cell r="AE14" t="str">
            <v>Not Operational</v>
          </cell>
          <cell r="AF14" t="str">
            <v>Not Operational</v>
          </cell>
        </row>
        <row r="15">
          <cell r="N15" t="str">
            <v>United States</v>
          </cell>
          <cell r="W15" t="str">
            <v>Under Construction</v>
          </cell>
          <cell r="X15" t="str">
            <v>Under Construction</v>
          </cell>
          <cell r="Y15" t="str">
            <v>Under Construction</v>
          </cell>
          <cell r="Z15" t="str">
            <v>Under Construction</v>
          </cell>
          <cell r="AA15" t="str">
            <v>Under Construction</v>
          </cell>
          <cell r="AB15" t="str">
            <v>Under Construction</v>
          </cell>
          <cell r="AC15" t="str">
            <v>Not Operational</v>
          </cell>
          <cell r="AD15" t="str">
            <v>Not Operational</v>
          </cell>
          <cell r="AE15" t="str">
            <v>Not Operational</v>
          </cell>
          <cell r="AF15" t="str">
            <v>Not Operational</v>
          </cell>
        </row>
        <row r="16">
          <cell r="N16" t="str">
            <v>United States</v>
          </cell>
          <cell r="W16" t="str">
            <v>Operational</v>
          </cell>
          <cell r="X16" t="str">
            <v>Operational</v>
          </cell>
          <cell r="Y16" t="str">
            <v>Operational</v>
          </cell>
          <cell r="Z16" t="str">
            <v>Operational</v>
          </cell>
          <cell r="AA16" t="str">
            <v>Operational</v>
          </cell>
          <cell r="AB16" t="str">
            <v>Not operational</v>
          </cell>
          <cell r="AC16" t="str">
            <v>Operational</v>
          </cell>
          <cell r="AD16" t="str">
            <v>Operational</v>
          </cell>
          <cell r="AE16" t="str">
            <v>Not Operational</v>
          </cell>
          <cell r="AF16" t="str">
            <v>Not Operational</v>
          </cell>
        </row>
        <row r="17">
          <cell r="N17" t="str">
            <v>Canada</v>
          </cell>
          <cell r="W17" t="str">
            <v>Operational</v>
          </cell>
          <cell r="X17" t="str">
            <v>Operational</v>
          </cell>
          <cell r="Y17" t="str">
            <v>Operational</v>
          </cell>
          <cell r="Z17" t="str">
            <v>Operational</v>
          </cell>
          <cell r="AA17" t="str">
            <v>Operational</v>
          </cell>
          <cell r="AB17" t="str">
            <v>Operational</v>
          </cell>
          <cell r="AC17" t="str">
            <v>Operational</v>
          </cell>
          <cell r="AD17" t="str">
            <v>Operational</v>
          </cell>
          <cell r="AE17" t="str">
            <v>Not Operational</v>
          </cell>
          <cell r="AF17" t="str">
            <v>Not Operational</v>
          </cell>
        </row>
        <row r="18">
          <cell r="N18" t="str">
            <v>Canada</v>
          </cell>
          <cell r="W18" t="str">
            <v>Not Operational</v>
          </cell>
          <cell r="X18" t="str">
            <v>Not Operational</v>
          </cell>
          <cell r="Y18" t="str">
            <v>Not Operational</v>
          </cell>
          <cell r="Z18" t="str">
            <v>Not Operational</v>
          </cell>
          <cell r="AA18" t="str">
            <v>Not Operational</v>
          </cell>
          <cell r="AB18" t="str">
            <v>Not Operational</v>
          </cell>
          <cell r="AC18" t="str">
            <v>Not Operational</v>
          </cell>
          <cell r="AD18" t="str">
            <v>Not Operational</v>
          </cell>
          <cell r="AE18" t="str">
            <v>Not Operational</v>
          </cell>
          <cell r="AF18" t="str">
            <v>Not Operational</v>
          </cell>
        </row>
        <row r="19">
          <cell r="N19" t="str">
            <v>Canada</v>
          </cell>
          <cell r="W19" t="str">
            <v>Not Operational</v>
          </cell>
          <cell r="X19" t="str">
            <v>Not Operational</v>
          </cell>
          <cell r="Y19" t="str">
            <v>Not Operational</v>
          </cell>
          <cell r="Z19" t="str">
            <v>Not Operational</v>
          </cell>
          <cell r="AA19" t="str">
            <v>Not Operational</v>
          </cell>
          <cell r="AB19" t="str">
            <v>Not Operational</v>
          </cell>
          <cell r="AC19" t="str">
            <v>Not Operational</v>
          </cell>
          <cell r="AD19" t="str">
            <v>Not Operational</v>
          </cell>
          <cell r="AE19" t="str">
            <v>Not Operational</v>
          </cell>
          <cell r="AF19" t="str">
            <v>Not Operational</v>
          </cell>
        </row>
        <row r="20">
          <cell r="N20" t="str">
            <v>United States</v>
          </cell>
          <cell r="W20" t="str">
            <v>Operational</v>
          </cell>
          <cell r="X20" t="str">
            <v>Operational</v>
          </cell>
          <cell r="Y20" t="str">
            <v>Operational</v>
          </cell>
          <cell r="Z20" t="str">
            <v>Operational</v>
          </cell>
          <cell r="AA20" t="str">
            <v>Operational</v>
          </cell>
          <cell r="AB20" t="str">
            <v>Not Operational</v>
          </cell>
          <cell r="AC20" t="str">
            <v>Not Operational</v>
          </cell>
          <cell r="AD20" t="str">
            <v>Not Operational</v>
          </cell>
          <cell r="AE20" t="str">
            <v>Not Operational</v>
          </cell>
          <cell r="AF20" t="str">
            <v>Not Operational</v>
          </cell>
        </row>
        <row r="21">
          <cell r="N21" t="str">
            <v>United States</v>
          </cell>
          <cell r="W21" t="str">
            <v>Operational</v>
          </cell>
          <cell r="X21" t="str">
            <v>Operational</v>
          </cell>
          <cell r="Y21" t="str">
            <v>Operational</v>
          </cell>
          <cell r="Z21" t="str">
            <v>Operational</v>
          </cell>
          <cell r="AA21" t="str">
            <v>Operational</v>
          </cell>
          <cell r="AB21" t="str">
            <v>Operational</v>
          </cell>
          <cell r="AC21" t="str">
            <v>Not operational</v>
          </cell>
          <cell r="AD21" t="str">
            <v>Not operational</v>
          </cell>
          <cell r="AE21" t="str">
            <v>Not operational</v>
          </cell>
          <cell r="AF21" t="str">
            <v>Not operational</v>
          </cell>
        </row>
        <row r="22">
          <cell r="N22" t="str">
            <v>United States</v>
          </cell>
          <cell r="W22" t="str">
            <v>Operational</v>
          </cell>
          <cell r="X22" t="str">
            <v>Operational</v>
          </cell>
          <cell r="Y22" t="str">
            <v>Operational</v>
          </cell>
          <cell r="Z22" t="str">
            <v>Operational</v>
          </cell>
          <cell r="AA22" t="str">
            <v>Operational</v>
          </cell>
          <cell r="AB22" t="str">
            <v>Operational</v>
          </cell>
          <cell r="AC22" t="str">
            <v>Operational</v>
          </cell>
          <cell r="AD22" t="str">
            <v>Operational</v>
          </cell>
          <cell r="AE22" t="str">
            <v>Operational</v>
          </cell>
          <cell r="AF22" t="str">
            <v>Not Operational</v>
          </cell>
        </row>
        <row r="23">
          <cell r="N23" t="str">
            <v>United States</v>
          </cell>
          <cell r="W23" t="str">
            <v>Not Operational</v>
          </cell>
          <cell r="X23" t="str">
            <v>Not Operational</v>
          </cell>
          <cell r="Y23" t="str">
            <v>Not Operational</v>
          </cell>
          <cell r="Z23" t="str">
            <v>Not Operational</v>
          </cell>
          <cell r="AA23" t="str">
            <v>Not Operational</v>
          </cell>
          <cell r="AB23" t="str">
            <v>Not Operational</v>
          </cell>
          <cell r="AC23" t="str">
            <v>Not Operational</v>
          </cell>
          <cell r="AD23" t="str">
            <v>Not Operational</v>
          </cell>
          <cell r="AE23" t="str">
            <v>Operational</v>
          </cell>
          <cell r="AF23" t="str">
            <v>Not Operational</v>
          </cell>
        </row>
        <row r="24">
          <cell r="N24" t="str">
            <v>United States</v>
          </cell>
          <cell r="W24" t="str">
            <v>Not Operational</v>
          </cell>
          <cell r="X24" t="str">
            <v>Not Operational</v>
          </cell>
          <cell r="Y24" t="str">
            <v>Not Operational</v>
          </cell>
          <cell r="Z24" t="str">
            <v>Not Operational</v>
          </cell>
          <cell r="AA24" t="str">
            <v>Not Operational</v>
          </cell>
          <cell r="AB24" t="str">
            <v>Not Operational</v>
          </cell>
          <cell r="AC24" t="str">
            <v>Not Operational</v>
          </cell>
          <cell r="AD24" t="str">
            <v>Not Operational</v>
          </cell>
          <cell r="AE24" t="str">
            <v>Not Operational</v>
          </cell>
          <cell r="AF24" t="str">
            <v>Not Operational</v>
          </cell>
        </row>
        <row r="25">
          <cell r="N25" t="str">
            <v>United States</v>
          </cell>
          <cell r="W25" t="str">
            <v>Operational</v>
          </cell>
          <cell r="X25" t="str">
            <v>Operational</v>
          </cell>
          <cell r="Y25" t="str">
            <v>Operational</v>
          </cell>
          <cell r="Z25" t="str">
            <v>Operational</v>
          </cell>
          <cell r="AA25" t="str">
            <v>Operational</v>
          </cell>
          <cell r="AB25" t="str">
            <v>Operational</v>
          </cell>
          <cell r="AC25" t="str">
            <v>Operational</v>
          </cell>
          <cell r="AD25" t="str">
            <v>Operational</v>
          </cell>
          <cell r="AE25" t="str">
            <v>Not Operational</v>
          </cell>
          <cell r="AF25" t="str">
            <v>Not Operational</v>
          </cell>
        </row>
        <row r="26">
          <cell r="N26" t="str">
            <v>United States</v>
          </cell>
          <cell r="W26" t="str">
            <v>Under Construction</v>
          </cell>
          <cell r="X26" t="str">
            <v>Under Construction</v>
          </cell>
          <cell r="Y26" t="str">
            <v>Not Operational</v>
          </cell>
          <cell r="Z26" t="str">
            <v>Not Operational</v>
          </cell>
          <cell r="AA26" t="str">
            <v>Not Operational</v>
          </cell>
          <cell r="AB26" t="str">
            <v>Under Construction</v>
          </cell>
          <cell r="AC26" t="str">
            <v>Not Operational</v>
          </cell>
          <cell r="AD26" t="str">
            <v>Not Operational</v>
          </cell>
          <cell r="AE26" t="str">
            <v>Not Operational</v>
          </cell>
          <cell r="AF26" t="str">
            <v>Not Operational</v>
          </cell>
        </row>
        <row r="27">
          <cell r="N27" t="str">
            <v>United States</v>
          </cell>
          <cell r="W27" t="str">
            <v>Operational</v>
          </cell>
          <cell r="X27" t="str">
            <v>Operational</v>
          </cell>
          <cell r="Y27" t="str">
            <v>Operational</v>
          </cell>
          <cell r="Z27" t="str">
            <v>Operational</v>
          </cell>
          <cell r="AA27" t="str">
            <v>Operational</v>
          </cell>
          <cell r="AB27" t="str">
            <v>Not operational</v>
          </cell>
          <cell r="AC27" t="str">
            <v>Not Operational</v>
          </cell>
          <cell r="AD27" t="str">
            <v>Not Operational</v>
          </cell>
          <cell r="AE27" t="str">
            <v>Not Operational</v>
          </cell>
          <cell r="AF27" t="str">
            <v>Not Operational</v>
          </cell>
        </row>
        <row r="28">
          <cell r="N28" t="str">
            <v>United States</v>
          </cell>
          <cell r="W28" t="str">
            <v>Operational</v>
          </cell>
          <cell r="X28" t="str">
            <v>Operational</v>
          </cell>
          <cell r="Y28" t="str">
            <v>Operational</v>
          </cell>
          <cell r="Z28" t="str">
            <v>Operational</v>
          </cell>
          <cell r="AA28" t="str">
            <v>Operational</v>
          </cell>
          <cell r="AB28" t="str">
            <v>Not operational</v>
          </cell>
          <cell r="AC28" t="str">
            <v>Not Operational</v>
          </cell>
          <cell r="AD28" t="str">
            <v>Not Operational</v>
          </cell>
          <cell r="AE28" t="str">
            <v>Not Operational</v>
          </cell>
          <cell r="AF28" t="str">
            <v>Not Operational</v>
          </cell>
        </row>
        <row r="29">
          <cell r="N29" t="str">
            <v>United States</v>
          </cell>
          <cell r="W29" t="str">
            <v>Operational</v>
          </cell>
          <cell r="X29" t="str">
            <v>Operational</v>
          </cell>
          <cell r="Y29" t="str">
            <v>Operational</v>
          </cell>
          <cell r="Z29" t="str">
            <v>Operational</v>
          </cell>
          <cell r="AA29" t="str">
            <v>Operational</v>
          </cell>
          <cell r="AB29" t="str">
            <v>Operational</v>
          </cell>
          <cell r="AC29" t="str">
            <v>Not operational</v>
          </cell>
          <cell r="AD29" t="str">
            <v>Not operational</v>
          </cell>
          <cell r="AE29" t="str">
            <v>Not operational</v>
          </cell>
          <cell r="AF29" t="str">
            <v>Not operational</v>
          </cell>
        </row>
        <row r="30">
          <cell r="N30" t="str">
            <v>United States</v>
          </cell>
          <cell r="W30" t="str">
            <v>Operational</v>
          </cell>
          <cell r="X30" t="str">
            <v>Operational</v>
          </cell>
          <cell r="Y30" t="str">
            <v>Operational</v>
          </cell>
          <cell r="Z30" t="str">
            <v>Operational</v>
          </cell>
          <cell r="AA30" t="str">
            <v>Operational</v>
          </cell>
          <cell r="AB30" t="str">
            <v>Operational</v>
          </cell>
          <cell r="AC30" t="str">
            <v>Operational</v>
          </cell>
          <cell r="AD30" t="str">
            <v>Operational</v>
          </cell>
          <cell r="AE30" t="str">
            <v>Operational</v>
          </cell>
          <cell r="AF30" t="str">
            <v>Not Operational</v>
          </cell>
        </row>
        <row r="31">
          <cell r="N31" t="str">
            <v>United States</v>
          </cell>
          <cell r="W31" t="str">
            <v>Operational</v>
          </cell>
          <cell r="X31" t="str">
            <v>Operational</v>
          </cell>
          <cell r="Y31" t="str">
            <v>Operational</v>
          </cell>
          <cell r="Z31" t="str">
            <v>Not operational</v>
          </cell>
          <cell r="AA31" t="str">
            <v>Not operational</v>
          </cell>
          <cell r="AB31" t="str">
            <v>Not operational</v>
          </cell>
          <cell r="AC31" t="str">
            <v>Not Operational</v>
          </cell>
          <cell r="AD31" t="str">
            <v>Not Operational</v>
          </cell>
          <cell r="AE31" t="str">
            <v>Not Operational</v>
          </cell>
          <cell r="AF31" t="str">
            <v>Not Operational</v>
          </cell>
        </row>
        <row r="32">
          <cell r="N32" t="str">
            <v>United States</v>
          </cell>
          <cell r="W32" t="str">
            <v>Under Construction</v>
          </cell>
          <cell r="X32" t="str">
            <v>Under Construction</v>
          </cell>
          <cell r="Y32" t="str">
            <v>Under Construction</v>
          </cell>
          <cell r="Z32" t="str">
            <v>Under Construction</v>
          </cell>
          <cell r="AA32" t="str">
            <v>Under Construction</v>
          </cell>
          <cell r="AB32" t="str">
            <v>Under Construction</v>
          </cell>
          <cell r="AC32" t="str">
            <v>Under Construction</v>
          </cell>
          <cell r="AD32" t="str">
            <v>Under Construction</v>
          </cell>
          <cell r="AE32" t="str">
            <v>Not Operational</v>
          </cell>
          <cell r="AF32" t="str">
            <v>Not Operational</v>
          </cell>
        </row>
        <row r="33">
          <cell r="N33" t="str">
            <v>United States</v>
          </cell>
          <cell r="W33" t="str">
            <v>Operational</v>
          </cell>
          <cell r="X33" t="str">
            <v>Operational</v>
          </cell>
          <cell r="Y33" t="str">
            <v>Operational</v>
          </cell>
          <cell r="Z33" t="str">
            <v>Operational</v>
          </cell>
          <cell r="AA33" t="str">
            <v>Operational</v>
          </cell>
          <cell r="AB33" t="str">
            <v>Operational</v>
          </cell>
          <cell r="AC33" t="str">
            <v>Operational</v>
          </cell>
          <cell r="AD33" t="str">
            <v>Operational</v>
          </cell>
          <cell r="AE33" t="str">
            <v>Not Operational</v>
          </cell>
          <cell r="AF33" t="str">
            <v>Not Operational</v>
          </cell>
        </row>
        <row r="34">
          <cell r="N34" t="str">
            <v>United States</v>
          </cell>
          <cell r="W34" t="str">
            <v>Operational</v>
          </cell>
          <cell r="X34" t="str">
            <v>Operational</v>
          </cell>
          <cell r="Y34" t="str">
            <v>Operational</v>
          </cell>
          <cell r="Z34" t="str">
            <v>Operational</v>
          </cell>
          <cell r="AA34" t="str">
            <v>Operational</v>
          </cell>
          <cell r="AB34" t="str">
            <v>Operational</v>
          </cell>
          <cell r="AC34" t="str">
            <v>Operational</v>
          </cell>
          <cell r="AD34" t="str">
            <v>Operational</v>
          </cell>
          <cell r="AE34" t="str">
            <v>Not Operational</v>
          </cell>
          <cell r="AF34" t="str">
            <v>Not Operational</v>
          </cell>
        </row>
        <row r="35">
          <cell r="N35" t="str">
            <v>United States</v>
          </cell>
          <cell r="W35" t="str">
            <v>Operational</v>
          </cell>
          <cell r="X35" t="str">
            <v>Operational</v>
          </cell>
          <cell r="Y35" t="str">
            <v>Operational</v>
          </cell>
          <cell r="Z35" t="str">
            <v>Operational</v>
          </cell>
          <cell r="AA35" t="str">
            <v>Operational</v>
          </cell>
          <cell r="AB35" t="str">
            <v>Operational</v>
          </cell>
          <cell r="AC35" t="str">
            <v>Operational</v>
          </cell>
          <cell r="AD35" t="str">
            <v>Operational</v>
          </cell>
          <cell r="AE35" t="str">
            <v>Not Operational</v>
          </cell>
          <cell r="AF35" t="str">
            <v>Not Operational</v>
          </cell>
        </row>
        <row r="36">
          <cell r="N36" t="str">
            <v>United States</v>
          </cell>
          <cell r="W36" t="str">
            <v>Operational</v>
          </cell>
          <cell r="X36" t="str">
            <v>Operational</v>
          </cell>
          <cell r="Y36" t="str">
            <v>Operational</v>
          </cell>
          <cell r="Z36" t="str">
            <v>Operational</v>
          </cell>
          <cell r="AA36" t="str">
            <v>Operational</v>
          </cell>
          <cell r="AB36" t="str">
            <v>Operational</v>
          </cell>
          <cell r="AC36" t="str">
            <v>Operational</v>
          </cell>
          <cell r="AD36" t="str">
            <v>Operational</v>
          </cell>
          <cell r="AE36" t="str">
            <v>Not Operational</v>
          </cell>
          <cell r="AF36" t="str">
            <v>Not Operational</v>
          </cell>
        </row>
        <row r="37">
          <cell r="N37" t="str">
            <v>United States</v>
          </cell>
          <cell r="W37" t="str">
            <v>Operational</v>
          </cell>
          <cell r="X37" t="str">
            <v>Operational</v>
          </cell>
          <cell r="Y37" t="str">
            <v>Operational</v>
          </cell>
          <cell r="Z37" t="str">
            <v>Operational</v>
          </cell>
          <cell r="AA37" t="str">
            <v>Operational</v>
          </cell>
          <cell r="AB37" t="str">
            <v>Operational</v>
          </cell>
          <cell r="AC37" t="str">
            <v>Operational</v>
          </cell>
          <cell r="AD37" t="str">
            <v>Operational</v>
          </cell>
          <cell r="AE37" t="str">
            <v>Not Operational</v>
          </cell>
          <cell r="AF37" t="str">
            <v>Not Operational</v>
          </cell>
        </row>
        <row r="38">
          <cell r="N38" t="str">
            <v>United States</v>
          </cell>
          <cell r="W38" t="str">
            <v>Operational</v>
          </cell>
          <cell r="X38" t="str">
            <v>Operational</v>
          </cell>
          <cell r="Y38" t="str">
            <v>Operational</v>
          </cell>
          <cell r="Z38" t="str">
            <v>Operational</v>
          </cell>
          <cell r="AA38" t="str">
            <v>Operational</v>
          </cell>
          <cell r="AB38" t="str">
            <v>Operational</v>
          </cell>
          <cell r="AC38" t="str">
            <v>Operational</v>
          </cell>
          <cell r="AD38" t="str">
            <v>Operational</v>
          </cell>
          <cell r="AE38" t="str">
            <v>Not operational</v>
          </cell>
          <cell r="AF38" t="str">
            <v>Not operational</v>
          </cell>
        </row>
        <row r="39">
          <cell r="N39" t="str">
            <v>United States</v>
          </cell>
          <cell r="W39" t="str">
            <v>Operational</v>
          </cell>
          <cell r="X39" t="str">
            <v>Operational</v>
          </cell>
          <cell r="Y39" t="str">
            <v>Operational</v>
          </cell>
          <cell r="Z39" t="str">
            <v>Operational</v>
          </cell>
          <cell r="AA39" t="str">
            <v>Operational</v>
          </cell>
          <cell r="AB39" t="str">
            <v>Operational</v>
          </cell>
          <cell r="AC39" t="str">
            <v>Operational</v>
          </cell>
          <cell r="AD39" t="str">
            <v>Operational</v>
          </cell>
          <cell r="AE39" t="str">
            <v>Not operational</v>
          </cell>
          <cell r="AF39" t="str">
            <v>Not operational</v>
          </cell>
        </row>
        <row r="40">
          <cell r="N40" t="str">
            <v>United States</v>
          </cell>
          <cell r="W40" t="str">
            <v>Operational</v>
          </cell>
          <cell r="X40" t="str">
            <v>Operational</v>
          </cell>
          <cell r="Y40" t="str">
            <v>Operational</v>
          </cell>
          <cell r="Z40" t="str">
            <v>Operational</v>
          </cell>
          <cell r="AA40" t="str">
            <v>Operational</v>
          </cell>
          <cell r="AB40" t="str">
            <v>Operational</v>
          </cell>
          <cell r="AC40" t="str">
            <v>Operational</v>
          </cell>
          <cell r="AD40" t="str">
            <v>Operational</v>
          </cell>
          <cell r="AE40" t="str">
            <v>Operational</v>
          </cell>
          <cell r="AF40" t="str">
            <v>Not operational</v>
          </cell>
        </row>
        <row r="41">
          <cell r="N41" t="str">
            <v>United States</v>
          </cell>
          <cell r="W41" t="str">
            <v>Operational</v>
          </cell>
          <cell r="X41" t="str">
            <v>Operational</v>
          </cell>
          <cell r="Y41" t="str">
            <v>Operational</v>
          </cell>
          <cell r="Z41" t="str">
            <v>Operational</v>
          </cell>
          <cell r="AA41" t="str">
            <v>Operational</v>
          </cell>
          <cell r="AB41" t="str">
            <v>Operational</v>
          </cell>
          <cell r="AC41" t="str">
            <v>Operational</v>
          </cell>
          <cell r="AD41" t="str">
            <v>Operational</v>
          </cell>
          <cell r="AE41" t="str">
            <v>Not operational</v>
          </cell>
          <cell r="AF41" t="str">
            <v>Not operational</v>
          </cell>
        </row>
        <row r="42">
          <cell r="N42" t="str">
            <v>United States</v>
          </cell>
          <cell r="W42" t="str">
            <v>Operational</v>
          </cell>
          <cell r="X42" t="str">
            <v>Operational</v>
          </cell>
          <cell r="Y42" t="str">
            <v>Operational</v>
          </cell>
          <cell r="Z42" t="str">
            <v>Operational</v>
          </cell>
          <cell r="AA42" t="str">
            <v>Operational</v>
          </cell>
          <cell r="AB42" t="str">
            <v>Operational</v>
          </cell>
          <cell r="AC42" t="str">
            <v>Operational</v>
          </cell>
          <cell r="AD42" t="str">
            <v>Operational</v>
          </cell>
          <cell r="AE42" t="str">
            <v>Not operational</v>
          </cell>
          <cell r="AF42" t="str">
            <v>Not Operational</v>
          </cell>
        </row>
        <row r="43">
          <cell r="N43" t="str">
            <v>United States</v>
          </cell>
          <cell r="W43" t="str">
            <v>Operational</v>
          </cell>
          <cell r="X43" t="str">
            <v>Operational</v>
          </cell>
          <cell r="Y43" t="str">
            <v>Operational</v>
          </cell>
          <cell r="Z43" t="str">
            <v>Operational</v>
          </cell>
          <cell r="AA43" t="str">
            <v>Operational</v>
          </cell>
          <cell r="AB43" t="str">
            <v>Operational</v>
          </cell>
          <cell r="AC43" t="str">
            <v>Operational</v>
          </cell>
          <cell r="AD43" t="str">
            <v>Operational</v>
          </cell>
          <cell r="AE43" t="str">
            <v>Not Operational</v>
          </cell>
          <cell r="AF43" t="str">
            <v>Not Operational</v>
          </cell>
        </row>
        <row r="44">
          <cell r="N44" t="str">
            <v>United States</v>
          </cell>
          <cell r="W44" t="str">
            <v>Operational</v>
          </cell>
          <cell r="X44" t="str">
            <v>Operational</v>
          </cell>
          <cell r="Y44" t="str">
            <v>Operational</v>
          </cell>
          <cell r="Z44" t="str">
            <v>Operational</v>
          </cell>
          <cell r="AA44" t="str">
            <v>Operational</v>
          </cell>
          <cell r="AB44" t="str">
            <v>Operational</v>
          </cell>
          <cell r="AC44" t="str">
            <v>Operational</v>
          </cell>
          <cell r="AD44" t="str">
            <v>Operational</v>
          </cell>
          <cell r="AE44" t="str">
            <v>Not Operational</v>
          </cell>
          <cell r="AF44" t="str">
            <v>Not Operational</v>
          </cell>
        </row>
        <row r="45">
          <cell r="N45" t="str">
            <v>United States</v>
          </cell>
          <cell r="W45" t="str">
            <v>Operational</v>
          </cell>
          <cell r="X45" t="str">
            <v>Operational</v>
          </cell>
          <cell r="Y45" t="str">
            <v>Operational</v>
          </cell>
          <cell r="Z45" t="str">
            <v>Operational</v>
          </cell>
          <cell r="AA45" t="str">
            <v>Operational</v>
          </cell>
          <cell r="AB45" t="str">
            <v>Operational</v>
          </cell>
          <cell r="AC45" t="str">
            <v>Operational</v>
          </cell>
          <cell r="AD45" t="str">
            <v>Operational</v>
          </cell>
          <cell r="AE45" t="str">
            <v>Not Operational</v>
          </cell>
          <cell r="AF45" t="str">
            <v>Not Operational</v>
          </cell>
        </row>
        <row r="46">
          <cell r="N46" t="str">
            <v>United States</v>
          </cell>
          <cell r="W46" t="str">
            <v>Operational</v>
          </cell>
          <cell r="X46" t="str">
            <v>Operational</v>
          </cell>
          <cell r="Y46" t="str">
            <v>Operational</v>
          </cell>
          <cell r="Z46" t="str">
            <v>Operational</v>
          </cell>
          <cell r="AA46" t="str">
            <v>Operational</v>
          </cell>
          <cell r="AB46" t="str">
            <v>Operational</v>
          </cell>
          <cell r="AC46" t="str">
            <v>Operational</v>
          </cell>
          <cell r="AD46" t="str">
            <v>Operational</v>
          </cell>
          <cell r="AE46" t="str">
            <v>Not operational</v>
          </cell>
          <cell r="AF46" t="str">
            <v>Not operational</v>
          </cell>
        </row>
        <row r="47">
          <cell r="N47" t="str">
            <v>United States</v>
          </cell>
          <cell r="W47" t="str">
            <v>Operational</v>
          </cell>
          <cell r="X47" t="str">
            <v>Operational</v>
          </cell>
          <cell r="Y47" t="str">
            <v>Operational</v>
          </cell>
          <cell r="Z47" t="str">
            <v>Operational</v>
          </cell>
          <cell r="AA47" t="str">
            <v>Operational</v>
          </cell>
          <cell r="AB47" t="str">
            <v>Operational</v>
          </cell>
          <cell r="AC47" t="str">
            <v>Operational</v>
          </cell>
          <cell r="AD47" t="str">
            <v>Operational</v>
          </cell>
          <cell r="AE47" t="str">
            <v>Operational</v>
          </cell>
          <cell r="AF47" t="str">
            <v>Not Operational</v>
          </cell>
        </row>
        <row r="48">
          <cell r="N48" t="str">
            <v>United States</v>
          </cell>
          <cell r="W48" t="str">
            <v>Operational</v>
          </cell>
          <cell r="X48" t="str">
            <v>Operational</v>
          </cell>
          <cell r="Y48" t="str">
            <v>Operational</v>
          </cell>
          <cell r="Z48" t="str">
            <v>Operational</v>
          </cell>
          <cell r="AA48" t="str">
            <v>Operational</v>
          </cell>
          <cell r="AB48" t="str">
            <v>Operational</v>
          </cell>
          <cell r="AC48" t="str">
            <v>Not Operational</v>
          </cell>
          <cell r="AD48" t="str">
            <v>Not Operational</v>
          </cell>
          <cell r="AE48" t="str">
            <v>Not Operational</v>
          </cell>
          <cell r="AF48" t="str">
            <v>Not Operational</v>
          </cell>
        </row>
        <row r="49">
          <cell r="N49" t="str">
            <v>United States</v>
          </cell>
          <cell r="W49" t="str">
            <v>Operational</v>
          </cell>
          <cell r="X49" t="str">
            <v>Operational</v>
          </cell>
          <cell r="Y49" t="str">
            <v>Operational</v>
          </cell>
          <cell r="Z49" t="str">
            <v>Operational</v>
          </cell>
          <cell r="AA49" t="str">
            <v>Operational</v>
          </cell>
          <cell r="AB49" t="str">
            <v>Not operational</v>
          </cell>
          <cell r="AC49" t="str">
            <v>Operational</v>
          </cell>
          <cell r="AD49" t="str">
            <v>Not Operational</v>
          </cell>
          <cell r="AE49" t="str">
            <v>Not Operational</v>
          </cell>
          <cell r="AF49" t="str">
            <v>Not Operational</v>
          </cell>
        </row>
        <row r="50">
          <cell r="N50" t="str">
            <v>United States</v>
          </cell>
          <cell r="W50" t="str">
            <v>Operational</v>
          </cell>
          <cell r="X50" t="str">
            <v>Operational</v>
          </cell>
          <cell r="Y50" t="str">
            <v>Operational</v>
          </cell>
          <cell r="Z50" t="str">
            <v>Operational</v>
          </cell>
          <cell r="AA50" t="str">
            <v>Operational</v>
          </cell>
          <cell r="AB50" t="str">
            <v>Not operational</v>
          </cell>
          <cell r="AC50" t="str">
            <v>Not operational</v>
          </cell>
          <cell r="AD50" t="str">
            <v>Not Operational</v>
          </cell>
          <cell r="AE50" t="str">
            <v>Not Operational</v>
          </cell>
          <cell r="AF50" t="str">
            <v>Not Operational</v>
          </cell>
        </row>
        <row r="51">
          <cell r="N51" t="str">
            <v>United States</v>
          </cell>
          <cell r="W51" t="str">
            <v>Operational</v>
          </cell>
          <cell r="X51" t="str">
            <v>Operational</v>
          </cell>
          <cell r="Y51" t="str">
            <v>Operational</v>
          </cell>
          <cell r="Z51" t="str">
            <v>Operational</v>
          </cell>
          <cell r="AA51" t="str">
            <v>Operational</v>
          </cell>
          <cell r="AB51" t="str">
            <v>Not operational</v>
          </cell>
          <cell r="AC51" t="str">
            <v>Not operational</v>
          </cell>
          <cell r="AD51" t="str">
            <v>Not Operational</v>
          </cell>
          <cell r="AE51" t="str">
            <v>Not Operational</v>
          </cell>
          <cell r="AF51" t="str">
            <v>Not Operational</v>
          </cell>
        </row>
        <row r="52">
          <cell r="N52" t="str">
            <v>United States</v>
          </cell>
          <cell r="W52" t="str">
            <v>Operational</v>
          </cell>
          <cell r="X52" t="str">
            <v>Operational</v>
          </cell>
          <cell r="Y52" t="str">
            <v>Operational</v>
          </cell>
          <cell r="Z52" t="str">
            <v>Operational</v>
          </cell>
          <cell r="AA52" t="str">
            <v>Operational</v>
          </cell>
          <cell r="AB52" t="str">
            <v>Not operational</v>
          </cell>
          <cell r="AC52" t="str">
            <v>Not operational</v>
          </cell>
          <cell r="AD52" t="str">
            <v>Not Operational</v>
          </cell>
          <cell r="AE52" t="str">
            <v>Not Operational</v>
          </cell>
          <cell r="AF52" t="str">
            <v>Not Operational</v>
          </cell>
        </row>
        <row r="53">
          <cell r="N53" t="str">
            <v>United States</v>
          </cell>
          <cell r="W53" t="str">
            <v>Operational</v>
          </cell>
          <cell r="X53" t="str">
            <v>Operational</v>
          </cell>
          <cell r="Y53" t="str">
            <v>Operational</v>
          </cell>
          <cell r="Z53" t="str">
            <v>Operational</v>
          </cell>
          <cell r="AA53" t="str">
            <v>Operational</v>
          </cell>
          <cell r="AB53" t="str">
            <v>Operational</v>
          </cell>
          <cell r="AC53" t="str">
            <v>Not operational</v>
          </cell>
          <cell r="AD53" t="str">
            <v>Not Operational</v>
          </cell>
          <cell r="AE53" t="str">
            <v>Not Operational</v>
          </cell>
          <cell r="AF53" t="str">
            <v>Not Operational</v>
          </cell>
        </row>
        <row r="54">
          <cell r="N54" t="str">
            <v>United States</v>
          </cell>
          <cell r="W54" t="str">
            <v>Operational</v>
          </cell>
          <cell r="X54" t="str">
            <v>Operational</v>
          </cell>
          <cell r="Y54" t="str">
            <v>Operational</v>
          </cell>
          <cell r="Z54" t="str">
            <v>Operational</v>
          </cell>
          <cell r="AA54" t="str">
            <v>Operational</v>
          </cell>
          <cell r="AB54" t="str">
            <v>Not Operational</v>
          </cell>
          <cell r="AC54" t="str">
            <v>Not operational</v>
          </cell>
          <cell r="AD54" t="str">
            <v>Not operational</v>
          </cell>
          <cell r="AE54" t="str">
            <v>Not operational</v>
          </cell>
          <cell r="AF54" t="str">
            <v>Not operational</v>
          </cell>
        </row>
        <row r="55">
          <cell r="N55" t="str">
            <v>United States</v>
          </cell>
          <cell r="W55" t="str">
            <v>Operational</v>
          </cell>
          <cell r="X55" t="str">
            <v>Operational</v>
          </cell>
          <cell r="Y55" t="str">
            <v>Operational</v>
          </cell>
          <cell r="Z55" t="str">
            <v>Operational</v>
          </cell>
          <cell r="AA55" t="str">
            <v>Operational</v>
          </cell>
          <cell r="AB55" t="str">
            <v>Not Operational</v>
          </cell>
          <cell r="AC55" t="str">
            <v>Not operational</v>
          </cell>
          <cell r="AD55" t="str">
            <v>Not operational</v>
          </cell>
          <cell r="AE55" t="str">
            <v>Not operational</v>
          </cell>
          <cell r="AF55" t="str">
            <v>Not operational</v>
          </cell>
        </row>
        <row r="56">
          <cell r="N56" t="str">
            <v>United States</v>
          </cell>
          <cell r="W56" t="str">
            <v>Operational</v>
          </cell>
          <cell r="X56" t="str">
            <v>Not operational</v>
          </cell>
          <cell r="Y56" t="str">
            <v>Not operational</v>
          </cell>
          <cell r="Z56" t="str">
            <v>Not operational</v>
          </cell>
          <cell r="AA56" t="str">
            <v>Not operational</v>
          </cell>
          <cell r="AB56" t="str">
            <v>Not operational</v>
          </cell>
          <cell r="AC56" t="str">
            <v>Not operational</v>
          </cell>
          <cell r="AD56" t="str">
            <v>Not Operational</v>
          </cell>
          <cell r="AE56" t="str">
            <v>Not Operational</v>
          </cell>
          <cell r="AF56" t="str">
            <v>Not Operational</v>
          </cell>
        </row>
        <row r="57">
          <cell r="N57" t="str">
            <v>Canada</v>
          </cell>
          <cell r="W57" t="str">
            <v>Operational</v>
          </cell>
          <cell r="X57" t="str">
            <v>Operational</v>
          </cell>
          <cell r="Y57" t="str">
            <v>Operational</v>
          </cell>
          <cell r="Z57" t="str">
            <v>Operational</v>
          </cell>
          <cell r="AA57" t="str">
            <v>Not Operational</v>
          </cell>
          <cell r="AB57" t="str">
            <v>Not Operational</v>
          </cell>
          <cell r="AC57" t="str">
            <v>Not Operational</v>
          </cell>
          <cell r="AD57" t="str">
            <v>Not Operational</v>
          </cell>
          <cell r="AE57" t="str">
            <v>Not Operational</v>
          </cell>
          <cell r="AF57" t="str">
            <v>Not Operational</v>
          </cell>
        </row>
        <row r="58">
          <cell r="N58" t="str">
            <v>Canada</v>
          </cell>
          <cell r="W58" t="str">
            <v>Operational</v>
          </cell>
          <cell r="X58" t="str">
            <v>Operational</v>
          </cell>
          <cell r="Y58" t="str">
            <v>Operational</v>
          </cell>
          <cell r="Z58" t="str">
            <v>Operational</v>
          </cell>
          <cell r="AA58" t="str">
            <v>Operational</v>
          </cell>
          <cell r="AB58" t="str">
            <v>Operational</v>
          </cell>
          <cell r="AC58" t="str">
            <v>Operational</v>
          </cell>
          <cell r="AD58" t="str">
            <v>Operational</v>
          </cell>
          <cell r="AE58" t="str">
            <v>Not Operational</v>
          </cell>
          <cell r="AF58" t="str">
            <v>Not Operational</v>
          </cell>
        </row>
        <row r="59">
          <cell r="N59" t="str">
            <v>United States</v>
          </cell>
          <cell r="W59" t="str">
            <v>Operational</v>
          </cell>
          <cell r="X59" t="str">
            <v>Operational</v>
          </cell>
          <cell r="Y59" t="str">
            <v>Operational</v>
          </cell>
          <cell r="Z59" t="str">
            <v>Operational</v>
          </cell>
          <cell r="AA59" t="str">
            <v>Operational</v>
          </cell>
          <cell r="AB59" t="str">
            <v>Operational</v>
          </cell>
          <cell r="AC59" t="str">
            <v>Not Operational</v>
          </cell>
          <cell r="AD59" t="str">
            <v>Not Operational</v>
          </cell>
          <cell r="AE59" t="str">
            <v>Not Operational</v>
          </cell>
          <cell r="AF59" t="str">
            <v>Not Operational</v>
          </cell>
        </row>
        <row r="60">
          <cell r="N60" t="str">
            <v>United States</v>
          </cell>
          <cell r="W60" t="str">
            <v>Operational</v>
          </cell>
          <cell r="X60" t="str">
            <v>Operational</v>
          </cell>
          <cell r="Y60" t="str">
            <v>Not Operational</v>
          </cell>
          <cell r="Z60" t="str">
            <v>Not Operational</v>
          </cell>
          <cell r="AA60" t="str">
            <v>Not Operational</v>
          </cell>
          <cell r="AB60" t="str">
            <v>Not Operational</v>
          </cell>
          <cell r="AC60" t="str">
            <v>Not Operational</v>
          </cell>
          <cell r="AD60" t="str">
            <v>Not Operational</v>
          </cell>
          <cell r="AE60" t="str">
            <v>Not Operational</v>
          </cell>
          <cell r="AF60" t="str">
            <v>Not Operational</v>
          </cell>
        </row>
        <row r="61">
          <cell r="N61" t="str">
            <v>United States</v>
          </cell>
          <cell r="W61" t="str">
            <v>Operational</v>
          </cell>
          <cell r="X61" t="str">
            <v>Operational</v>
          </cell>
          <cell r="Y61" t="str">
            <v>Operational</v>
          </cell>
          <cell r="Z61" t="str">
            <v>Operational</v>
          </cell>
          <cell r="AA61" t="str">
            <v>Operational</v>
          </cell>
          <cell r="AB61" t="str">
            <v>Operational</v>
          </cell>
          <cell r="AC61" t="str">
            <v>Operational</v>
          </cell>
          <cell r="AD61" t="str">
            <v>Operational</v>
          </cell>
          <cell r="AE61" t="str">
            <v>Not Operational</v>
          </cell>
          <cell r="AF61" t="str">
            <v>Not Operational</v>
          </cell>
        </row>
        <row r="62">
          <cell r="N62" t="str">
            <v>United States</v>
          </cell>
          <cell r="W62" t="str">
            <v>Operational</v>
          </cell>
          <cell r="X62" t="str">
            <v>Operational</v>
          </cell>
          <cell r="Y62" t="str">
            <v>Operational</v>
          </cell>
          <cell r="Z62" t="str">
            <v>Operational</v>
          </cell>
          <cell r="AA62" t="str">
            <v>Operational</v>
          </cell>
          <cell r="AB62" t="str">
            <v>Operational</v>
          </cell>
          <cell r="AC62" t="str">
            <v>Operational</v>
          </cell>
          <cell r="AD62" t="str">
            <v>Not Operational</v>
          </cell>
          <cell r="AE62" t="str">
            <v>Not Operational</v>
          </cell>
          <cell r="AF62" t="str">
            <v>Not Operational</v>
          </cell>
        </row>
        <row r="63">
          <cell r="N63" t="str">
            <v>United States</v>
          </cell>
          <cell r="W63" t="str">
            <v>Operational</v>
          </cell>
          <cell r="X63" t="str">
            <v>Operational</v>
          </cell>
          <cell r="Y63" t="str">
            <v>Operational</v>
          </cell>
          <cell r="Z63" t="str">
            <v>Operational</v>
          </cell>
          <cell r="AA63" t="str">
            <v>Operational</v>
          </cell>
          <cell r="AB63" t="str">
            <v>Not operational</v>
          </cell>
          <cell r="AC63" t="str">
            <v>Operational</v>
          </cell>
          <cell r="AD63" t="str">
            <v>Not Operational</v>
          </cell>
          <cell r="AE63" t="str">
            <v>Not Operational</v>
          </cell>
          <cell r="AF63" t="str">
            <v>Not Operational</v>
          </cell>
        </row>
        <row r="64">
          <cell r="N64" t="str">
            <v>Canada</v>
          </cell>
          <cell r="W64" t="str">
            <v>Operational</v>
          </cell>
          <cell r="X64" t="str">
            <v>Operational</v>
          </cell>
          <cell r="Y64" t="str">
            <v>Operational</v>
          </cell>
          <cell r="Z64" t="str">
            <v>Operational</v>
          </cell>
          <cell r="AA64" t="str">
            <v>Operational</v>
          </cell>
          <cell r="AB64" t="str">
            <v>Operational</v>
          </cell>
          <cell r="AC64" t="str">
            <v>Operational</v>
          </cell>
          <cell r="AD64" t="str">
            <v>Operational</v>
          </cell>
          <cell r="AE64" t="str">
            <v>Not Operational</v>
          </cell>
          <cell r="AF64" t="str">
            <v>Not Operational</v>
          </cell>
        </row>
        <row r="65">
          <cell r="N65" t="str">
            <v>United States</v>
          </cell>
          <cell r="W65" t="str">
            <v>Operational</v>
          </cell>
          <cell r="X65" t="str">
            <v>Not operational</v>
          </cell>
          <cell r="Y65" t="str">
            <v>Not operational</v>
          </cell>
          <cell r="Z65" t="str">
            <v>Not operational</v>
          </cell>
          <cell r="AA65" t="str">
            <v>Not operational</v>
          </cell>
          <cell r="AB65" t="str">
            <v>Not operational</v>
          </cell>
          <cell r="AC65" t="str">
            <v>Not operational</v>
          </cell>
          <cell r="AD65" t="str">
            <v>Not operational</v>
          </cell>
          <cell r="AE65" t="str">
            <v>Not operational</v>
          </cell>
          <cell r="AF65" t="str">
            <v>Not operational</v>
          </cell>
        </row>
        <row r="66">
          <cell r="N66" t="str">
            <v>United States</v>
          </cell>
          <cell r="W66" t="str">
            <v>Operational</v>
          </cell>
          <cell r="X66" t="str">
            <v>Not operational</v>
          </cell>
          <cell r="Y66" t="str">
            <v>Not operational</v>
          </cell>
          <cell r="Z66" t="str">
            <v>Not operational</v>
          </cell>
          <cell r="AA66" t="str">
            <v>Not operational</v>
          </cell>
          <cell r="AB66" t="str">
            <v>Not Operational</v>
          </cell>
          <cell r="AC66" t="str">
            <v>Not operational</v>
          </cell>
          <cell r="AD66" t="str">
            <v>Not operational</v>
          </cell>
          <cell r="AE66" t="str">
            <v>Not operational</v>
          </cell>
          <cell r="AF66" t="str">
            <v>Not operational</v>
          </cell>
        </row>
        <row r="67">
          <cell r="N67" t="str">
            <v>United States</v>
          </cell>
          <cell r="W67" t="str">
            <v>Operational</v>
          </cell>
          <cell r="X67" t="str">
            <v>Not operational</v>
          </cell>
          <cell r="Y67" t="str">
            <v>Not operational</v>
          </cell>
          <cell r="Z67" t="str">
            <v>Not operational</v>
          </cell>
          <cell r="AA67" t="str">
            <v>Not operational</v>
          </cell>
          <cell r="AB67" t="str">
            <v>Not Operational</v>
          </cell>
          <cell r="AC67" t="str">
            <v>Not operational</v>
          </cell>
          <cell r="AD67" t="str">
            <v>Not operational</v>
          </cell>
          <cell r="AE67" t="str">
            <v>Not operational</v>
          </cell>
          <cell r="AF67" t="str">
            <v>Not operational</v>
          </cell>
        </row>
        <row r="68">
          <cell r="N68" t="str">
            <v>United States</v>
          </cell>
          <cell r="W68" t="str">
            <v>Operational</v>
          </cell>
          <cell r="X68" t="str">
            <v>Operational</v>
          </cell>
          <cell r="Y68" t="str">
            <v>Operational</v>
          </cell>
          <cell r="Z68" t="str">
            <v>Operational</v>
          </cell>
          <cell r="AA68" t="str">
            <v>Operational</v>
          </cell>
          <cell r="AB68" t="str">
            <v>Not operational</v>
          </cell>
          <cell r="AC68" t="str">
            <v>Operational</v>
          </cell>
          <cell r="AD68" t="str">
            <v>Not Operational</v>
          </cell>
          <cell r="AE68" t="str">
            <v>Not Operational</v>
          </cell>
          <cell r="AF68" t="str">
            <v>Not Operational</v>
          </cell>
        </row>
        <row r="69">
          <cell r="N69" t="str">
            <v>United States</v>
          </cell>
          <cell r="W69" t="str">
            <v>Operational</v>
          </cell>
          <cell r="X69" t="str">
            <v>Operational</v>
          </cell>
          <cell r="Y69" t="str">
            <v>Operational</v>
          </cell>
          <cell r="Z69" t="str">
            <v>Operational</v>
          </cell>
          <cell r="AA69" t="str">
            <v>Operational</v>
          </cell>
          <cell r="AB69" t="str">
            <v>Operational</v>
          </cell>
          <cell r="AC69" t="str">
            <v>Not operational</v>
          </cell>
          <cell r="AD69" t="str">
            <v>Not operational</v>
          </cell>
          <cell r="AE69" t="str">
            <v>Not operational</v>
          </cell>
          <cell r="AF69" t="str">
            <v>Not operational</v>
          </cell>
        </row>
        <row r="70">
          <cell r="N70" t="str">
            <v>United States</v>
          </cell>
          <cell r="W70" t="str">
            <v>Operational</v>
          </cell>
          <cell r="X70" t="str">
            <v>Operational</v>
          </cell>
          <cell r="Y70" t="str">
            <v>Operational</v>
          </cell>
          <cell r="Z70" t="str">
            <v>Operational</v>
          </cell>
          <cell r="AA70" t="str">
            <v>Operational</v>
          </cell>
          <cell r="AB70" t="str">
            <v>Operational</v>
          </cell>
          <cell r="AC70" t="str">
            <v>Operational</v>
          </cell>
          <cell r="AD70" t="str">
            <v>Not Operational</v>
          </cell>
          <cell r="AE70" t="str">
            <v>Not Operational</v>
          </cell>
          <cell r="AF70" t="str">
            <v>Not Operational</v>
          </cell>
        </row>
        <row r="71">
          <cell r="N71" t="str">
            <v>United States</v>
          </cell>
          <cell r="W71" t="str">
            <v>Operational</v>
          </cell>
          <cell r="X71" t="str">
            <v>Operational</v>
          </cell>
          <cell r="Y71" t="str">
            <v>Operational</v>
          </cell>
          <cell r="Z71" t="str">
            <v>Operational</v>
          </cell>
          <cell r="AA71" t="str">
            <v>Operational</v>
          </cell>
          <cell r="AB71" t="str">
            <v>Not operational</v>
          </cell>
          <cell r="AC71" t="str">
            <v>Not operational</v>
          </cell>
          <cell r="AD71" t="str">
            <v>Not operational</v>
          </cell>
          <cell r="AE71" t="str">
            <v>Not Operational</v>
          </cell>
          <cell r="AF71" t="str">
            <v>Not Operational</v>
          </cell>
        </row>
        <row r="72">
          <cell r="N72" t="str">
            <v>United States</v>
          </cell>
          <cell r="W72" t="str">
            <v>Operational</v>
          </cell>
          <cell r="X72" t="str">
            <v>Operational</v>
          </cell>
          <cell r="Y72" t="str">
            <v>Operational</v>
          </cell>
          <cell r="Z72" t="str">
            <v>Operational</v>
          </cell>
          <cell r="AA72" t="str">
            <v>Operational</v>
          </cell>
          <cell r="AB72" t="str">
            <v>Operational</v>
          </cell>
          <cell r="AC72" t="str">
            <v>Operational</v>
          </cell>
          <cell r="AD72" t="str">
            <v>Not Operational</v>
          </cell>
          <cell r="AE72" t="str">
            <v>Not Operational</v>
          </cell>
          <cell r="AF72" t="str">
            <v>Not Operational</v>
          </cell>
        </row>
        <row r="73">
          <cell r="N73" t="str">
            <v>United States</v>
          </cell>
          <cell r="W73" t="str">
            <v>Operational</v>
          </cell>
          <cell r="X73" t="str">
            <v>Operational</v>
          </cell>
          <cell r="Y73" t="str">
            <v>Operational</v>
          </cell>
          <cell r="Z73" t="str">
            <v>Operational</v>
          </cell>
          <cell r="AA73" t="str">
            <v>Operational</v>
          </cell>
          <cell r="AB73" t="str">
            <v>Operational</v>
          </cell>
          <cell r="AC73" t="str">
            <v>Operational</v>
          </cell>
          <cell r="AD73" t="str">
            <v>Operational</v>
          </cell>
          <cell r="AE73" t="str">
            <v>Operational</v>
          </cell>
          <cell r="AF73" t="str">
            <v>Operational</v>
          </cell>
        </row>
        <row r="74">
          <cell r="N74" t="str">
            <v>United States</v>
          </cell>
          <cell r="W74" t="str">
            <v>Operational</v>
          </cell>
          <cell r="X74" t="str">
            <v>Operational</v>
          </cell>
          <cell r="Y74" t="str">
            <v>Operational</v>
          </cell>
          <cell r="Z74" t="str">
            <v>Operational</v>
          </cell>
          <cell r="AA74" t="str">
            <v>Operational</v>
          </cell>
          <cell r="AB74" t="str">
            <v>Operational</v>
          </cell>
          <cell r="AC74" t="str">
            <v>Operational</v>
          </cell>
          <cell r="AD74" t="str">
            <v>Operational</v>
          </cell>
          <cell r="AE74" t="str">
            <v>Operational</v>
          </cell>
          <cell r="AF74" t="str">
            <v>Operational</v>
          </cell>
        </row>
        <row r="75">
          <cell r="N75" t="str">
            <v>United States</v>
          </cell>
          <cell r="W75" t="str">
            <v>Operational</v>
          </cell>
          <cell r="X75" t="str">
            <v>Operational</v>
          </cell>
          <cell r="Y75" t="str">
            <v>Operational</v>
          </cell>
          <cell r="Z75" t="str">
            <v>Operational</v>
          </cell>
          <cell r="AA75" t="str">
            <v>Operational</v>
          </cell>
          <cell r="AB75" t="str">
            <v>Operational</v>
          </cell>
          <cell r="AC75" t="str">
            <v>Operational</v>
          </cell>
          <cell r="AD75" t="str">
            <v>Operational</v>
          </cell>
          <cell r="AE75" t="str">
            <v>Operational</v>
          </cell>
          <cell r="AF75" t="str">
            <v>Operational</v>
          </cell>
        </row>
        <row r="76">
          <cell r="N76" t="str">
            <v>United States</v>
          </cell>
          <cell r="W76" t="str">
            <v>Operational</v>
          </cell>
          <cell r="X76" t="str">
            <v>Operational</v>
          </cell>
          <cell r="Y76" t="str">
            <v>Operational</v>
          </cell>
          <cell r="Z76" t="str">
            <v>Operational</v>
          </cell>
          <cell r="AA76" t="str">
            <v>Operational</v>
          </cell>
          <cell r="AB76" t="str">
            <v>Operational</v>
          </cell>
          <cell r="AC76" t="str">
            <v>Operational</v>
          </cell>
          <cell r="AD76" t="str">
            <v>Operational</v>
          </cell>
          <cell r="AE76" t="str">
            <v>Operational</v>
          </cell>
          <cell r="AF76" t="str">
            <v>Operational</v>
          </cell>
        </row>
        <row r="77">
          <cell r="N77" t="str">
            <v>United States</v>
          </cell>
          <cell r="W77" t="str">
            <v>Under Construction</v>
          </cell>
          <cell r="X77" t="str">
            <v>Under Construction</v>
          </cell>
          <cell r="Y77" t="str">
            <v>Under Construction</v>
          </cell>
          <cell r="Z77" t="str">
            <v>Operational</v>
          </cell>
          <cell r="AA77" t="str">
            <v>Operational</v>
          </cell>
          <cell r="AB77" t="str">
            <v>Operational</v>
          </cell>
          <cell r="AC77" t="str">
            <v>Operational</v>
          </cell>
          <cell r="AD77" t="str">
            <v>Operational</v>
          </cell>
          <cell r="AE77" t="str">
            <v>Operational</v>
          </cell>
          <cell r="AF77" t="str">
            <v>Operational</v>
          </cell>
        </row>
        <row r="78">
          <cell r="N78" t="str">
            <v>United States</v>
          </cell>
          <cell r="W78" t="str">
            <v>Under Construction</v>
          </cell>
          <cell r="X78" t="str">
            <v>Under Construction</v>
          </cell>
          <cell r="Y78" t="str">
            <v>Under Construction</v>
          </cell>
          <cell r="Z78" t="str">
            <v>Under Construction</v>
          </cell>
          <cell r="AA78" t="str">
            <v>Operational</v>
          </cell>
          <cell r="AB78" t="str">
            <v>Operational</v>
          </cell>
          <cell r="AC78" t="str">
            <v>Operational</v>
          </cell>
          <cell r="AD78" t="str">
            <v>Operational</v>
          </cell>
          <cell r="AE78" t="str">
            <v>Operational</v>
          </cell>
          <cell r="AF78" t="str">
            <v>Operational</v>
          </cell>
        </row>
        <row r="79">
          <cell r="N79" t="str">
            <v>United States</v>
          </cell>
          <cell r="W79" t="str">
            <v>Operational</v>
          </cell>
          <cell r="X79" t="str">
            <v>Operational</v>
          </cell>
          <cell r="Y79" t="str">
            <v>Operational</v>
          </cell>
          <cell r="Z79" t="str">
            <v>Operational</v>
          </cell>
          <cell r="AA79" t="str">
            <v>Operational</v>
          </cell>
          <cell r="AB79" t="str">
            <v>Operational</v>
          </cell>
          <cell r="AC79" t="str">
            <v>Operational</v>
          </cell>
          <cell r="AD79" t="str">
            <v>Operational</v>
          </cell>
          <cell r="AE79" t="str">
            <v>Operational</v>
          </cell>
          <cell r="AF79" t="str">
            <v>Operational</v>
          </cell>
        </row>
        <row r="80">
          <cell r="N80" t="str">
            <v>United States</v>
          </cell>
          <cell r="W80" t="str">
            <v>Operational</v>
          </cell>
          <cell r="X80" t="str">
            <v>Operational</v>
          </cell>
          <cell r="Y80" t="str">
            <v>Operational</v>
          </cell>
          <cell r="Z80" t="str">
            <v>Operational</v>
          </cell>
          <cell r="AA80" t="str">
            <v>Operational</v>
          </cell>
          <cell r="AB80" t="str">
            <v>Operational</v>
          </cell>
          <cell r="AC80" t="str">
            <v>Operational</v>
          </cell>
          <cell r="AD80" t="str">
            <v>Operational</v>
          </cell>
          <cell r="AE80" t="str">
            <v>Operational</v>
          </cell>
          <cell r="AF80" t="str">
            <v>Operational</v>
          </cell>
        </row>
        <row r="81">
          <cell r="N81" t="str">
            <v>United States</v>
          </cell>
          <cell r="W81" t="str">
            <v>Operational</v>
          </cell>
          <cell r="X81" t="str">
            <v>Operational</v>
          </cell>
          <cell r="Y81" t="str">
            <v>Operational</v>
          </cell>
          <cell r="Z81" t="str">
            <v>Operational</v>
          </cell>
          <cell r="AA81" t="str">
            <v>Operational</v>
          </cell>
          <cell r="AB81" t="str">
            <v>Operational</v>
          </cell>
          <cell r="AC81" t="str">
            <v>Operational</v>
          </cell>
          <cell r="AD81" t="str">
            <v>Operational</v>
          </cell>
          <cell r="AE81" t="str">
            <v>Operational</v>
          </cell>
          <cell r="AF81" t="str">
            <v>Operational</v>
          </cell>
        </row>
        <row r="82">
          <cell r="N82" t="str">
            <v>United States</v>
          </cell>
          <cell r="W82" t="str">
            <v>Operational</v>
          </cell>
          <cell r="X82" t="str">
            <v>Operational</v>
          </cell>
          <cell r="Y82" t="str">
            <v>Operational</v>
          </cell>
          <cell r="Z82" t="str">
            <v>Operational</v>
          </cell>
          <cell r="AA82" t="str">
            <v>Operational</v>
          </cell>
          <cell r="AB82" t="str">
            <v>Operational</v>
          </cell>
          <cell r="AC82" t="str">
            <v>Operational</v>
          </cell>
          <cell r="AD82" t="str">
            <v>Operational</v>
          </cell>
          <cell r="AE82" t="str">
            <v>Operational</v>
          </cell>
          <cell r="AF82" t="str">
            <v>Operational</v>
          </cell>
        </row>
        <row r="83">
          <cell r="N83" t="str">
            <v>United States</v>
          </cell>
          <cell r="W83" t="str">
            <v>Operational</v>
          </cell>
          <cell r="X83" t="str">
            <v>Operational</v>
          </cell>
          <cell r="Y83" t="str">
            <v>Operational</v>
          </cell>
          <cell r="Z83" t="str">
            <v>Operational</v>
          </cell>
          <cell r="AA83" t="str">
            <v>Operational</v>
          </cell>
          <cell r="AB83" t="str">
            <v>Operational</v>
          </cell>
          <cell r="AC83" t="str">
            <v>Operational</v>
          </cell>
          <cell r="AD83" t="str">
            <v>Operational</v>
          </cell>
          <cell r="AE83" t="str">
            <v>Operational</v>
          </cell>
          <cell r="AF83" t="str">
            <v>Operational</v>
          </cell>
        </row>
        <row r="84">
          <cell r="N84" t="str">
            <v>United States</v>
          </cell>
          <cell r="W84" t="str">
            <v>Operational</v>
          </cell>
          <cell r="X84" t="str">
            <v>Operational</v>
          </cell>
          <cell r="Y84" t="str">
            <v>Operational</v>
          </cell>
          <cell r="Z84" t="str">
            <v>Operational</v>
          </cell>
          <cell r="AA84" t="str">
            <v>Operational</v>
          </cell>
          <cell r="AB84" t="str">
            <v>Operational</v>
          </cell>
          <cell r="AC84" t="str">
            <v>Operational</v>
          </cell>
          <cell r="AD84" t="str">
            <v>Operational</v>
          </cell>
          <cell r="AE84" t="str">
            <v>Operational</v>
          </cell>
          <cell r="AF84" t="str">
            <v>Operational</v>
          </cell>
        </row>
        <row r="85">
          <cell r="N85" t="str">
            <v>United States</v>
          </cell>
          <cell r="W85" t="str">
            <v>Operational</v>
          </cell>
          <cell r="X85" t="str">
            <v>Operational</v>
          </cell>
          <cell r="Y85" t="str">
            <v>Operational</v>
          </cell>
          <cell r="Z85" t="str">
            <v>Operational</v>
          </cell>
          <cell r="AA85" t="str">
            <v>Operational</v>
          </cell>
          <cell r="AB85" t="str">
            <v>Operational</v>
          </cell>
          <cell r="AC85" t="str">
            <v>Operational</v>
          </cell>
          <cell r="AD85" t="str">
            <v>Operational</v>
          </cell>
          <cell r="AE85" t="str">
            <v>Operational</v>
          </cell>
          <cell r="AF85" t="str">
            <v>Operational</v>
          </cell>
        </row>
        <row r="86">
          <cell r="N86" t="str">
            <v>United States</v>
          </cell>
          <cell r="W86" t="str">
            <v>Operational</v>
          </cell>
          <cell r="X86" t="str">
            <v>Operational</v>
          </cell>
          <cell r="Y86" t="str">
            <v>Operational</v>
          </cell>
          <cell r="Z86" t="str">
            <v>Operational</v>
          </cell>
          <cell r="AA86" t="str">
            <v>Operational</v>
          </cell>
          <cell r="AB86" t="str">
            <v>Operational</v>
          </cell>
          <cell r="AC86" t="str">
            <v>Operational</v>
          </cell>
          <cell r="AD86" t="str">
            <v>Operational</v>
          </cell>
          <cell r="AE86" t="str">
            <v>Operational</v>
          </cell>
          <cell r="AF86" t="str">
            <v>Operational</v>
          </cell>
        </row>
        <row r="87">
          <cell r="N87" t="str">
            <v>United States</v>
          </cell>
          <cell r="W87" t="str">
            <v>Operational</v>
          </cell>
          <cell r="X87" t="str">
            <v>Operational</v>
          </cell>
          <cell r="Y87" t="str">
            <v>Operational</v>
          </cell>
          <cell r="Z87" t="str">
            <v>Operational</v>
          </cell>
          <cell r="AA87" t="str">
            <v>Operational</v>
          </cell>
          <cell r="AB87" t="str">
            <v>Operational</v>
          </cell>
          <cell r="AC87" t="str">
            <v>Operational</v>
          </cell>
          <cell r="AD87" t="str">
            <v>Operational</v>
          </cell>
          <cell r="AE87" t="str">
            <v>Operational</v>
          </cell>
          <cell r="AF87" t="str">
            <v>Operational</v>
          </cell>
        </row>
        <row r="88">
          <cell r="N88" t="str">
            <v>United States</v>
          </cell>
          <cell r="W88" t="str">
            <v>Operational</v>
          </cell>
          <cell r="X88" t="str">
            <v>Operational</v>
          </cell>
          <cell r="Y88" t="str">
            <v>Operational</v>
          </cell>
          <cell r="Z88" t="str">
            <v>Operational</v>
          </cell>
          <cell r="AA88" t="str">
            <v>Operational</v>
          </cell>
          <cell r="AB88" t="str">
            <v>Operational</v>
          </cell>
          <cell r="AC88" t="str">
            <v>Operational</v>
          </cell>
          <cell r="AD88" t="str">
            <v>Operational</v>
          </cell>
          <cell r="AE88" t="str">
            <v>Operational</v>
          </cell>
          <cell r="AF88" t="str">
            <v>Operational</v>
          </cell>
        </row>
        <row r="89">
          <cell r="N89" t="str">
            <v>United States</v>
          </cell>
          <cell r="W89" t="str">
            <v>Operational</v>
          </cell>
          <cell r="X89" t="str">
            <v>Operational</v>
          </cell>
          <cell r="Y89" t="str">
            <v>Operational</v>
          </cell>
          <cell r="Z89" t="str">
            <v>Operational</v>
          </cell>
          <cell r="AA89" t="str">
            <v>Operational</v>
          </cell>
          <cell r="AB89" t="str">
            <v>Operational</v>
          </cell>
          <cell r="AC89" t="str">
            <v>Operational</v>
          </cell>
          <cell r="AD89" t="str">
            <v>Operational</v>
          </cell>
          <cell r="AE89" t="str">
            <v>Operational</v>
          </cell>
          <cell r="AF89" t="str">
            <v>Operational</v>
          </cell>
        </row>
        <row r="90">
          <cell r="N90" t="str">
            <v>United States</v>
          </cell>
          <cell r="W90" t="str">
            <v>Operational</v>
          </cell>
          <cell r="X90" t="str">
            <v>Operational</v>
          </cell>
          <cell r="Y90" t="str">
            <v>Operational</v>
          </cell>
          <cell r="Z90" t="str">
            <v>Operational</v>
          </cell>
          <cell r="AA90" t="str">
            <v>Operational</v>
          </cell>
          <cell r="AB90" t="str">
            <v>Operational</v>
          </cell>
          <cell r="AC90" t="str">
            <v>Operational</v>
          </cell>
          <cell r="AD90" t="str">
            <v>Operational</v>
          </cell>
          <cell r="AE90" t="str">
            <v>Operational</v>
          </cell>
          <cell r="AF90" t="str">
            <v>Operational</v>
          </cell>
        </row>
        <row r="91">
          <cell r="N91" t="str">
            <v>United States</v>
          </cell>
          <cell r="W91" t="str">
            <v>Operational</v>
          </cell>
          <cell r="X91" t="str">
            <v>Operational</v>
          </cell>
          <cell r="Y91" t="str">
            <v>Operational</v>
          </cell>
          <cell r="Z91" t="str">
            <v>Operational</v>
          </cell>
          <cell r="AA91" t="str">
            <v>Operational</v>
          </cell>
          <cell r="AB91" t="str">
            <v>Operational</v>
          </cell>
          <cell r="AC91" t="str">
            <v>Operational</v>
          </cell>
          <cell r="AD91" t="str">
            <v>Operational</v>
          </cell>
          <cell r="AE91" t="str">
            <v>Operational</v>
          </cell>
          <cell r="AF91" t="str">
            <v>Operational</v>
          </cell>
        </row>
        <row r="92">
          <cell r="N92" t="str">
            <v>United States</v>
          </cell>
          <cell r="W92" t="str">
            <v>Operational</v>
          </cell>
          <cell r="X92" t="str">
            <v>Operational</v>
          </cell>
          <cell r="Y92" t="str">
            <v>Operational</v>
          </cell>
          <cell r="Z92" t="str">
            <v>Operational</v>
          </cell>
          <cell r="AA92" t="str">
            <v>Operational</v>
          </cell>
          <cell r="AB92" t="str">
            <v>Operational</v>
          </cell>
          <cell r="AC92" t="str">
            <v>Operational</v>
          </cell>
          <cell r="AD92" t="str">
            <v>Operational</v>
          </cell>
          <cell r="AE92" t="str">
            <v>Operational</v>
          </cell>
          <cell r="AF92" t="str">
            <v>Operational</v>
          </cell>
        </row>
        <row r="93">
          <cell r="N93" t="str">
            <v>United States</v>
          </cell>
          <cell r="W93" t="str">
            <v>Operational</v>
          </cell>
          <cell r="X93" t="str">
            <v>Operational</v>
          </cell>
          <cell r="Y93" t="str">
            <v>Operational</v>
          </cell>
          <cell r="Z93" t="str">
            <v>Operational</v>
          </cell>
          <cell r="AA93" t="str">
            <v>Operational</v>
          </cell>
          <cell r="AB93" t="str">
            <v>Operational</v>
          </cell>
          <cell r="AC93" t="str">
            <v>Operational</v>
          </cell>
          <cell r="AD93" t="str">
            <v>Operational</v>
          </cell>
          <cell r="AE93" t="str">
            <v>Operational</v>
          </cell>
          <cell r="AF93" t="str">
            <v>Operational</v>
          </cell>
        </row>
        <row r="94">
          <cell r="N94" t="str">
            <v>United States</v>
          </cell>
          <cell r="W94" t="str">
            <v>Operational</v>
          </cell>
          <cell r="X94" t="str">
            <v>Operational</v>
          </cell>
          <cell r="Y94" t="str">
            <v>Operational</v>
          </cell>
          <cell r="Z94" t="str">
            <v>Operational</v>
          </cell>
          <cell r="AA94" t="str">
            <v>Operational</v>
          </cell>
          <cell r="AB94" t="str">
            <v>Operational</v>
          </cell>
          <cell r="AC94" t="str">
            <v>Operational</v>
          </cell>
          <cell r="AD94" t="str">
            <v>Operational</v>
          </cell>
          <cell r="AE94" t="str">
            <v>Operational</v>
          </cell>
          <cell r="AF94" t="str">
            <v>Operational</v>
          </cell>
        </row>
        <row r="95">
          <cell r="N95" t="str">
            <v>United States</v>
          </cell>
          <cell r="W95" t="str">
            <v>Operational</v>
          </cell>
          <cell r="X95" t="str">
            <v>Operational</v>
          </cell>
          <cell r="Y95" t="str">
            <v>Operational</v>
          </cell>
          <cell r="Z95" t="str">
            <v>Operational</v>
          </cell>
          <cell r="AA95" t="str">
            <v>Operational</v>
          </cell>
          <cell r="AB95" t="str">
            <v>Operational</v>
          </cell>
          <cell r="AC95" t="str">
            <v>Operational</v>
          </cell>
          <cell r="AD95" t="str">
            <v>Operational</v>
          </cell>
          <cell r="AE95" t="str">
            <v>Operational</v>
          </cell>
          <cell r="AF95" t="str">
            <v>Operational</v>
          </cell>
        </row>
        <row r="96">
          <cell r="N96" t="str">
            <v>United States</v>
          </cell>
          <cell r="W96" t="str">
            <v>Operational</v>
          </cell>
          <cell r="X96" t="str">
            <v>Operational</v>
          </cell>
          <cell r="Y96" t="str">
            <v>Operational</v>
          </cell>
          <cell r="Z96" t="str">
            <v>Operational</v>
          </cell>
          <cell r="AA96" t="str">
            <v>Operational</v>
          </cell>
          <cell r="AB96" t="str">
            <v>Operational</v>
          </cell>
          <cell r="AC96" t="str">
            <v>Operational</v>
          </cell>
          <cell r="AD96" t="str">
            <v>Operational</v>
          </cell>
          <cell r="AE96" t="str">
            <v>Operational</v>
          </cell>
          <cell r="AF96" t="str">
            <v>Operational</v>
          </cell>
        </row>
        <row r="97">
          <cell r="N97" t="str">
            <v>United States</v>
          </cell>
          <cell r="W97" t="str">
            <v>Operational</v>
          </cell>
          <cell r="X97" t="str">
            <v>Operational</v>
          </cell>
          <cell r="Y97" t="str">
            <v>Operational</v>
          </cell>
          <cell r="Z97" t="str">
            <v>Operational</v>
          </cell>
          <cell r="AA97" t="str">
            <v>Operational</v>
          </cell>
          <cell r="AB97" t="str">
            <v>Operational</v>
          </cell>
          <cell r="AC97" t="str">
            <v>Operational</v>
          </cell>
          <cell r="AD97" t="str">
            <v>Operational</v>
          </cell>
          <cell r="AE97" t="str">
            <v>Operational</v>
          </cell>
          <cell r="AF97" t="str">
            <v>Operational</v>
          </cell>
        </row>
        <row r="98">
          <cell r="N98" t="str">
            <v>United States</v>
          </cell>
          <cell r="W98" t="str">
            <v>Operational</v>
          </cell>
          <cell r="X98" t="str">
            <v>Operational</v>
          </cell>
          <cell r="Y98" t="str">
            <v>Operational</v>
          </cell>
          <cell r="Z98" t="str">
            <v>Operational</v>
          </cell>
          <cell r="AA98" t="str">
            <v>Operational</v>
          </cell>
          <cell r="AB98" t="str">
            <v>Operational</v>
          </cell>
          <cell r="AC98" t="str">
            <v>Operational</v>
          </cell>
          <cell r="AD98" t="str">
            <v>Operational</v>
          </cell>
          <cell r="AE98" t="str">
            <v>Operational</v>
          </cell>
          <cell r="AF98" t="str">
            <v>Operational</v>
          </cell>
        </row>
        <row r="99">
          <cell r="N99" t="str">
            <v>Canada</v>
          </cell>
          <cell r="W99" t="str">
            <v>Operational</v>
          </cell>
          <cell r="X99" t="str">
            <v>Operational</v>
          </cell>
          <cell r="Y99" t="str">
            <v>Operational</v>
          </cell>
          <cell r="Z99" t="str">
            <v>Operational</v>
          </cell>
          <cell r="AA99" t="str">
            <v>Operational</v>
          </cell>
          <cell r="AB99" t="str">
            <v>Operational</v>
          </cell>
          <cell r="AC99" t="str">
            <v>Operational</v>
          </cell>
          <cell r="AD99" t="str">
            <v>Operational</v>
          </cell>
          <cell r="AE99" t="str">
            <v>Operational</v>
          </cell>
          <cell r="AF99" t="str">
            <v>Operational</v>
          </cell>
        </row>
        <row r="100">
          <cell r="N100" t="str">
            <v>Canada</v>
          </cell>
          <cell r="W100" t="str">
            <v>Operational</v>
          </cell>
          <cell r="X100" t="str">
            <v>Operational</v>
          </cell>
          <cell r="Y100" t="str">
            <v>Operational</v>
          </cell>
          <cell r="Z100" t="str">
            <v>Operational</v>
          </cell>
          <cell r="AA100" t="str">
            <v>Operational</v>
          </cell>
          <cell r="AB100" t="str">
            <v>Operational</v>
          </cell>
          <cell r="AC100" t="str">
            <v>Operational</v>
          </cell>
          <cell r="AD100" t="str">
            <v>Operational</v>
          </cell>
          <cell r="AE100" t="str">
            <v>Operational</v>
          </cell>
          <cell r="AF100" t="str">
            <v>Operational</v>
          </cell>
        </row>
        <row r="101">
          <cell r="N101" t="str">
            <v>Canada</v>
          </cell>
          <cell r="W101" t="str">
            <v>Operational</v>
          </cell>
          <cell r="X101" t="str">
            <v>Operational</v>
          </cell>
          <cell r="Y101" t="str">
            <v>Operational</v>
          </cell>
          <cell r="Z101" t="str">
            <v>Operational</v>
          </cell>
          <cell r="AA101" t="str">
            <v>Operational</v>
          </cell>
          <cell r="AB101" t="str">
            <v>Operational</v>
          </cell>
          <cell r="AC101" t="str">
            <v>Operational</v>
          </cell>
          <cell r="AD101" t="str">
            <v>Operational</v>
          </cell>
          <cell r="AE101" t="str">
            <v>Operational</v>
          </cell>
          <cell r="AF101" t="str">
            <v>Operational</v>
          </cell>
        </row>
        <row r="102">
          <cell r="N102" t="str">
            <v>United States</v>
          </cell>
          <cell r="W102" t="str">
            <v>Operational</v>
          </cell>
          <cell r="X102" t="str">
            <v>Operational</v>
          </cell>
          <cell r="Y102" t="str">
            <v>Operational</v>
          </cell>
          <cell r="Z102" t="str">
            <v>Operational</v>
          </cell>
          <cell r="AA102" t="str">
            <v>Operational</v>
          </cell>
          <cell r="AB102" t="str">
            <v>Operational</v>
          </cell>
          <cell r="AC102" t="str">
            <v>Operational</v>
          </cell>
          <cell r="AD102" t="str">
            <v>Operational</v>
          </cell>
          <cell r="AE102" t="str">
            <v>Operational</v>
          </cell>
          <cell r="AF102" t="str">
            <v>Operational</v>
          </cell>
        </row>
        <row r="103">
          <cell r="N103" t="str">
            <v>Canada</v>
          </cell>
          <cell r="W103" t="str">
            <v>Operational</v>
          </cell>
          <cell r="X103" t="str">
            <v>Operational</v>
          </cell>
          <cell r="Y103" t="str">
            <v>Operational</v>
          </cell>
          <cell r="Z103" t="str">
            <v>Operational</v>
          </cell>
          <cell r="AA103" t="str">
            <v>Operational</v>
          </cell>
          <cell r="AB103" t="str">
            <v>Operational</v>
          </cell>
          <cell r="AC103" t="str">
            <v>Operational</v>
          </cell>
          <cell r="AD103" t="str">
            <v>Operational</v>
          </cell>
          <cell r="AE103" t="str">
            <v>Operational</v>
          </cell>
          <cell r="AF103" t="str">
            <v>Operational</v>
          </cell>
        </row>
        <row r="104">
          <cell r="N104" t="str">
            <v>Canada</v>
          </cell>
          <cell r="W104" t="str">
            <v>Under Construction</v>
          </cell>
          <cell r="X104" t="str">
            <v>Under Construction</v>
          </cell>
          <cell r="Y104" t="str">
            <v>Under Construction</v>
          </cell>
          <cell r="Z104" t="str">
            <v>Under Construction</v>
          </cell>
          <cell r="AA104" t="str">
            <v>Operational</v>
          </cell>
          <cell r="AB104" t="str">
            <v>Operational</v>
          </cell>
          <cell r="AC104" t="str">
            <v>Operational</v>
          </cell>
          <cell r="AD104" t="str">
            <v>Operational</v>
          </cell>
          <cell r="AE104" t="str">
            <v>Operational</v>
          </cell>
          <cell r="AF104" t="str">
            <v>Operational</v>
          </cell>
        </row>
        <row r="105">
          <cell r="N105" t="str">
            <v>United States</v>
          </cell>
          <cell r="W105" t="str">
            <v>Operational</v>
          </cell>
          <cell r="X105" t="str">
            <v>Operational</v>
          </cell>
          <cell r="Y105" t="str">
            <v>Operational</v>
          </cell>
          <cell r="Z105" t="str">
            <v>Operational</v>
          </cell>
          <cell r="AA105" t="str">
            <v>Operational</v>
          </cell>
          <cell r="AB105" t="str">
            <v>Operational</v>
          </cell>
          <cell r="AC105" t="str">
            <v>Operational</v>
          </cell>
          <cell r="AD105" t="str">
            <v>Operational</v>
          </cell>
          <cell r="AE105" t="str">
            <v>Operational</v>
          </cell>
          <cell r="AF105" t="str">
            <v>Operational</v>
          </cell>
        </row>
        <row r="106">
          <cell r="N106" t="str">
            <v>United States</v>
          </cell>
          <cell r="W106" t="str">
            <v>Operational</v>
          </cell>
          <cell r="X106" t="str">
            <v>Operational</v>
          </cell>
          <cell r="Y106" t="str">
            <v>Operational</v>
          </cell>
          <cell r="Z106" t="str">
            <v>Operational</v>
          </cell>
          <cell r="AA106" t="str">
            <v>Operational</v>
          </cell>
          <cell r="AB106" t="str">
            <v>Operational</v>
          </cell>
          <cell r="AC106" t="str">
            <v>Operational</v>
          </cell>
          <cell r="AD106" t="str">
            <v>Operational</v>
          </cell>
          <cell r="AE106" t="str">
            <v>Operational</v>
          </cell>
          <cell r="AF106" t="str">
            <v>Operational</v>
          </cell>
        </row>
        <row r="107">
          <cell r="N107" t="str">
            <v>United States</v>
          </cell>
          <cell r="W107" t="str">
            <v>Operational</v>
          </cell>
          <cell r="X107" t="str">
            <v>Operational</v>
          </cell>
          <cell r="Y107" t="str">
            <v>Operational</v>
          </cell>
          <cell r="Z107" t="str">
            <v>Operational</v>
          </cell>
          <cell r="AA107" t="str">
            <v>Operational</v>
          </cell>
          <cell r="AB107" t="str">
            <v>Operational</v>
          </cell>
          <cell r="AC107" t="str">
            <v>Operational</v>
          </cell>
          <cell r="AD107" t="str">
            <v>Operational</v>
          </cell>
          <cell r="AE107" t="str">
            <v>Operational</v>
          </cell>
          <cell r="AF107" t="str">
            <v>Operational</v>
          </cell>
        </row>
        <row r="108">
          <cell r="N108" t="str">
            <v>United States</v>
          </cell>
          <cell r="W108" t="str">
            <v>Operational</v>
          </cell>
          <cell r="X108" t="str">
            <v>Operational</v>
          </cell>
          <cell r="Y108" t="str">
            <v>Operational</v>
          </cell>
          <cell r="Z108" t="str">
            <v>Operational</v>
          </cell>
          <cell r="AA108" t="str">
            <v>Operational</v>
          </cell>
          <cell r="AB108" t="str">
            <v>Operational</v>
          </cell>
          <cell r="AC108" t="str">
            <v>Operational</v>
          </cell>
          <cell r="AD108" t="str">
            <v>Operational</v>
          </cell>
          <cell r="AE108" t="str">
            <v>Operational</v>
          </cell>
          <cell r="AF108" t="str">
            <v>Operational</v>
          </cell>
        </row>
        <row r="109">
          <cell r="N109" t="str">
            <v>Canada</v>
          </cell>
          <cell r="W109" t="str">
            <v>Operational</v>
          </cell>
          <cell r="X109" t="str">
            <v>Operational</v>
          </cell>
          <cell r="Y109" t="str">
            <v>Operational</v>
          </cell>
          <cell r="Z109" t="str">
            <v>Operational</v>
          </cell>
          <cell r="AA109" t="str">
            <v>Operational</v>
          </cell>
          <cell r="AB109" t="str">
            <v>Operational</v>
          </cell>
          <cell r="AC109" t="str">
            <v>Operational</v>
          </cell>
          <cell r="AD109" t="str">
            <v>Operational</v>
          </cell>
          <cell r="AE109" t="str">
            <v>Operational</v>
          </cell>
          <cell r="AF109" t="str">
            <v>Operational</v>
          </cell>
        </row>
        <row r="110">
          <cell r="N110" t="str">
            <v>United States</v>
          </cell>
          <cell r="W110" t="str">
            <v>Operational</v>
          </cell>
          <cell r="X110" t="str">
            <v>Operational</v>
          </cell>
          <cell r="Y110" t="str">
            <v>Operational</v>
          </cell>
          <cell r="Z110" t="str">
            <v>Operational</v>
          </cell>
          <cell r="AA110" t="str">
            <v>Operational</v>
          </cell>
          <cell r="AB110" t="str">
            <v>Operational</v>
          </cell>
          <cell r="AC110" t="str">
            <v>Operational</v>
          </cell>
          <cell r="AD110" t="str">
            <v>Operational</v>
          </cell>
          <cell r="AE110" t="str">
            <v>Operational</v>
          </cell>
          <cell r="AF110" t="str">
            <v>Operational</v>
          </cell>
        </row>
        <row r="111">
          <cell r="N111" t="str">
            <v>United States</v>
          </cell>
          <cell r="W111" t="str">
            <v>Under Construction</v>
          </cell>
          <cell r="X111" t="str">
            <v>Under Construction</v>
          </cell>
          <cell r="Y111" t="str">
            <v>Under Construction</v>
          </cell>
          <cell r="Z111" t="str">
            <v>Under Construction</v>
          </cell>
          <cell r="AA111" t="str">
            <v>Under Construction</v>
          </cell>
          <cell r="AB111" t="str">
            <v>Under Construction</v>
          </cell>
          <cell r="AC111" t="str">
            <v>Operational</v>
          </cell>
          <cell r="AD111" t="str">
            <v>Operational</v>
          </cell>
          <cell r="AE111" t="str">
            <v>Operational</v>
          </cell>
          <cell r="AF111" t="str">
            <v>Operational</v>
          </cell>
        </row>
        <row r="112">
          <cell r="N112" t="str">
            <v>United States</v>
          </cell>
          <cell r="W112" t="str">
            <v>Operational</v>
          </cell>
          <cell r="X112" t="str">
            <v>Operational</v>
          </cell>
          <cell r="Y112" t="str">
            <v>Operational</v>
          </cell>
          <cell r="Z112" t="str">
            <v>Operational</v>
          </cell>
          <cell r="AA112" t="str">
            <v>Operational</v>
          </cell>
          <cell r="AB112" t="str">
            <v>Operational</v>
          </cell>
          <cell r="AC112" t="str">
            <v>Operational</v>
          </cell>
          <cell r="AD112" t="str">
            <v>Operational</v>
          </cell>
          <cell r="AE112" t="str">
            <v>Operational</v>
          </cell>
          <cell r="AF112" t="str">
            <v>Operational</v>
          </cell>
        </row>
        <row r="113">
          <cell r="N113" t="str">
            <v>United States</v>
          </cell>
          <cell r="W113" t="str">
            <v>Operational</v>
          </cell>
          <cell r="X113" t="str">
            <v>Operational</v>
          </cell>
          <cell r="Y113" t="str">
            <v>Operational</v>
          </cell>
          <cell r="Z113" t="str">
            <v>Operational</v>
          </cell>
          <cell r="AA113" t="str">
            <v>Operational</v>
          </cell>
          <cell r="AB113" t="str">
            <v>Operational</v>
          </cell>
          <cell r="AC113" t="str">
            <v>Operational</v>
          </cell>
          <cell r="AD113" t="str">
            <v>Operational</v>
          </cell>
          <cell r="AE113" t="str">
            <v>Operational</v>
          </cell>
          <cell r="AF113" t="str">
            <v>Operational</v>
          </cell>
        </row>
        <row r="114">
          <cell r="N114" t="str">
            <v>United States</v>
          </cell>
          <cell r="W114" t="str">
            <v>Operational</v>
          </cell>
          <cell r="X114" t="str">
            <v>Operational</v>
          </cell>
          <cell r="Y114" t="str">
            <v>Operational</v>
          </cell>
          <cell r="Z114" t="str">
            <v>Operational</v>
          </cell>
          <cell r="AA114" t="str">
            <v>Operational</v>
          </cell>
          <cell r="AB114" t="str">
            <v>Operational</v>
          </cell>
          <cell r="AC114" t="str">
            <v>Operational</v>
          </cell>
          <cell r="AD114" t="str">
            <v>Operational</v>
          </cell>
          <cell r="AE114" t="str">
            <v>Operational</v>
          </cell>
          <cell r="AF114" t="str">
            <v>Operational</v>
          </cell>
        </row>
        <row r="115">
          <cell r="N115" t="str">
            <v>United States</v>
          </cell>
          <cell r="W115" t="str">
            <v>Operational</v>
          </cell>
          <cell r="X115" t="str">
            <v>Operational</v>
          </cell>
          <cell r="Y115" t="str">
            <v>Operational</v>
          </cell>
          <cell r="Z115" t="str">
            <v>Operational</v>
          </cell>
          <cell r="AA115" t="str">
            <v>Operational</v>
          </cell>
          <cell r="AB115" t="str">
            <v>Operational</v>
          </cell>
          <cell r="AC115" t="str">
            <v>Operational</v>
          </cell>
          <cell r="AD115" t="str">
            <v>Operational</v>
          </cell>
          <cell r="AE115" t="str">
            <v>Operational</v>
          </cell>
          <cell r="AF115" t="str">
            <v>Operational</v>
          </cell>
        </row>
        <row r="116">
          <cell r="N116" t="str">
            <v>United States</v>
          </cell>
          <cell r="W116" t="str">
            <v>Operational</v>
          </cell>
          <cell r="X116" t="str">
            <v>Operational</v>
          </cell>
          <cell r="Y116" t="str">
            <v>Operational</v>
          </cell>
          <cell r="Z116" t="str">
            <v>Operational</v>
          </cell>
          <cell r="AA116" t="str">
            <v>Operational</v>
          </cell>
          <cell r="AB116" t="str">
            <v>Operational</v>
          </cell>
          <cell r="AC116" t="str">
            <v>Operational</v>
          </cell>
          <cell r="AD116" t="str">
            <v>Operational</v>
          </cell>
          <cell r="AE116" t="str">
            <v>Operational</v>
          </cell>
          <cell r="AF116" t="str">
            <v>Operational</v>
          </cell>
        </row>
        <row r="117">
          <cell r="N117" t="str">
            <v>United States</v>
          </cell>
          <cell r="W117" t="str">
            <v>Operational</v>
          </cell>
          <cell r="X117" t="str">
            <v>Operational</v>
          </cell>
          <cell r="Y117" t="str">
            <v>Operational</v>
          </cell>
          <cell r="Z117" t="str">
            <v>Operational</v>
          </cell>
          <cell r="AA117" t="str">
            <v>Operational</v>
          </cell>
          <cell r="AB117" t="str">
            <v>Operational</v>
          </cell>
          <cell r="AC117" t="str">
            <v>Operational</v>
          </cell>
          <cell r="AD117" t="str">
            <v>Operational</v>
          </cell>
          <cell r="AE117" t="str">
            <v>Operational</v>
          </cell>
          <cell r="AF117" t="str">
            <v>Operational</v>
          </cell>
        </row>
        <row r="118">
          <cell r="N118" t="str">
            <v>United States</v>
          </cell>
          <cell r="W118" t="str">
            <v>Operational</v>
          </cell>
          <cell r="X118" t="str">
            <v>Operational</v>
          </cell>
          <cell r="Y118" t="str">
            <v>Operational</v>
          </cell>
          <cell r="Z118" t="str">
            <v>Operational</v>
          </cell>
          <cell r="AA118" t="str">
            <v>Operational</v>
          </cell>
          <cell r="AB118" t="str">
            <v>Operational</v>
          </cell>
          <cell r="AC118" t="str">
            <v>Operational</v>
          </cell>
          <cell r="AD118" t="str">
            <v>Operational</v>
          </cell>
          <cell r="AE118" t="str">
            <v>Operational</v>
          </cell>
          <cell r="AF118" t="str">
            <v>Operational</v>
          </cell>
        </row>
        <row r="119">
          <cell r="N119" t="str">
            <v>United States</v>
          </cell>
          <cell r="W119" t="str">
            <v>Operational</v>
          </cell>
          <cell r="X119" t="str">
            <v>Operational</v>
          </cell>
          <cell r="Y119" t="str">
            <v>Operational</v>
          </cell>
          <cell r="Z119" t="str">
            <v>Operational</v>
          </cell>
          <cell r="AA119" t="str">
            <v>Operational</v>
          </cell>
          <cell r="AB119" t="str">
            <v>Operational</v>
          </cell>
          <cell r="AC119" t="str">
            <v>Operational</v>
          </cell>
          <cell r="AD119" t="str">
            <v>Operational</v>
          </cell>
          <cell r="AE119" t="str">
            <v>Operational</v>
          </cell>
          <cell r="AF119" t="str">
            <v>Operational</v>
          </cell>
        </row>
        <row r="120">
          <cell r="N120" t="str">
            <v>United States</v>
          </cell>
          <cell r="W120" t="str">
            <v>Operational</v>
          </cell>
          <cell r="X120" t="str">
            <v>Operational</v>
          </cell>
          <cell r="Y120" t="str">
            <v>Operational</v>
          </cell>
          <cell r="Z120" t="str">
            <v>Operational</v>
          </cell>
          <cell r="AA120" t="str">
            <v>Operational</v>
          </cell>
          <cell r="AB120" t="str">
            <v>Operational</v>
          </cell>
          <cell r="AC120" t="str">
            <v>Operational</v>
          </cell>
          <cell r="AD120" t="str">
            <v>Operational</v>
          </cell>
          <cell r="AE120" t="str">
            <v>Operational</v>
          </cell>
          <cell r="AF120" t="str">
            <v>Operational</v>
          </cell>
        </row>
        <row r="121">
          <cell r="N121" t="str">
            <v>United States</v>
          </cell>
          <cell r="W121" t="str">
            <v>Operational</v>
          </cell>
          <cell r="X121" t="str">
            <v>Operational</v>
          </cell>
          <cell r="Y121" t="str">
            <v>Operational</v>
          </cell>
          <cell r="Z121" t="str">
            <v>Operational</v>
          </cell>
          <cell r="AA121" t="str">
            <v>Operational</v>
          </cell>
          <cell r="AB121" t="str">
            <v>Operational</v>
          </cell>
          <cell r="AC121" t="str">
            <v>Operational</v>
          </cell>
          <cell r="AD121" t="str">
            <v>Operational</v>
          </cell>
          <cell r="AE121" t="str">
            <v>Operational</v>
          </cell>
          <cell r="AF121" t="str">
            <v>Operational</v>
          </cell>
        </row>
        <row r="122">
          <cell r="N122" t="str">
            <v>Canada</v>
          </cell>
          <cell r="W122" t="str">
            <v>Operational</v>
          </cell>
          <cell r="X122" t="str">
            <v>Operational</v>
          </cell>
          <cell r="Y122" t="str">
            <v>Operational</v>
          </cell>
          <cell r="Z122" t="str">
            <v>Operational</v>
          </cell>
          <cell r="AA122" t="str">
            <v>Operational</v>
          </cell>
          <cell r="AB122" t="str">
            <v>Operational</v>
          </cell>
          <cell r="AC122" t="str">
            <v>Operational</v>
          </cell>
          <cell r="AD122" t="str">
            <v>Operational</v>
          </cell>
          <cell r="AE122" t="str">
            <v>Operational</v>
          </cell>
          <cell r="AF122" t="str">
            <v>Operational</v>
          </cell>
        </row>
        <row r="123">
          <cell r="N123" t="str">
            <v>United States</v>
          </cell>
          <cell r="W123" t="str">
            <v>Under Construction</v>
          </cell>
          <cell r="X123" t="str">
            <v>Operational</v>
          </cell>
          <cell r="Y123" t="str">
            <v>Operational</v>
          </cell>
          <cell r="Z123" t="str">
            <v>Operational</v>
          </cell>
          <cell r="AA123" t="str">
            <v>Operational</v>
          </cell>
          <cell r="AB123" t="str">
            <v>Operational</v>
          </cell>
          <cell r="AC123" t="str">
            <v>Operational</v>
          </cell>
          <cell r="AD123" t="str">
            <v>Operational</v>
          </cell>
          <cell r="AE123" t="str">
            <v>Operational</v>
          </cell>
          <cell r="AF123" t="str">
            <v>Operational</v>
          </cell>
        </row>
        <row r="124">
          <cell r="N124" t="str">
            <v>United States</v>
          </cell>
          <cell r="W124" t="str">
            <v>Operational</v>
          </cell>
          <cell r="X124" t="str">
            <v>Operational</v>
          </cell>
          <cell r="Y124" t="str">
            <v>Operational</v>
          </cell>
          <cell r="Z124" t="str">
            <v>Operational</v>
          </cell>
          <cell r="AA124" t="str">
            <v>Operational</v>
          </cell>
          <cell r="AB124" t="str">
            <v>Operational</v>
          </cell>
          <cell r="AC124" t="str">
            <v>Operational</v>
          </cell>
          <cell r="AD124" t="str">
            <v>Operational</v>
          </cell>
          <cell r="AE124" t="str">
            <v>Operational</v>
          </cell>
          <cell r="AF124" t="str">
            <v>Operational</v>
          </cell>
        </row>
        <row r="125">
          <cell r="N125" t="str">
            <v>United States</v>
          </cell>
          <cell r="W125" t="str">
            <v>Operational</v>
          </cell>
          <cell r="X125" t="str">
            <v>Operational</v>
          </cell>
          <cell r="Y125" t="str">
            <v>Operational</v>
          </cell>
          <cell r="Z125" t="str">
            <v>Operational</v>
          </cell>
          <cell r="AA125" t="str">
            <v>Operational</v>
          </cell>
          <cell r="AB125" t="str">
            <v>Operational</v>
          </cell>
          <cell r="AC125" t="str">
            <v>Operational</v>
          </cell>
          <cell r="AD125" t="str">
            <v>Operational</v>
          </cell>
          <cell r="AE125" t="str">
            <v>Operational</v>
          </cell>
          <cell r="AF125" t="str">
            <v>Operational</v>
          </cell>
        </row>
        <row r="126">
          <cell r="N126" t="str">
            <v>United States</v>
          </cell>
          <cell r="W126" t="str">
            <v>Operational</v>
          </cell>
          <cell r="X126" t="str">
            <v>Operational</v>
          </cell>
          <cell r="Y126" t="str">
            <v>Operational</v>
          </cell>
          <cell r="Z126" t="str">
            <v>Operational</v>
          </cell>
          <cell r="AA126" t="str">
            <v>Operational</v>
          </cell>
          <cell r="AB126" t="str">
            <v>Operational</v>
          </cell>
          <cell r="AC126" t="str">
            <v>Operational</v>
          </cell>
          <cell r="AD126" t="str">
            <v>Operational</v>
          </cell>
          <cell r="AE126" t="str">
            <v>Operational</v>
          </cell>
          <cell r="AF126" t="str">
            <v>Operational</v>
          </cell>
        </row>
        <row r="127">
          <cell r="N127" t="str">
            <v>Canada</v>
          </cell>
          <cell r="W127" t="str">
            <v>Operational</v>
          </cell>
          <cell r="X127" t="str">
            <v>Operational</v>
          </cell>
          <cell r="Y127" t="str">
            <v>Operational</v>
          </cell>
          <cell r="Z127" t="str">
            <v>Operational</v>
          </cell>
          <cell r="AA127" t="str">
            <v>Operational</v>
          </cell>
          <cell r="AB127" t="str">
            <v>Operational</v>
          </cell>
          <cell r="AC127" t="str">
            <v>Operational</v>
          </cell>
          <cell r="AD127" t="str">
            <v>Operational</v>
          </cell>
          <cell r="AE127" t="str">
            <v>Operational</v>
          </cell>
          <cell r="AF127" t="str">
            <v>Operational</v>
          </cell>
        </row>
        <row r="128">
          <cell r="N128" t="str">
            <v>Canada</v>
          </cell>
          <cell r="W128" t="str">
            <v>Operational</v>
          </cell>
          <cell r="X128" t="str">
            <v>Operational</v>
          </cell>
          <cell r="Y128" t="str">
            <v>Operational</v>
          </cell>
          <cell r="Z128" t="str">
            <v>Operational</v>
          </cell>
          <cell r="AA128" t="str">
            <v>Operational</v>
          </cell>
          <cell r="AB128" t="str">
            <v>Operational</v>
          </cell>
          <cell r="AC128" t="str">
            <v>Operational</v>
          </cell>
          <cell r="AD128" t="str">
            <v>Operational</v>
          </cell>
          <cell r="AE128" t="str">
            <v>Operational</v>
          </cell>
          <cell r="AF128" t="str">
            <v>Operational</v>
          </cell>
        </row>
        <row r="129">
          <cell r="N129" t="str">
            <v>Canada</v>
          </cell>
          <cell r="W129" t="str">
            <v>Under Construction</v>
          </cell>
          <cell r="X129" t="str">
            <v>Under Construction</v>
          </cell>
          <cell r="Y129" t="str">
            <v>Under Construction</v>
          </cell>
          <cell r="Z129" t="str">
            <v>Under Construction</v>
          </cell>
          <cell r="AA129" t="str">
            <v>Operational</v>
          </cell>
          <cell r="AB129" t="str">
            <v>Operational</v>
          </cell>
          <cell r="AC129" t="str">
            <v>Operational</v>
          </cell>
          <cell r="AD129" t="str">
            <v>Operational</v>
          </cell>
          <cell r="AE129" t="str">
            <v>Operational</v>
          </cell>
          <cell r="AF129" t="str">
            <v>Operational</v>
          </cell>
        </row>
        <row r="130">
          <cell r="N130" t="str">
            <v>United States</v>
          </cell>
          <cell r="W130" t="str">
            <v>Operational</v>
          </cell>
          <cell r="X130" t="str">
            <v>Operational</v>
          </cell>
          <cell r="Y130" t="str">
            <v>Operational</v>
          </cell>
          <cell r="Z130" t="str">
            <v>Operational</v>
          </cell>
          <cell r="AA130" t="str">
            <v>Operational</v>
          </cell>
          <cell r="AB130" t="str">
            <v>Operational</v>
          </cell>
          <cell r="AC130" t="str">
            <v>Operational</v>
          </cell>
          <cell r="AD130" t="str">
            <v>Operational</v>
          </cell>
          <cell r="AE130" t="str">
            <v>Operational</v>
          </cell>
          <cell r="AF130" t="str">
            <v>Operational</v>
          </cell>
        </row>
        <row r="131">
          <cell r="N131" t="str">
            <v>United States</v>
          </cell>
          <cell r="W131" t="str">
            <v>Operational</v>
          </cell>
          <cell r="X131" t="str">
            <v>Operational</v>
          </cell>
          <cell r="Y131" t="str">
            <v>Operational</v>
          </cell>
          <cell r="Z131" t="str">
            <v>Operational</v>
          </cell>
          <cell r="AA131" t="str">
            <v>Operational</v>
          </cell>
          <cell r="AB131" t="str">
            <v>Operational</v>
          </cell>
          <cell r="AC131" t="str">
            <v>Operational</v>
          </cell>
          <cell r="AD131" t="str">
            <v>Operational</v>
          </cell>
          <cell r="AE131" t="str">
            <v>Operational</v>
          </cell>
          <cell r="AF131" t="str">
            <v>Operational</v>
          </cell>
        </row>
        <row r="132">
          <cell r="N132" t="str">
            <v>United States</v>
          </cell>
          <cell r="W132" t="str">
            <v>Operational</v>
          </cell>
          <cell r="X132" t="str">
            <v>Operational</v>
          </cell>
          <cell r="Y132" t="str">
            <v>Operational</v>
          </cell>
          <cell r="Z132" t="str">
            <v>Operational</v>
          </cell>
          <cell r="AA132" t="str">
            <v>Operational</v>
          </cell>
          <cell r="AB132" t="str">
            <v>Operational</v>
          </cell>
          <cell r="AC132" t="str">
            <v>Operational</v>
          </cell>
          <cell r="AD132" t="str">
            <v>Operational</v>
          </cell>
          <cell r="AE132" t="str">
            <v>Operational</v>
          </cell>
          <cell r="AF132" t="str">
            <v>Operational</v>
          </cell>
        </row>
        <row r="133">
          <cell r="N133" t="str">
            <v>United States</v>
          </cell>
          <cell r="W133" t="str">
            <v>Operational</v>
          </cell>
          <cell r="X133" t="str">
            <v>Operational</v>
          </cell>
          <cell r="Y133" t="str">
            <v>Operational</v>
          </cell>
          <cell r="Z133" t="str">
            <v>Operational</v>
          </cell>
          <cell r="AA133" t="str">
            <v>Operational</v>
          </cell>
          <cell r="AB133" t="str">
            <v>Operational</v>
          </cell>
          <cell r="AC133" t="str">
            <v>Operational</v>
          </cell>
          <cell r="AD133" t="str">
            <v>Operational</v>
          </cell>
          <cell r="AE133" t="str">
            <v>Operational</v>
          </cell>
          <cell r="AF133" t="str">
            <v>Operational</v>
          </cell>
        </row>
        <row r="134">
          <cell r="N134" t="str">
            <v>United States</v>
          </cell>
          <cell r="W134" t="str">
            <v>Operational</v>
          </cell>
          <cell r="X134" t="str">
            <v>Operational</v>
          </cell>
          <cell r="Y134" t="str">
            <v>Operational</v>
          </cell>
          <cell r="Z134" t="str">
            <v>Operational</v>
          </cell>
          <cell r="AA134" t="str">
            <v>Operational</v>
          </cell>
          <cell r="AB134" t="str">
            <v>Operational</v>
          </cell>
          <cell r="AC134" t="str">
            <v>Operational</v>
          </cell>
          <cell r="AD134" t="str">
            <v>Operational</v>
          </cell>
          <cell r="AE134" t="str">
            <v>Operational</v>
          </cell>
          <cell r="AF134" t="str">
            <v>Operational</v>
          </cell>
        </row>
        <row r="135">
          <cell r="N135" t="str">
            <v>United States</v>
          </cell>
          <cell r="W135" t="str">
            <v>Operational</v>
          </cell>
          <cell r="X135" t="str">
            <v>Operational</v>
          </cell>
          <cell r="Y135" t="str">
            <v>Operational</v>
          </cell>
          <cell r="Z135" t="str">
            <v>Operational</v>
          </cell>
          <cell r="AA135" t="str">
            <v>Operational</v>
          </cell>
          <cell r="AB135" t="str">
            <v>Operational</v>
          </cell>
          <cell r="AC135" t="str">
            <v>Operational</v>
          </cell>
          <cell r="AD135" t="str">
            <v>Operational</v>
          </cell>
          <cell r="AE135" t="str">
            <v>Operational</v>
          </cell>
          <cell r="AF135" t="str">
            <v>Operational</v>
          </cell>
        </row>
        <row r="136">
          <cell r="N136" t="str">
            <v>United States</v>
          </cell>
          <cell r="W136" t="str">
            <v>Operational</v>
          </cell>
          <cell r="X136" t="str">
            <v>Operational</v>
          </cell>
          <cell r="Y136" t="str">
            <v>Operational</v>
          </cell>
          <cell r="Z136" t="str">
            <v>Operational</v>
          </cell>
          <cell r="AA136" t="str">
            <v>Operational</v>
          </cell>
          <cell r="AB136" t="str">
            <v>Operational</v>
          </cell>
          <cell r="AC136" t="str">
            <v>Operational</v>
          </cell>
          <cell r="AD136" t="str">
            <v>Operational</v>
          </cell>
          <cell r="AE136" t="str">
            <v>Operational</v>
          </cell>
          <cell r="AF136" t="str">
            <v>Operational</v>
          </cell>
        </row>
        <row r="137">
          <cell r="N137" t="str">
            <v>United States</v>
          </cell>
          <cell r="W137" t="str">
            <v>Under Construction</v>
          </cell>
          <cell r="X137" t="str">
            <v>Operational</v>
          </cell>
          <cell r="Y137" t="str">
            <v>Operational</v>
          </cell>
          <cell r="Z137" t="str">
            <v>Operational</v>
          </cell>
          <cell r="AA137" t="str">
            <v>Operational</v>
          </cell>
          <cell r="AB137" t="str">
            <v>Operational</v>
          </cell>
          <cell r="AC137" t="str">
            <v>Operational</v>
          </cell>
          <cell r="AD137" t="str">
            <v>Operational</v>
          </cell>
          <cell r="AE137" t="str">
            <v>Operational</v>
          </cell>
          <cell r="AF137" t="str">
            <v>Operational</v>
          </cell>
        </row>
        <row r="138">
          <cell r="N138" t="str">
            <v>Canada</v>
          </cell>
          <cell r="W138" t="str">
            <v>Operational</v>
          </cell>
          <cell r="X138" t="str">
            <v>Operational</v>
          </cell>
          <cell r="Y138" t="str">
            <v>Operational</v>
          </cell>
          <cell r="Z138" t="str">
            <v>Operational</v>
          </cell>
          <cell r="AA138" t="str">
            <v>Operational</v>
          </cell>
          <cell r="AB138" t="str">
            <v>Operational</v>
          </cell>
          <cell r="AC138" t="str">
            <v>Operational</v>
          </cell>
          <cell r="AD138" t="str">
            <v>Operational</v>
          </cell>
          <cell r="AE138" t="str">
            <v>Operational</v>
          </cell>
          <cell r="AF138" t="str">
            <v>Operational</v>
          </cell>
        </row>
        <row r="139">
          <cell r="N139" t="str">
            <v>Canada</v>
          </cell>
          <cell r="W139" t="str">
            <v>Operational</v>
          </cell>
          <cell r="X139" t="str">
            <v>Operational</v>
          </cell>
          <cell r="Y139" t="str">
            <v>Operational</v>
          </cell>
          <cell r="Z139" t="str">
            <v>Operational</v>
          </cell>
          <cell r="AA139" t="str">
            <v>Operational</v>
          </cell>
          <cell r="AB139" t="str">
            <v>Operational</v>
          </cell>
          <cell r="AC139" t="str">
            <v>Operational</v>
          </cell>
          <cell r="AD139" t="str">
            <v>Operational</v>
          </cell>
          <cell r="AE139" t="str">
            <v>Operational</v>
          </cell>
          <cell r="AF139" t="str">
            <v>Operational</v>
          </cell>
        </row>
        <row r="140">
          <cell r="N140" t="str">
            <v>United States</v>
          </cell>
          <cell r="W140" t="str">
            <v>Operational</v>
          </cell>
          <cell r="X140" t="str">
            <v>Operational</v>
          </cell>
          <cell r="Y140" t="str">
            <v>Operational</v>
          </cell>
          <cell r="Z140" t="str">
            <v>Operational</v>
          </cell>
          <cell r="AA140" t="str">
            <v>Operational</v>
          </cell>
          <cell r="AB140" t="str">
            <v>Operational</v>
          </cell>
          <cell r="AC140" t="str">
            <v>Operational</v>
          </cell>
          <cell r="AD140" t="str">
            <v>Operational</v>
          </cell>
          <cell r="AE140" t="str">
            <v>Operational</v>
          </cell>
          <cell r="AF140" t="str">
            <v>Operational</v>
          </cell>
        </row>
        <row r="141">
          <cell r="N141" t="str">
            <v>United States</v>
          </cell>
          <cell r="W141" t="str">
            <v>Operational</v>
          </cell>
          <cell r="X141" t="str">
            <v>Operational</v>
          </cell>
          <cell r="Y141" t="str">
            <v>Operational</v>
          </cell>
          <cell r="Z141" t="str">
            <v>Operational</v>
          </cell>
          <cell r="AA141" t="str">
            <v>Operational</v>
          </cell>
          <cell r="AB141" t="str">
            <v>Operational</v>
          </cell>
          <cell r="AC141" t="str">
            <v>Operational</v>
          </cell>
          <cell r="AD141" t="str">
            <v>Operational</v>
          </cell>
          <cell r="AE141" t="str">
            <v>Operational</v>
          </cell>
          <cell r="AF141" t="str">
            <v>Operational</v>
          </cell>
        </row>
        <row r="142">
          <cell r="N142" t="str">
            <v>United States</v>
          </cell>
          <cell r="W142" t="str">
            <v>Operational</v>
          </cell>
          <cell r="X142" t="str">
            <v>Operational</v>
          </cell>
          <cell r="Y142" t="str">
            <v>Operational</v>
          </cell>
          <cell r="Z142" t="str">
            <v>Operational</v>
          </cell>
          <cell r="AA142" t="str">
            <v>Operational</v>
          </cell>
          <cell r="AB142" t="str">
            <v>Operational</v>
          </cell>
          <cell r="AC142" t="str">
            <v>Operational</v>
          </cell>
          <cell r="AD142" t="str">
            <v>Operational</v>
          </cell>
          <cell r="AE142" t="str">
            <v>Operational</v>
          </cell>
          <cell r="AF142" t="str">
            <v>Operational</v>
          </cell>
        </row>
        <row r="143">
          <cell r="N143" t="str">
            <v>United States</v>
          </cell>
          <cell r="W143" t="str">
            <v>Operational</v>
          </cell>
          <cell r="X143" t="str">
            <v>Operational</v>
          </cell>
          <cell r="Y143" t="str">
            <v>Operational</v>
          </cell>
          <cell r="Z143" t="str">
            <v>Operational</v>
          </cell>
          <cell r="AA143" t="str">
            <v>Operational</v>
          </cell>
          <cell r="AB143" t="str">
            <v>Operational</v>
          </cell>
          <cell r="AC143" t="str">
            <v>Operational</v>
          </cell>
          <cell r="AD143" t="str">
            <v>Operational</v>
          </cell>
          <cell r="AE143" t="str">
            <v>Operational</v>
          </cell>
          <cell r="AF143" t="str">
            <v>Operational</v>
          </cell>
        </row>
        <row r="144">
          <cell r="N144" t="str">
            <v>United States</v>
          </cell>
          <cell r="W144" t="str">
            <v>Operational</v>
          </cell>
          <cell r="X144" t="str">
            <v>Operational</v>
          </cell>
          <cell r="Y144" t="str">
            <v>Operational</v>
          </cell>
          <cell r="Z144" t="str">
            <v>Operational</v>
          </cell>
          <cell r="AA144" t="str">
            <v>Operational</v>
          </cell>
          <cell r="AB144" t="str">
            <v>Operational</v>
          </cell>
          <cell r="AC144" t="str">
            <v>Operational</v>
          </cell>
          <cell r="AD144" t="str">
            <v>Operational</v>
          </cell>
          <cell r="AE144" t="str">
            <v>Operational</v>
          </cell>
          <cell r="AF144" t="str">
            <v>Operational</v>
          </cell>
        </row>
        <row r="145">
          <cell r="N145" t="str">
            <v>United States</v>
          </cell>
          <cell r="W145" t="str">
            <v>Operational</v>
          </cell>
          <cell r="X145" t="str">
            <v>Operational</v>
          </cell>
          <cell r="Y145" t="str">
            <v>Operational</v>
          </cell>
          <cell r="Z145" t="str">
            <v>Operational</v>
          </cell>
          <cell r="AA145" t="str">
            <v>Operational</v>
          </cell>
          <cell r="AB145" t="str">
            <v>Operational</v>
          </cell>
          <cell r="AC145" t="str">
            <v>Operational</v>
          </cell>
          <cell r="AD145" t="str">
            <v>Operational</v>
          </cell>
          <cell r="AE145" t="str">
            <v>Operational</v>
          </cell>
          <cell r="AF145" t="str">
            <v>Operational</v>
          </cell>
        </row>
        <row r="146">
          <cell r="N146" t="str">
            <v>United States</v>
          </cell>
          <cell r="W146" t="str">
            <v>Operational</v>
          </cell>
          <cell r="X146" t="str">
            <v>Operational</v>
          </cell>
          <cell r="Y146" t="str">
            <v>Operational</v>
          </cell>
          <cell r="Z146" t="str">
            <v>Operational</v>
          </cell>
          <cell r="AA146" t="str">
            <v>Operational</v>
          </cell>
          <cell r="AB146" t="str">
            <v>Operational</v>
          </cell>
          <cell r="AC146" t="str">
            <v>Operational</v>
          </cell>
          <cell r="AD146" t="str">
            <v>Operational</v>
          </cell>
          <cell r="AE146" t="str">
            <v>Operational</v>
          </cell>
          <cell r="AF146" t="str">
            <v>Operational</v>
          </cell>
        </row>
        <row r="147">
          <cell r="N147" t="str">
            <v>United States</v>
          </cell>
          <cell r="W147" t="str">
            <v>Operational</v>
          </cell>
          <cell r="X147" t="str">
            <v>Operational</v>
          </cell>
          <cell r="Y147" t="str">
            <v>Operational</v>
          </cell>
          <cell r="Z147" t="str">
            <v>Operational</v>
          </cell>
          <cell r="AA147" t="str">
            <v>Operational</v>
          </cell>
          <cell r="AB147" t="str">
            <v>Operational</v>
          </cell>
          <cell r="AC147" t="str">
            <v>Operational</v>
          </cell>
          <cell r="AD147" t="str">
            <v>Operational</v>
          </cell>
          <cell r="AE147" t="str">
            <v>Operational</v>
          </cell>
          <cell r="AF147" t="str">
            <v>Operational</v>
          </cell>
        </row>
        <row r="148">
          <cell r="N148" t="str">
            <v>United States</v>
          </cell>
          <cell r="W148" t="str">
            <v>Operational</v>
          </cell>
          <cell r="X148" t="str">
            <v>Operational</v>
          </cell>
          <cell r="Y148" t="str">
            <v>Operational</v>
          </cell>
          <cell r="Z148" t="str">
            <v>Operational</v>
          </cell>
          <cell r="AA148" t="str">
            <v>Operational</v>
          </cell>
          <cell r="AB148" t="str">
            <v>Operational</v>
          </cell>
          <cell r="AC148" t="str">
            <v>Operational</v>
          </cell>
          <cell r="AD148" t="str">
            <v>Operational</v>
          </cell>
          <cell r="AE148" t="str">
            <v>Operational</v>
          </cell>
          <cell r="AF148" t="str">
            <v>Operational</v>
          </cell>
        </row>
        <row r="149">
          <cell r="N149" t="str">
            <v>United States</v>
          </cell>
          <cell r="W149" t="str">
            <v>Operational</v>
          </cell>
          <cell r="X149" t="str">
            <v>Operational</v>
          </cell>
          <cell r="Y149" t="str">
            <v>Operational</v>
          </cell>
          <cell r="Z149" t="str">
            <v>Operational</v>
          </cell>
          <cell r="AA149" t="str">
            <v>Operational</v>
          </cell>
          <cell r="AB149" t="str">
            <v>Operational</v>
          </cell>
          <cell r="AC149" t="str">
            <v>Operational</v>
          </cell>
          <cell r="AD149" t="str">
            <v>Operational</v>
          </cell>
          <cell r="AE149" t="str">
            <v>Operational</v>
          </cell>
          <cell r="AF149" t="str">
            <v>Operational</v>
          </cell>
        </row>
        <row r="150">
          <cell r="N150" t="str">
            <v>United States</v>
          </cell>
          <cell r="W150" t="str">
            <v>Operational</v>
          </cell>
          <cell r="X150" t="str">
            <v>Operational</v>
          </cell>
          <cell r="Y150" t="str">
            <v>Operational</v>
          </cell>
          <cell r="Z150" t="str">
            <v>Operational</v>
          </cell>
          <cell r="AA150" t="str">
            <v>Operational</v>
          </cell>
          <cell r="AB150" t="str">
            <v>Operational</v>
          </cell>
          <cell r="AC150" t="str">
            <v>Operational</v>
          </cell>
          <cell r="AD150" t="str">
            <v>Operational</v>
          </cell>
          <cell r="AE150" t="str">
            <v>Operational</v>
          </cell>
          <cell r="AF150" t="str">
            <v>Operational</v>
          </cell>
        </row>
        <row r="151">
          <cell r="N151" t="str">
            <v>United States</v>
          </cell>
          <cell r="W151" t="str">
            <v>Operational</v>
          </cell>
          <cell r="X151" t="str">
            <v>Operational</v>
          </cell>
          <cell r="Y151" t="str">
            <v>Operational</v>
          </cell>
          <cell r="Z151" t="str">
            <v>Operational</v>
          </cell>
          <cell r="AA151" t="str">
            <v>Operational</v>
          </cell>
          <cell r="AB151" t="str">
            <v>Operational</v>
          </cell>
          <cell r="AC151" t="str">
            <v>Operational</v>
          </cell>
          <cell r="AD151" t="str">
            <v>Operational</v>
          </cell>
          <cell r="AE151" t="str">
            <v>Operational</v>
          </cell>
          <cell r="AF151" t="str">
            <v>Operational</v>
          </cell>
        </row>
        <row r="152">
          <cell r="N152" t="str">
            <v>United States</v>
          </cell>
          <cell r="W152" t="str">
            <v>Operational</v>
          </cell>
          <cell r="X152" t="str">
            <v>Operational</v>
          </cell>
          <cell r="Y152" t="str">
            <v>Operational</v>
          </cell>
          <cell r="Z152" t="str">
            <v>Operational</v>
          </cell>
          <cell r="AA152" t="str">
            <v>Operational</v>
          </cell>
          <cell r="AB152" t="str">
            <v>Operational</v>
          </cell>
          <cell r="AC152" t="str">
            <v>Operational</v>
          </cell>
          <cell r="AD152" t="str">
            <v>Operational</v>
          </cell>
          <cell r="AE152" t="str">
            <v>Operational</v>
          </cell>
          <cell r="AF152" t="str">
            <v>Operational</v>
          </cell>
        </row>
        <row r="153">
          <cell r="N153" t="str">
            <v>Canada</v>
          </cell>
          <cell r="W153" t="str">
            <v>Operational</v>
          </cell>
          <cell r="X153" t="str">
            <v>Operational</v>
          </cell>
          <cell r="Y153" t="str">
            <v>Operational</v>
          </cell>
          <cell r="Z153" t="str">
            <v>Operational</v>
          </cell>
          <cell r="AA153" t="str">
            <v>Operational</v>
          </cell>
          <cell r="AB153" t="str">
            <v>Operational</v>
          </cell>
          <cell r="AC153" t="str">
            <v>Operational</v>
          </cell>
          <cell r="AD153" t="str">
            <v>Operational</v>
          </cell>
          <cell r="AE153" t="str">
            <v>Operational</v>
          </cell>
          <cell r="AF153" t="str">
            <v>Operational</v>
          </cell>
        </row>
        <row r="154">
          <cell r="N154" t="str">
            <v>United States</v>
          </cell>
          <cell r="W154" t="str">
            <v>Operational</v>
          </cell>
          <cell r="X154" t="str">
            <v>Operational</v>
          </cell>
          <cell r="Y154" t="str">
            <v>Operational</v>
          </cell>
          <cell r="Z154" t="str">
            <v>Operational</v>
          </cell>
          <cell r="AA154" t="str">
            <v>Operational</v>
          </cell>
          <cell r="AB154" t="str">
            <v>Operational</v>
          </cell>
          <cell r="AC154" t="str">
            <v>Operational</v>
          </cell>
          <cell r="AD154" t="str">
            <v>Operational</v>
          </cell>
          <cell r="AE154" t="str">
            <v>Operational</v>
          </cell>
          <cell r="AF154" t="str">
            <v>Operational</v>
          </cell>
        </row>
        <row r="155">
          <cell r="N155" t="str">
            <v>United States</v>
          </cell>
          <cell r="W155" t="str">
            <v>Operational</v>
          </cell>
          <cell r="X155" t="str">
            <v>Operational</v>
          </cell>
          <cell r="Y155" t="str">
            <v>Operational</v>
          </cell>
          <cell r="Z155" t="str">
            <v>Operational</v>
          </cell>
          <cell r="AA155" t="str">
            <v>Operational</v>
          </cell>
          <cell r="AB155" t="str">
            <v>Operational</v>
          </cell>
          <cell r="AC155" t="str">
            <v>Operational</v>
          </cell>
          <cell r="AD155" t="str">
            <v>Operational</v>
          </cell>
          <cell r="AE155" t="str">
            <v>Operational</v>
          </cell>
          <cell r="AF155" t="str">
            <v>Operational</v>
          </cell>
        </row>
        <row r="156">
          <cell r="N156" t="str">
            <v>United States</v>
          </cell>
          <cell r="W156" t="str">
            <v>Operational</v>
          </cell>
          <cell r="X156" t="str">
            <v>Operational</v>
          </cell>
          <cell r="Y156" t="str">
            <v>Operational</v>
          </cell>
          <cell r="Z156" t="str">
            <v>Operational</v>
          </cell>
          <cell r="AA156" t="str">
            <v>Operational</v>
          </cell>
          <cell r="AB156" t="str">
            <v>Operational</v>
          </cell>
          <cell r="AC156" t="str">
            <v>Operational</v>
          </cell>
          <cell r="AD156" t="str">
            <v>Operational</v>
          </cell>
          <cell r="AE156" t="str">
            <v>Operational</v>
          </cell>
          <cell r="AF156" t="str">
            <v>Operational</v>
          </cell>
        </row>
        <row r="157">
          <cell r="N157" t="str">
            <v>United States</v>
          </cell>
          <cell r="W157" t="str">
            <v>Operational</v>
          </cell>
          <cell r="X157" t="str">
            <v>Operational</v>
          </cell>
          <cell r="Y157" t="str">
            <v>Operational</v>
          </cell>
          <cell r="Z157" t="str">
            <v>Operational</v>
          </cell>
          <cell r="AA157" t="str">
            <v>Operational</v>
          </cell>
          <cell r="AB157" t="str">
            <v>Operational</v>
          </cell>
          <cell r="AC157" t="str">
            <v>Operational</v>
          </cell>
          <cell r="AD157" t="str">
            <v>Operational</v>
          </cell>
          <cell r="AE157" t="str">
            <v>Operational</v>
          </cell>
          <cell r="AF157" t="str">
            <v>Operational</v>
          </cell>
        </row>
        <row r="158">
          <cell r="N158" t="str">
            <v>United States</v>
          </cell>
          <cell r="W158" t="str">
            <v>Operational</v>
          </cell>
          <cell r="X158" t="str">
            <v>Operational</v>
          </cell>
          <cell r="Y158" t="str">
            <v>Operational</v>
          </cell>
          <cell r="Z158" t="str">
            <v>Operational</v>
          </cell>
          <cell r="AA158" t="str">
            <v>Operational</v>
          </cell>
          <cell r="AB158" t="str">
            <v>Operational</v>
          </cell>
          <cell r="AC158" t="str">
            <v>Operational</v>
          </cell>
          <cell r="AD158" t="str">
            <v>Operational</v>
          </cell>
          <cell r="AE158" t="str">
            <v>Operational</v>
          </cell>
          <cell r="AF158" t="str">
            <v>Operational</v>
          </cell>
        </row>
        <row r="159">
          <cell r="N159" t="str">
            <v>United States</v>
          </cell>
          <cell r="W159" t="str">
            <v>Operational</v>
          </cell>
          <cell r="X159" t="str">
            <v>Operational</v>
          </cell>
          <cell r="Y159" t="str">
            <v>Operational</v>
          </cell>
          <cell r="Z159" t="str">
            <v>Operational</v>
          </cell>
          <cell r="AA159" t="str">
            <v>Operational</v>
          </cell>
          <cell r="AB159" t="str">
            <v>Operational</v>
          </cell>
          <cell r="AC159" t="str">
            <v>Operational</v>
          </cell>
          <cell r="AD159" t="str">
            <v>Operational</v>
          </cell>
          <cell r="AE159" t="str">
            <v>Operational</v>
          </cell>
          <cell r="AF159" t="str">
            <v>Operational</v>
          </cell>
        </row>
        <row r="160">
          <cell r="N160" t="str">
            <v>United States</v>
          </cell>
          <cell r="W160" t="str">
            <v>Operational</v>
          </cell>
          <cell r="X160" t="str">
            <v>Operational</v>
          </cell>
          <cell r="Y160" t="str">
            <v>Operational</v>
          </cell>
          <cell r="Z160" t="str">
            <v>Operational</v>
          </cell>
          <cell r="AA160" t="str">
            <v>Operational</v>
          </cell>
          <cell r="AB160" t="str">
            <v>Under Construction</v>
          </cell>
          <cell r="AC160" t="str">
            <v>Operational</v>
          </cell>
          <cell r="AD160" t="str">
            <v>Operational</v>
          </cell>
          <cell r="AE160" t="str">
            <v>Operational</v>
          </cell>
          <cell r="AF160" t="str">
            <v>Operational</v>
          </cell>
        </row>
        <row r="161">
          <cell r="N161" t="str">
            <v>United States</v>
          </cell>
          <cell r="W161" t="str">
            <v>Operational</v>
          </cell>
          <cell r="X161" t="str">
            <v>Operational</v>
          </cell>
          <cell r="Y161" t="str">
            <v>Operational</v>
          </cell>
          <cell r="Z161" t="str">
            <v>Operational</v>
          </cell>
          <cell r="AA161" t="str">
            <v>Operational</v>
          </cell>
          <cell r="AB161" t="str">
            <v>Operational</v>
          </cell>
          <cell r="AC161" t="str">
            <v>Operational</v>
          </cell>
          <cell r="AD161" t="str">
            <v>Operational</v>
          </cell>
          <cell r="AE161" t="str">
            <v>Operational</v>
          </cell>
          <cell r="AF161" t="str">
            <v>Operational</v>
          </cell>
        </row>
        <row r="162">
          <cell r="N162" t="str">
            <v>United States</v>
          </cell>
          <cell r="W162" t="str">
            <v>Operational</v>
          </cell>
          <cell r="X162" t="str">
            <v>Operational</v>
          </cell>
          <cell r="Y162" t="str">
            <v>Operational</v>
          </cell>
          <cell r="Z162" t="str">
            <v>Operational</v>
          </cell>
          <cell r="AA162" t="str">
            <v>Operational</v>
          </cell>
          <cell r="AB162" t="str">
            <v>Operational</v>
          </cell>
          <cell r="AC162" t="str">
            <v>Operational</v>
          </cell>
          <cell r="AD162" t="str">
            <v>Operational</v>
          </cell>
          <cell r="AE162" t="str">
            <v>Operational</v>
          </cell>
          <cell r="AF162" t="str">
            <v>Operational</v>
          </cell>
        </row>
        <row r="163">
          <cell r="N163" t="str">
            <v>United States</v>
          </cell>
          <cell r="W163" t="str">
            <v>Operational</v>
          </cell>
          <cell r="X163" t="str">
            <v>Operational</v>
          </cell>
          <cell r="Y163" t="str">
            <v>Operational</v>
          </cell>
          <cell r="Z163" t="str">
            <v>Operational</v>
          </cell>
          <cell r="AA163" t="str">
            <v>Operational</v>
          </cell>
          <cell r="AB163" t="str">
            <v>Operational</v>
          </cell>
          <cell r="AC163" t="str">
            <v>Operational</v>
          </cell>
          <cell r="AD163" t="str">
            <v>Operational</v>
          </cell>
          <cell r="AE163" t="str">
            <v>Operational</v>
          </cell>
          <cell r="AF163" t="str">
            <v>Operational</v>
          </cell>
        </row>
        <row r="164">
          <cell r="N164" t="str">
            <v>United States</v>
          </cell>
          <cell r="W164" t="str">
            <v>Operational</v>
          </cell>
          <cell r="X164" t="str">
            <v>Operational</v>
          </cell>
          <cell r="Y164" t="str">
            <v>Operational</v>
          </cell>
          <cell r="Z164" t="str">
            <v>Operational</v>
          </cell>
          <cell r="AA164" t="str">
            <v>Operational</v>
          </cell>
          <cell r="AB164" t="str">
            <v>Operational</v>
          </cell>
          <cell r="AC164" t="str">
            <v>Operational</v>
          </cell>
          <cell r="AD164" t="str">
            <v>Operational</v>
          </cell>
          <cell r="AE164" t="str">
            <v>Operational</v>
          </cell>
          <cell r="AF164" t="str">
            <v>Operational</v>
          </cell>
        </row>
        <row r="165">
          <cell r="N165" t="str">
            <v>United States</v>
          </cell>
          <cell r="W165" t="str">
            <v>Operational</v>
          </cell>
          <cell r="X165" t="str">
            <v>Operational</v>
          </cell>
          <cell r="Y165" t="str">
            <v>Operational</v>
          </cell>
          <cell r="Z165" t="str">
            <v>Operational</v>
          </cell>
          <cell r="AA165" t="str">
            <v>Operational</v>
          </cell>
          <cell r="AB165" t="str">
            <v>Operational</v>
          </cell>
          <cell r="AC165" t="str">
            <v>Operational</v>
          </cell>
          <cell r="AD165" t="str">
            <v>Operational</v>
          </cell>
          <cell r="AE165" t="str">
            <v>Operational</v>
          </cell>
          <cell r="AF165" t="str">
            <v>Operational</v>
          </cell>
        </row>
        <row r="166">
          <cell r="N166" t="str">
            <v>United States</v>
          </cell>
          <cell r="W166" t="str">
            <v>Operational</v>
          </cell>
          <cell r="X166" t="str">
            <v>Operational</v>
          </cell>
          <cell r="Y166" t="str">
            <v>Operational</v>
          </cell>
          <cell r="Z166" t="str">
            <v>Operational</v>
          </cell>
          <cell r="AA166" t="str">
            <v>Operational</v>
          </cell>
          <cell r="AB166" t="str">
            <v>Operational</v>
          </cell>
          <cell r="AC166" t="str">
            <v>Operational</v>
          </cell>
          <cell r="AD166" t="str">
            <v>Operational</v>
          </cell>
          <cell r="AE166" t="str">
            <v>Operational</v>
          </cell>
          <cell r="AF166" t="str">
            <v>Operational</v>
          </cell>
        </row>
        <row r="167">
          <cell r="N167" t="str">
            <v>United States</v>
          </cell>
          <cell r="W167" t="str">
            <v>Operational</v>
          </cell>
          <cell r="X167" t="str">
            <v>Operational</v>
          </cell>
          <cell r="Y167" t="str">
            <v>Operational</v>
          </cell>
          <cell r="Z167" t="str">
            <v>Operational</v>
          </cell>
          <cell r="AA167" t="str">
            <v>Operational</v>
          </cell>
          <cell r="AB167" t="str">
            <v>Operational</v>
          </cell>
          <cell r="AC167" t="str">
            <v>Operational</v>
          </cell>
          <cell r="AD167" t="str">
            <v>Operational</v>
          </cell>
          <cell r="AE167" t="str">
            <v>Operational</v>
          </cell>
          <cell r="AF167" t="str">
            <v>Operational</v>
          </cell>
        </row>
        <row r="168">
          <cell r="N168" t="str">
            <v>United States</v>
          </cell>
          <cell r="W168" t="str">
            <v>Operational</v>
          </cell>
          <cell r="X168" t="str">
            <v>Operational</v>
          </cell>
          <cell r="Y168" t="str">
            <v>Operational</v>
          </cell>
          <cell r="Z168" t="str">
            <v>Operational</v>
          </cell>
          <cell r="AA168" t="str">
            <v>Operational</v>
          </cell>
          <cell r="AB168" t="str">
            <v>Operational</v>
          </cell>
          <cell r="AC168" t="str">
            <v>Operational</v>
          </cell>
          <cell r="AD168" t="str">
            <v>Operational</v>
          </cell>
          <cell r="AE168" t="str">
            <v>Operational</v>
          </cell>
          <cell r="AF168" t="str">
            <v>Operational</v>
          </cell>
        </row>
        <row r="169">
          <cell r="N169" t="str">
            <v>United States</v>
          </cell>
          <cell r="W169" t="str">
            <v>Operational</v>
          </cell>
          <cell r="X169" t="str">
            <v>Operational</v>
          </cell>
          <cell r="Y169" t="str">
            <v>Operational</v>
          </cell>
          <cell r="Z169" t="str">
            <v>Operational</v>
          </cell>
          <cell r="AA169" t="str">
            <v>Operational</v>
          </cell>
          <cell r="AB169" t="str">
            <v>Operational</v>
          </cell>
          <cell r="AC169" t="str">
            <v>Operational</v>
          </cell>
          <cell r="AD169" t="str">
            <v>Operational</v>
          </cell>
          <cell r="AE169" t="str">
            <v>Operational</v>
          </cell>
          <cell r="AF169" t="str">
            <v>Operational</v>
          </cell>
        </row>
        <row r="170">
          <cell r="N170" t="str">
            <v>United States</v>
          </cell>
          <cell r="W170" t="str">
            <v>Operational</v>
          </cell>
          <cell r="X170" t="str">
            <v>Operational</v>
          </cell>
          <cell r="Y170" t="str">
            <v>Operational</v>
          </cell>
          <cell r="Z170" t="str">
            <v>Operational</v>
          </cell>
          <cell r="AA170" t="str">
            <v>Operational</v>
          </cell>
          <cell r="AB170" t="str">
            <v>Operational</v>
          </cell>
          <cell r="AC170" t="str">
            <v>Operational</v>
          </cell>
          <cell r="AD170" t="str">
            <v>Operational</v>
          </cell>
          <cell r="AE170" t="str">
            <v>Operational</v>
          </cell>
          <cell r="AF170" t="str">
            <v>Operational</v>
          </cell>
        </row>
        <row r="171">
          <cell r="N171" t="str">
            <v>United States</v>
          </cell>
          <cell r="W171" t="str">
            <v>Operational</v>
          </cell>
          <cell r="X171" t="str">
            <v>Operational</v>
          </cell>
          <cell r="Y171" t="str">
            <v>Operational</v>
          </cell>
          <cell r="Z171" t="str">
            <v>Operational</v>
          </cell>
          <cell r="AA171" t="str">
            <v>Operational</v>
          </cell>
          <cell r="AB171" t="str">
            <v>Operational</v>
          </cell>
          <cell r="AC171" t="str">
            <v>Operational</v>
          </cell>
          <cell r="AD171" t="str">
            <v>Operational</v>
          </cell>
          <cell r="AE171" t="str">
            <v>Operational</v>
          </cell>
          <cell r="AF171" t="str">
            <v>Operational</v>
          </cell>
        </row>
        <row r="172">
          <cell r="N172" t="str">
            <v>United States</v>
          </cell>
          <cell r="W172" t="str">
            <v>Operational</v>
          </cell>
          <cell r="X172" t="str">
            <v>Operational</v>
          </cell>
          <cell r="Y172" t="str">
            <v>Operational</v>
          </cell>
          <cell r="Z172" t="str">
            <v>Operational</v>
          </cell>
          <cell r="AA172" t="str">
            <v>Operational</v>
          </cell>
          <cell r="AB172" t="str">
            <v>Operational</v>
          </cell>
          <cell r="AC172" t="str">
            <v>Operational</v>
          </cell>
          <cell r="AD172" t="str">
            <v>Operational</v>
          </cell>
          <cell r="AE172" t="str">
            <v>Operational</v>
          </cell>
          <cell r="AF172" t="str">
            <v>Operational</v>
          </cell>
        </row>
        <row r="173">
          <cell r="N173" t="str">
            <v>United States</v>
          </cell>
          <cell r="W173" t="str">
            <v>Operational</v>
          </cell>
          <cell r="X173" t="str">
            <v>Operational</v>
          </cell>
          <cell r="Y173" t="str">
            <v>Operational</v>
          </cell>
          <cell r="Z173" t="str">
            <v>Operational</v>
          </cell>
          <cell r="AA173" t="str">
            <v>Operational</v>
          </cell>
          <cell r="AB173" t="str">
            <v>Operational</v>
          </cell>
          <cell r="AC173" t="str">
            <v>Operational</v>
          </cell>
          <cell r="AD173" t="str">
            <v>Operational</v>
          </cell>
          <cell r="AE173" t="str">
            <v>Operational</v>
          </cell>
          <cell r="AF173" t="str">
            <v>Operational</v>
          </cell>
        </row>
        <row r="174">
          <cell r="N174" t="str">
            <v>United States</v>
          </cell>
          <cell r="W174" t="str">
            <v>Operational</v>
          </cell>
          <cell r="X174" t="str">
            <v>Operational</v>
          </cell>
          <cell r="Y174" t="str">
            <v>Operational</v>
          </cell>
          <cell r="Z174" t="str">
            <v>Operational</v>
          </cell>
          <cell r="AA174" t="str">
            <v>Operational</v>
          </cell>
          <cell r="AB174" t="str">
            <v>Operational</v>
          </cell>
          <cell r="AC174" t="str">
            <v>Operational</v>
          </cell>
          <cell r="AD174" t="str">
            <v>Operational</v>
          </cell>
          <cell r="AE174" t="str">
            <v>Operational</v>
          </cell>
          <cell r="AF174" t="str">
            <v>Operational</v>
          </cell>
        </row>
        <row r="175">
          <cell r="N175" t="str">
            <v>United States</v>
          </cell>
          <cell r="W175" t="str">
            <v>Operational</v>
          </cell>
          <cell r="X175" t="str">
            <v>Operational</v>
          </cell>
          <cell r="Y175" t="str">
            <v>Operational</v>
          </cell>
          <cell r="Z175" t="str">
            <v>Operational</v>
          </cell>
          <cell r="AA175" t="str">
            <v>Operational</v>
          </cell>
          <cell r="AB175" t="str">
            <v>Operational</v>
          </cell>
          <cell r="AC175" t="str">
            <v>Operational</v>
          </cell>
          <cell r="AD175" t="str">
            <v>Operational</v>
          </cell>
          <cell r="AE175" t="str">
            <v>Operational</v>
          </cell>
          <cell r="AF175" t="str">
            <v>Operational</v>
          </cell>
        </row>
        <row r="176">
          <cell r="N176" t="str">
            <v>United States</v>
          </cell>
          <cell r="W176" t="str">
            <v>Operational</v>
          </cell>
          <cell r="X176" t="str">
            <v>Operational</v>
          </cell>
          <cell r="Y176" t="str">
            <v>Operational</v>
          </cell>
          <cell r="Z176" t="str">
            <v>Operational</v>
          </cell>
          <cell r="AA176" t="str">
            <v>Operational</v>
          </cell>
          <cell r="AB176" t="str">
            <v>Operational</v>
          </cell>
          <cell r="AC176" t="str">
            <v>Operational</v>
          </cell>
          <cell r="AD176" t="str">
            <v>Operational</v>
          </cell>
          <cell r="AE176" t="str">
            <v>Operational</v>
          </cell>
          <cell r="AF176" t="str">
            <v>Operational</v>
          </cell>
        </row>
        <row r="177">
          <cell r="N177" t="str">
            <v>United States</v>
          </cell>
          <cell r="W177" t="str">
            <v>Operational</v>
          </cell>
          <cell r="X177" t="str">
            <v>Operational</v>
          </cell>
          <cell r="Y177" t="str">
            <v>Operational</v>
          </cell>
          <cell r="Z177" t="str">
            <v>Operational</v>
          </cell>
          <cell r="AA177" t="str">
            <v>Operational</v>
          </cell>
          <cell r="AB177" t="str">
            <v>Operational</v>
          </cell>
          <cell r="AC177" t="str">
            <v>Operational</v>
          </cell>
          <cell r="AD177" t="str">
            <v>Operational</v>
          </cell>
          <cell r="AE177" t="str">
            <v>Operational</v>
          </cell>
          <cell r="AF177" t="str">
            <v>Operational</v>
          </cell>
        </row>
        <row r="178">
          <cell r="N178" t="str">
            <v>United States</v>
          </cell>
          <cell r="W178" t="str">
            <v>Operational</v>
          </cell>
          <cell r="X178" t="str">
            <v>Operational</v>
          </cell>
          <cell r="Y178" t="str">
            <v>Operational</v>
          </cell>
          <cell r="Z178" t="str">
            <v>Operational</v>
          </cell>
          <cell r="AA178" t="str">
            <v>Operational</v>
          </cell>
          <cell r="AB178" t="str">
            <v>Operational</v>
          </cell>
          <cell r="AC178" t="str">
            <v>Operational</v>
          </cell>
          <cell r="AD178" t="str">
            <v>Operational</v>
          </cell>
          <cell r="AE178" t="str">
            <v>Operational</v>
          </cell>
          <cell r="AF178" t="str">
            <v>Operational</v>
          </cell>
        </row>
        <row r="179">
          <cell r="N179" t="str">
            <v>United States</v>
          </cell>
          <cell r="W179" t="str">
            <v>Operational</v>
          </cell>
          <cell r="X179" t="str">
            <v>Operational</v>
          </cell>
          <cell r="Y179" t="str">
            <v>Operational</v>
          </cell>
          <cell r="Z179" t="str">
            <v>Operational</v>
          </cell>
          <cell r="AA179" t="str">
            <v>Operational</v>
          </cell>
          <cell r="AB179" t="str">
            <v>Operational</v>
          </cell>
          <cell r="AC179" t="str">
            <v>Operational</v>
          </cell>
          <cell r="AD179" t="str">
            <v>Operational</v>
          </cell>
          <cell r="AE179" t="str">
            <v>Operational</v>
          </cell>
          <cell r="AF179" t="str">
            <v>Operational</v>
          </cell>
        </row>
        <row r="180">
          <cell r="N180" t="str">
            <v>United States</v>
          </cell>
          <cell r="W180" t="str">
            <v>Operational</v>
          </cell>
          <cell r="X180" t="str">
            <v>Operational</v>
          </cell>
          <cell r="Y180" t="str">
            <v>Operational</v>
          </cell>
          <cell r="Z180" t="str">
            <v>Operational</v>
          </cell>
          <cell r="AA180" t="str">
            <v>Operational</v>
          </cell>
          <cell r="AB180" t="str">
            <v>Operational</v>
          </cell>
          <cell r="AC180" t="str">
            <v>Operational</v>
          </cell>
          <cell r="AD180" t="str">
            <v>Operational</v>
          </cell>
          <cell r="AE180" t="str">
            <v>Operational</v>
          </cell>
          <cell r="AF180" t="str">
            <v>Operational</v>
          </cell>
        </row>
        <row r="181">
          <cell r="N181" t="str">
            <v>United States</v>
          </cell>
          <cell r="W181" t="str">
            <v>Operational</v>
          </cell>
          <cell r="X181" t="str">
            <v>Operational</v>
          </cell>
          <cell r="Y181" t="str">
            <v>Operational</v>
          </cell>
          <cell r="Z181" t="str">
            <v>Operational</v>
          </cell>
          <cell r="AA181" t="str">
            <v>Operational</v>
          </cell>
          <cell r="AB181" t="str">
            <v>Operational</v>
          </cell>
          <cell r="AC181" t="str">
            <v>Operational</v>
          </cell>
          <cell r="AD181" t="str">
            <v>Operational</v>
          </cell>
          <cell r="AE181" t="str">
            <v>Operational</v>
          </cell>
          <cell r="AF181" t="str">
            <v>Operational</v>
          </cell>
        </row>
        <row r="182">
          <cell r="N182" t="str">
            <v>United States</v>
          </cell>
          <cell r="W182" t="str">
            <v>Operational</v>
          </cell>
          <cell r="X182" t="str">
            <v>Operational</v>
          </cell>
          <cell r="Y182" t="str">
            <v>Operational</v>
          </cell>
          <cell r="Z182" t="str">
            <v>Operational</v>
          </cell>
          <cell r="AA182" t="str">
            <v>Operational</v>
          </cell>
          <cell r="AB182" t="str">
            <v>Operational</v>
          </cell>
          <cell r="AC182" t="str">
            <v>Operational</v>
          </cell>
          <cell r="AD182" t="str">
            <v>Operational</v>
          </cell>
          <cell r="AE182" t="str">
            <v>Operational</v>
          </cell>
          <cell r="AF182" t="str">
            <v>Operational</v>
          </cell>
        </row>
        <row r="183">
          <cell r="N183" t="str">
            <v>United States</v>
          </cell>
          <cell r="W183" t="str">
            <v>Operational</v>
          </cell>
          <cell r="X183" t="str">
            <v>Operational</v>
          </cell>
          <cell r="Y183" t="str">
            <v>Operational</v>
          </cell>
          <cell r="Z183" t="str">
            <v>Operational</v>
          </cell>
          <cell r="AA183" t="str">
            <v>Operational</v>
          </cell>
          <cell r="AB183" t="str">
            <v>Operational</v>
          </cell>
          <cell r="AC183" t="str">
            <v>Operational</v>
          </cell>
          <cell r="AD183" t="str">
            <v>Operational</v>
          </cell>
          <cell r="AE183" t="str">
            <v>Operational</v>
          </cell>
          <cell r="AF183" t="str">
            <v>Operational</v>
          </cell>
        </row>
        <row r="184">
          <cell r="N184" t="str">
            <v>United States</v>
          </cell>
          <cell r="W184" t="str">
            <v>Operational</v>
          </cell>
          <cell r="X184" t="str">
            <v>Operational</v>
          </cell>
          <cell r="Y184" t="str">
            <v>Operational</v>
          </cell>
          <cell r="Z184" t="str">
            <v>Operational</v>
          </cell>
          <cell r="AA184" t="str">
            <v>Operational</v>
          </cell>
          <cell r="AB184" t="str">
            <v>Operational</v>
          </cell>
          <cell r="AC184" t="str">
            <v>Operational</v>
          </cell>
          <cell r="AD184" t="str">
            <v>Operational</v>
          </cell>
          <cell r="AE184" t="str">
            <v>Operational</v>
          </cell>
          <cell r="AF184" t="str">
            <v>Operational</v>
          </cell>
        </row>
        <row r="185">
          <cell r="N185" t="str">
            <v>United States</v>
          </cell>
          <cell r="W185" t="str">
            <v>Operational</v>
          </cell>
          <cell r="X185" t="str">
            <v>Operational</v>
          </cell>
          <cell r="Y185" t="str">
            <v>Operational</v>
          </cell>
          <cell r="Z185" t="str">
            <v>Operational</v>
          </cell>
          <cell r="AA185" t="str">
            <v>Operational</v>
          </cell>
          <cell r="AB185" t="str">
            <v>Operational</v>
          </cell>
          <cell r="AC185" t="str">
            <v>Operational</v>
          </cell>
          <cell r="AD185" t="str">
            <v>Operational</v>
          </cell>
          <cell r="AE185" t="str">
            <v>Operational</v>
          </cell>
          <cell r="AF185" t="str">
            <v>Operational</v>
          </cell>
        </row>
        <row r="186">
          <cell r="N186" t="str">
            <v>United States</v>
          </cell>
          <cell r="W186" t="str">
            <v>Operational</v>
          </cell>
          <cell r="X186" t="str">
            <v>Operational</v>
          </cell>
          <cell r="Y186" t="str">
            <v>Operational</v>
          </cell>
          <cell r="Z186" t="str">
            <v>Operational</v>
          </cell>
          <cell r="AA186" t="str">
            <v>Operational</v>
          </cell>
          <cell r="AB186" t="str">
            <v>Operational</v>
          </cell>
          <cell r="AC186" t="str">
            <v>Operational</v>
          </cell>
          <cell r="AD186" t="str">
            <v>Operational</v>
          </cell>
          <cell r="AE186" t="str">
            <v>Operational</v>
          </cell>
          <cell r="AF186" t="str">
            <v>Operational</v>
          </cell>
        </row>
        <row r="187">
          <cell r="N187" t="str">
            <v>United States</v>
          </cell>
          <cell r="W187" t="str">
            <v>Operational</v>
          </cell>
          <cell r="X187" t="str">
            <v>Operational</v>
          </cell>
          <cell r="Y187" t="str">
            <v>Operational</v>
          </cell>
          <cell r="Z187" t="str">
            <v>Operational</v>
          </cell>
          <cell r="AA187" t="str">
            <v>Operational</v>
          </cell>
          <cell r="AB187" t="str">
            <v>Operational</v>
          </cell>
          <cell r="AC187" t="str">
            <v>Operational</v>
          </cell>
          <cell r="AD187" t="str">
            <v>Operational</v>
          </cell>
          <cell r="AE187" t="str">
            <v>Operational</v>
          </cell>
          <cell r="AF187" t="str">
            <v>Operational</v>
          </cell>
        </row>
        <row r="188">
          <cell r="N188" t="str">
            <v>Canada</v>
          </cell>
          <cell r="W188" t="str">
            <v>Under Construction</v>
          </cell>
          <cell r="X188" t="str">
            <v>Under Construction</v>
          </cell>
          <cell r="Y188" t="str">
            <v>Under Construction</v>
          </cell>
          <cell r="Z188" t="str">
            <v>Under Construction</v>
          </cell>
          <cell r="AA188" t="str">
            <v>Under Construction</v>
          </cell>
          <cell r="AB188" t="str">
            <v>Operational</v>
          </cell>
          <cell r="AC188" t="str">
            <v>Operational</v>
          </cell>
          <cell r="AD188" t="str">
            <v>Operational</v>
          </cell>
          <cell r="AE188" t="str">
            <v>Operational</v>
          </cell>
          <cell r="AF188" t="str">
            <v>Operational</v>
          </cell>
        </row>
        <row r="189">
          <cell r="N189" t="str">
            <v>United States</v>
          </cell>
          <cell r="W189" t="str">
            <v>Operational</v>
          </cell>
          <cell r="X189" t="str">
            <v>Operational</v>
          </cell>
          <cell r="Y189" t="str">
            <v>Operational</v>
          </cell>
          <cell r="Z189" t="str">
            <v>Operational</v>
          </cell>
          <cell r="AA189" t="str">
            <v>Operational</v>
          </cell>
          <cell r="AB189" t="str">
            <v>Operational</v>
          </cell>
          <cell r="AC189" t="str">
            <v>Operational</v>
          </cell>
          <cell r="AD189" t="str">
            <v>Operational</v>
          </cell>
          <cell r="AE189" t="str">
            <v>Operational</v>
          </cell>
          <cell r="AF189" t="str">
            <v>Operational</v>
          </cell>
        </row>
        <row r="190">
          <cell r="N190" t="str">
            <v>United States</v>
          </cell>
          <cell r="W190" t="str">
            <v>Operational</v>
          </cell>
          <cell r="X190" t="str">
            <v>Operational</v>
          </cell>
          <cell r="Y190" t="str">
            <v>Operational</v>
          </cell>
          <cell r="Z190" t="str">
            <v>Operational</v>
          </cell>
          <cell r="AA190" t="str">
            <v>Operational</v>
          </cell>
          <cell r="AB190" t="str">
            <v>Operational</v>
          </cell>
          <cell r="AC190" t="str">
            <v>Operational</v>
          </cell>
          <cell r="AD190" t="str">
            <v>Operational</v>
          </cell>
          <cell r="AE190" t="str">
            <v>Operational</v>
          </cell>
          <cell r="AF190" t="str">
            <v>Operational</v>
          </cell>
        </row>
        <row r="191">
          <cell r="N191" t="str">
            <v>United States</v>
          </cell>
          <cell r="W191" t="str">
            <v>Operational</v>
          </cell>
          <cell r="X191" t="str">
            <v>Operational</v>
          </cell>
          <cell r="Y191" t="str">
            <v>Operational</v>
          </cell>
          <cell r="Z191" t="str">
            <v>Operational</v>
          </cell>
          <cell r="AA191" t="str">
            <v>Operational</v>
          </cell>
          <cell r="AB191" t="str">
            <v>Operational</v>
          </cell>
          <cell r="AC191" t="str">
            <v>Operational</v>
          </cell>
          <cell r="AD191" t="str">
            <v>Operational</v>
          </cell>
          <cell r="AE191" t="str">
            <v>Operational</v>
          </cell>
          <cell r="AF191" t="str">
            <v>Operational</v>
          </cell>
        </row>
        <row r="192">
          <cell r="N192" t="str">
            <v>United States</v>
          </cell>
          <cell r="W192" t="str">
            <v>Operational</v>
          </cell>
          <cell r="X192" t="str">
            <v>Operational</v>
          </cell>
          <cell r="Y192" t="str">
            <v>Operational</v>
          </cell>
          <cell r="Z192" t="str">
            <v>Operational</v>
          </cell>
          <cell r="AA192" t="str">
            <v>Operational</v>
          </cell>
          <cell r="AB192" t="str">
            <v>Operational</v>
          </cell>
          <cell r="AC192" t="str">
            <v>Operational</v>
          </cell>
          <cell r="AD192" t="str">
            <v>Operational</v>
          </cell>
          <cell r="AE192" t="str">
            <v>Operational</v>
          </cell>
          <cell r="AF192" t="str">
            <v>Operational</v>
          </cell>
        </row>
        <row r="193">
          <cell r="N193" t="str">
            <v>Canada</v>
          </cell>
          <cell r="W193" t="str">
            <v>Operational</v>
          </cell>
          <cell r="X193" t="str">
            <v>Operational</v>
          </cell>
          <cell r="Y193" t="str">
            <v>Operational</v>
          </cell>
          <cell r="Z193" t="str">
            <v>Operational</v>
          </cell>
          <cell r="AA193" t="str">
            <v>Operational</v>
          </cell>
          <cell r="AB193" t="str">
            <v>Operational</v>
          </cell>
          <cell r="AC193" t="str">
            <v>Operational</v>
          </cell>
          <cell r="AD193" t="str">
            <v>Operational</v>
          </cell>
          <cell r="AE193" t="str">
            <v>Operational</v>
          </cell>
          <cell r="AF193" t="str">
            <v>Operational</v>
          </cell>
        </row>
        <row r="194">
          <cell r="N194" t="str">
            <v>United States</v>
          </cell>
          <cell r="W194" t="str">
            <v>Operational</v>
          </cell>
          <cell r="X194" t="str">
            <v>Operational</v>
          </cell>
          <cell r="Y194" t="str">
            <v>Operational</v>
          </cell>
          <cell r="Z194" t="str">
            <v>Operational</v>
          </cell>
          <cell r="AA194" t="str">
            <v>Operational</v>
          </cell>
          <cell r="AB194" t="str">
            <v>Operational</v>
          </cell>
          <cell r="AC194" t="str">
            <v>Operational</v>
          </cell>
          <cell r="AD194" t="str">
            <v>Operational</v>
          </cell>
          <cell r="AE194" t="str">
            <v>Operational</v>
          </cell>
          <cell r="AF194" t="str">
            <v>Operational</v>
          </cell>
        </row>
        <row r="195">
          <cell r="N195" t="str">
            <v>United States</v>
          </cell>
          <cell r="W195" t="str">
            <v>Operational</v>
          </cell>
          <cell r="X195" t="str">
            <v>Operational</v>
          </cell>
          <cell r="Y195" t="str">
            <v>Operational</v>
          </cell>
          <cell r="Z195" t="str">
            <v>Operational</v>
          </cell>
          <cell r="AA195" t="str">
            <v>Operational</v>
          </cell>
          <cell r="AB195" t="str">
            <v>Operational</v>
          </cell>
          <cell r="AC195" t="str">
            <v>Operational</v>
          </cell>
          <cell r="AD195" t="str">
            <v>Operational</v>
          </cell>
          <cell r="AE195" t="str">
            <v>Operational</v>
          </cell>
          <cell r="AF195" t="str">
            <v>Operational</v>
          </cell>
        </row>
        <row r="196">
          <cell r="N196" t="str">
            <v>United States</v>
          </cell>
          <cell r="W196" t="str">
            <v>Operational</v>
          </cell>
          <cell r="X196" t="str">
            <v>Operational</v>
          </cell>
          <cell r="Y196" t="str">
            <v>Operational</v>
          </cell>
          <cell r="Z196" t="str">
            <v>Operational</v>
          </cell>
          <cell r="AA196" t="str">
            <v>Operational</v>
          </cell>
          <cell r="AB196" t="str">
            <v>Operational</v>
          </cell>
          <cell r="AC196" t="str">
            <v>Operational</v>
          </cell>
          <cell r="AD196" t="str">
            <v>Operational</v>
          </cell>
          <cell r="AE196" t="str">
            <v>Operational</v>
          </cell>
          <cell r="AF196" t="str">
            <v>Operational</v>
          </cell>
        </row>
        <row r="197">
          <cell r="N197" t="str">
            <v>United States</v>
          </cell>
          <cell r="W197" t="str">
            <v>Operational</v>
          </cell>
          <cell r="X197" t="str">
            <v>Operational</v>
          </cell>
          <cell r="Y197" t="str">
            <v>Operational</v>
          </cell>
          <cell r="Z197" t="str">
            <v>Operational</v>
          </cell>
          <cell r="AA197" t="str">
            <v>Operational</v>
          </cell>
          <cell r="AB197" t="str">
            <v>Operational</v>
          </cell>
          <cell r="AC197" t="str">
            <v>Operational</v>
          </cell>
          <cell r="AD197" t="str">
            <v>Operational</v>
          </cell>
          <cell r="AE197" t="str">
            <v>Operational</v>
          </cell>
          <cell r="AF197" t="str">
            <v>Operational</v>
          </cell>
        </row>
        <row r="198">
          <cell r="N198" t="str">
            <v>United States</v>
          </cell>
          <cell r="W198" t="str">
            <v>Operational</v>
          </cell>
          <cell r="X198" t="str">
            <v>Operational</v>
          </cell>
          <cell r="Y198" t="str">
            <v>Operational</v>
          </cell>
          <cell r="Z198" t="str">
            <v>Operational</v>
          </cell>
          <cell r="AA198" t="str">
            <v>Operational</v>
          </cell>
          <cell r="AB198" t="str">
            <v>Operational</v>
          </cell>
          <cell r="AC198" t="str">
            <v>Operational</v>
          </cell>
          <cell r="AD198" t="str">
            <v>Operational</v>
          </cell>
          <cell r="AE198" t="str">
            <v>Operational</v>
          </cell>
          <cell r="AF198" t="str">
            <v>Operational</v>
          </cell>
        </row>
        <row r="199">
          <cell r="N199" t="str">
            <v>Canada</v>
          </cell>
          <cell r="W199" t="str">
            <v>Operational</v>
          </cell>
          <cell r="X199" t="str">
            <v>Operational</v>
          </cell>
          <cell r="Y199" t="str">
            <v>Operational</v>
          </cell>
          <cell r="Z199" t="str">
            <v>Operational</v>
          </cell>
          <cell r="AA199" t="str">
            <v>Operational</v>
          </cell>
          <cell r="AB199" t="str">
            <v>Operational</v>
          </cell>
          <cell r="AC199" t="str">
            <v>Operational</v>
          </cell>
          <cell r="AD199" t="str">
            <v>Operational</v>
          </cell>
          <cell r="AE199" t="str">
            <v>Operational</v>
          </cell>
          <cell r="AF199" t="str">
            <v>Operational</v>
          </cell>
        </row>
        <row r="200">
          <cell r="N200" t="str">
            <v>United States</v>
          </cell>
          <cell r="W200" t="str">
            <v>Operational</v>
          </cell>
          <cell r="X200" t="str">
            <v>Operational</v>
          </cell>
          <cell r="Y200" t="str">
            <v>Operational</v>
          </cell>
          <cell r="Z200" t="str">
            <v>Operational</v>
          </cell>
          <cell r="AA200" t="str">
            <v>Operational</v>
          </cell>
          <cell r="AB200" t="str">
            <v>Operational</v>
          </cell>
          <cell r="AC200" t="str">
            <v>Operational</v>
          </cell>
          <cell r="AD200" t="str">
            <v>Operational</v>
          </cell>
          <cell r="AE200" t="str">
            <v>Operational</v>
          </cell>
          <cell r="AF200" t="str">
            <v>Operational</v>
          </cell>
        </row>
        <row r="201">
          <cell r="N201" t="str">
            <v>United States</v>
          </cell>
          <cell r="W201" t="str">
            <v>Operational</v>
          </cell>
          <cell r="X201" t="str">
            <v>Operational</v>
          </cell>
          <cell r="Y201" t="str">
            <v>Operational</v>
          </cell>
          <cell r="Z201" t="str">
            <v>Operational</v>
          </cell>
          <cell r="AA201" t="str">
            <v>Operational</v>
          </cell>
          <cell r="AB201" t="str">
            <v>Operational</v>
          </cell>
          <cell r="AC201" t="str">
            <v>Operational</v>
          </cell>
          <cell r="AD201" t="str">
            <v>Operational</v>
          </cell>
          <cell r="AE201" t="str">
            <v>Operational</v>
          </cell>
          <cell r="AF201" t="str">
            <v>Operational</v>
          </cell>
        </row>
        <row r="202">
          <cell r="N202" t="str">
            <v>Canada</v>
          </cell>
          <cell r="W202" t="str">
            <v>Operational</v>
          </cell>
          <cell r="X202" t="str">
            <v>Operational</v>
          </cell>
          <cell r="Y202" t="str">
            <v>Operational</v>
          </cell>
          <cell r="Z202" t="str">
            <v>Operational</v>
          </cell>
          <cell r="AA202" t="str">
            <v>Operational</v>
          </cell>
          <cell r="AB202" t="str">
            <v>Operational</v>
          </cell>
          <cell r="AC202" t="str">
            <v>Operational</v>
          </cell>
          <cell r="AD202" t="str">
            <v>Operational</v>
          </cell>
          <cell r="AE202" t="str">
            <v>Operational</v>
          </cell>
          <cell r="AF202" t="str">
            <v>Operational</v>
          </cell>
        </row>
        <row r="203">
          <cell r="N203" t="str">
            <v>United States</v>
          </cell>
          <cell r="W203" t="str">
            <v>Operational</v>
          </cell>
          <cell r="X203" t="str">
            <v>Operational</v>
          </cell>
          <cell r="Y203" t="str">
            <v>Operational</v>
          </cell>
          <cell r="Z203" t="str">
            <v>Operational</v>
          </cell>
          <cell r="AA203" t="str">
            <v>Operational</v>
          </cell>
          <cell r="AB203" t="str">
            <v>Operational</v>
          </cell>
          <cell r="AC203" t="str">
            <v>Operational</v>
          </cell>
          <cell r="AD203" t="str">
            <v>Operational</v>
          </cell>
          <cell r="AE203" t="str">
            <v>Operational</v>
          </cell>
          <cell r="AF203" t="str">
            <v>Operational</v>
          </cell>
        </row>
        <row r="204">
          <cell r="N204" t="str">
            <v>Canada</v>
          </cell>
          <cell r="W204" t="str">
            <v>Operational</v>
          </cell>
          <cell r="X204" t="str">
            <v>Operational</v>
          </cell>
          <cell r="Y204" t="str">
            <v>Operational</v>
          </cell>
          <cell r="Z204" t="str">
            <v>Operational</v>
          </cell>
          <cell r="AA204" t="str">
            <v>Operational</v>
          </cell>
          <cell r="AB204" t="str">
            <v>Operational</v>
          </cell>
          <cell r="AC204" t="str">
            <v>Operational</v>
          </cell>
          <cell r="AD204" t="str">
            <v>Operational</v>
          </cell>
          <cell r="AE204" t="str">
            <v>Operational</v>
          </cell>
          <cell r="AF204" t="str">
            <v>Operational</v>
          </cell>
        </row>
        <row r="205">
          <cell r="N205" t="str">
            <v>Canada</v>
          </cell>
          <cell r="W205" t="str">
            <v>Operational</v>
          </cell>
          <cell r="X205" t="str">
            <v>Operational</v>
          </cell>
          <cell r="Y205" t="str">
            <v>Operational</v>
          </cell>
          <cell r="Z205" t="str">
            <v>Operational</v>
          </cell>
          <cell r="AA205" t="str">
            <v>Operational</v>
          </cell>
          <cell r="AB205" t="str">
            <v>Operational</v>
          </cell>
          <cell r="AC205" t="str">
            <v>Operational</v>
          </cell>
          <cell r="AD205" t="str">
            <v>Operational</v>
          </cell>
          <cell r="AE205" t="str">
            <v>Operational</v>
          </cell>
          <cell r="AF205" t="str">
            <v>Operational</v>
          </cell>
        </row>
        <row r="206">
          <cell r="N206" t="str">
            <v>Canada</v>
          </cell>
          <cell r="W206" t="str">
            <v>Operational</v>
          </cell>
          <cell r="X206" t="str">
            <v>Operational</v>
          </cell>
          <cell r="Y206" t="str">
            <v>Operational</v>
          </cell>
          <cell r="Z206" t="str">
            <v>Operational</v>
          </cell>
          <cell r="AA206" t="str">
            <v>Operational</v>
          </cell>
          <cell r="AB206" t="str">
            <v>Operational</v>
          </cell>
          <cell r="AC206" t="str">
            <v>Operational</v>
          </cell>
          <cell r="AD206" t="str">
            <v>Operational</v>
          </cell>
          <cell r="AE206" t="str">
            <v>Operational</v>
          </cell>
          <cell r="AF206" t="str">
            <v>Operational</v>
          </cell>
        </row>
        <row r="207">
          <cell r="N207" t="str">
            <v>Canada</v>
          </cell>
          <cell r="W207" t="str">
            <v>Operational</v>
          </cell>
          <cell r="X207" t="str">
            <v>Operational</v>
          </cell>
          <cell r="Y207" t="str">
            <v>Operational</v>
          </cell>
          <cell r="Z207" t="str">
            <v>Operational</v>
          </cell>
          <cell r="AA207" t="str">
            <v>Operational</v>
          </cell>
          <cell r="AB207" t="str">
            <v>Operational</v>
          </cell>
          <cell r="AC207" t="str">
            <v>Operational</v>
          </cell>
          <cell r="AD207" t="str">
            <v>Operational</v>
          </cell>
          <cell r="AE207" t="str">
            <v>Operational</v>
          </cell>
          <cell r="AF207" t="str">
            <v>Operational</v>
          </cell>
        </row>
        <row r="208">
          <cell r="N208" t="str">
            <v>Canada</v>
          </cell>
          <cell r="W208" t="str">
            <v>Operational</v>
          </cell>
          <cell r="X208" t="str">
            <v>Operational</v>
          </cell>
          <cell r="Y208" t="str">
            <v>Operational</v>
          </cell>
          <cell r="Z208" t="str">
            <v>Operational</v>
          </cell>
          <cell r="AA208" t="str">
            <v>Operational</v>
          </cell>
          <cell r="AB208" t="str">
            <v>Operational</v>
          </cell>
          <cell r="AC208" t="str">
            <v>Operational</v>
          </cell>
          <cell r="AD208" t="str">
            <v>Operational</v>
          </cell>
          <cell r="AE208" t="str">
            <v>Operational</v>
          </cell>
          <cell r="AF208" t="str">
            <v>Operational</v>
          </cell>
        </row>
        <row r="209">
          <cell r="N209" t="str">
            <v>Canada</v>
          </cell>
          <cell r="W209" t="str">
            <v>Operational</v>
          </cell>
          <cell r="X209" t="str">
            <v>Operational</v>
          </cell>
          <cell r="Y209" t="str">
            <v>Operational</v>
          </cell>
          <cell r="Z209" t="str">
            <v>Operational</v>
          </cell>
          <cell r="AA209" t="str">
            <v>Operational</v>
          </cell>
          <cell r="AB209" t="str">
            <v>Operational</v>
          </cell>
          <cell r="AC209" t="str">
            <v>Operational</v>
          </cell>
          <cell r="AD209" t="str">
            <v>Operational</v>
          </cell>
          <cell r="AE209" t="str">
            <v>Operational</v>
          </cell>
          <cell r="AF209" t="str">
            <v>Operational</v>
          </cell>
        </row>
        <row r="210">
          <cell r="N210" t="str">
            <v>Canada</v>
          </cell>
          <cell r="W210" t="str">
            <v>Operational</v>
          </cell>
          <cell r="X210" t="str">
            <v>Operational</v>
          </cell>
          <cell r="Y210" t="str">
            <v>Operational</v>
          </cell>
          <cell r="Z210" t="str">
            <v>Operational</v>
          </cell>
          <cell r="AA210" t="str">
            <v>Operational</v>
          </cell>
          <cell r="AB210" t="str">
            <v>Operational</v>
          </cell>
          <cell r="AC210" t="str">
            <v>Operational</v>
          </cell>
          <cell r="AD210" t="str">
            <v>Operational</v>
          </cell>
          <cell r="AE210" t="str">
            <v>Operational</v>
          </cell>
          <cell r="AF210" t="str">
            <v>Operational</v>
          </cell>
        </row>
        <row r="211">
          <cell r="N211" t="str">
            <v>Canada</v>
          </cell>
          <cell r="W211" t="str">
            <v>Operational</v>
          </cell>
          <cell r="X211" t="str">
            <v>Operational</v>
          </cell>
          <cell r="Y211" t="str">
            <v>Operational</v>
          </cell>
          <cell r="Z211" t="str">
            <v>Operational</v>
          </cell>
          <cell r="AA211" t="str">
            <v>Operational</v>
          </cell>
          <cell r="AB211" t="str">
            <v>Operational</v>
          </cell>
          <cell r="AC211" t="str">
            <v>Operational</v>
          </cell>
          <cell r="AD211" t="str">
            <v>Operational</v>
          </cell>
          <cell r="AE211" t="str">
            <v>Operational</v>
          </cell>
          <cell r="AF211" t="str">
            <v>Operational</v>
          </cell>
        </row>
        <row r="212">
          <cell r="N212" t="str">
            <v>Canada</v>
          </cell>
          <cell r="W212" t="str">
            <v>Operational</v>
          </cell>
          <cell r="X212" t="str">
            <v>Operational</v>
          </cell>
          <cell r="Y212" t="str">
            <v>Operational</v>
          </cell>
          <cell r="Z212" t="str">
            <v>Operational</v>
          </cell>
          <cell r="AA212" t="str">
            <v>Operational</v>
          </cell>
          <cell r="AB212" t="str">
            <v>Operational</v>
          </cell>
          <cell r="AC212" t="str">
            <v>Operational</v>
          </cell>
          <cell r="AD212" t="str">
            <v>Operational</v>
          </cell>
          <cell r="AE212" t="str">
            <v>Operational</v>
          </cell>
          <cell r="AF212" t="str">
            <v>Operational</v>
          </cell>
        </row>
        <row r="213">
          <cell r="N213" t="str">
            <v>Canada</v>
          </cell>
          <cell r="W213" t="str">
            <v>Operational</v>
          </cell>
          <cell r="X213" t="str">
            <v>Operational</v>
          </cell>
          <cell r="Y213" t="str">
            <v>Operational</v>
          </cell>
          <cell r="Z213" t="str">
            <v>Operational</v>
          </cell>
          <cell r="AA213" t="str">
            <v>Operational</v>
          </cell>
          <cell r="AB213" t="str">
            <v>Operational</v>
          </cell>
          <cell r="AC213" t="str">
            <v>Operational</v>
          </cell>
          <cell r="AD213" t="str">
            <v>Operational</v>
          </cell>
          <cell r="AE213" t="str">
            <v>Operational</v>
          </cell>
          <cell r="AF213" t="str">
            <v>Operational</v>
          </cell>
        </row>
        <row r="214">
          <cell r="N214" t="str">
            <v>Canada</v>
          </cell>
          <cell r="W214" t="str">
            <v>Operational</v>
          </cell>
          <cell r="X214" t="str">
            <v>Operational</v>
          </cell>
          <cell r="Y214" t="str">
            <v>Operational</v>
          </cell>
          <cell r="Z214" t="str">
            <v>Operational</v>
          </cell>
          <cell r="AA214" t="str">
            <v>Operational</v>
          </cell>
          <cell r="AB214" t="str">
            <v>Operational</v>
          </cell>
          <cell r="AC214" t="str">
            <v>Operational</v>
          </cell>
          <cell r="AD214" t="str">
            <v>Operational</v>
          </cell>
          <cell r="AE214" t="str">
            <v>Operational</v>
          </cell>
          <cell r="AF214" t="str">
            <v>Operational</v>
          </cell>
        </row>
        <row r="215">
          <cell r="N215" t="str">
            <v>Canada</v>
          </cell>
          <cell r="W215" t="str">
            <v>Operational</v>
          </cell>
          <cell r="X215" t="str">
            <v>Operational</v>
          </cell>
          <cell r="Y215" t="str">
            <v>Operational</v>
          </cell>
          <cell r="Z215" t="str">
            <v>Operational</v>
          </cell>
          <cell r="AA215" t="str">
            <v>Operational</v>
          </cell>
          <cell r="AB215" t="str">
            <v>Operational</v>
          </cell>
          <cell r="AC215" t="str">
            <v>Operational</v>
          </cell>
          <cell r="AD215" t="str">
            <v>Operational</v>
          </cell>
          <cell r="AE215" t="str">
            <v>Operational</v>
          </cell>
          <cell r="AF215" t="str">
            <v>Operational</v>
          </cell>
        </row>
        <row r="216">
          <cell r="N216" t="str">
            <v>United States</v>
          </cell>
          <cell r="W216" t="str">
            <v>Operational</v>
          </cell>
          <cell r="X216" t="str">
            <v>Operational</v>
          </cell>
          <cell r="Y216" t="str">
            <v>Operational</v>
          </cell>
          <cell r="Z216" t="str">
            <v>Operational</v>
          </cell>
          <cell r="AA216" t="str">
            <v>Operational</v>
          </cell>
          <cell r="AB216" t="str">
            <v>Operational</v>
          </cell>
          <cell r="AC216" t="str">
            <v>Operational</v>
          </cell>
          <cell r="AD216" t="str">
            <v>Operational</v>
          </cell>
          <cell r="AE216" t="str">
            <v>Operational</v>
          </cell>
          <cell r="AF216" t="str">
            <v>Operational</v>
          </cell>
        </row>
        <row r="217">
          <cell r="N217" t="str">
            <v>United States</v>
          </cell>
          <cell r="W217" t="str">
            <v>Operational</v>
          </cell>
          <cell r="X217" t="str">
            <v>Operational</v>
          </cell>
          <cell r="Y217" t="str">
            <v>Operational</v>
          </cell>
          <cell r="Z217" t="str">
            <v>Operational</v>
          </cell>
          <cell r="AA217" t="str">
            <v>Operational</v>
          </cell>
          <cell r="AB217" t="str">
            <v>Operational</v>
          </cell>
          <cell r="AC217" t="str">
            <v>Operational</v>
          </cell>
          <cell r="AD217" t="str">
            <v>Operational</v>
          </cell>
          <cell r="AE217" t="str">
            <v>Operational</v>
          </cell>
          <cell r="AF217" t="str">
            <v>Operational</v>
          </cell>
        </row>
        <row r="218">
          <cell r="N218" t="str">
            <v>United States</v>
          </cell>
          <cell r="W218" t="str">
            <v>Operational</v>
          </cell>
          <cell r="X218" t="str">
            <v>Operational</v>
          </cell>
          <cell r="Y218" t="str">
            <v>Operational</v>
          </cell>
          <cell r="Z218" t="str">
            <v>Operational</v>
          </cell>
          <cell r="AA218" t="str">
            <v>Operational</v>
          </cell>
          <cell r="AB218" t="str">
            <v>Operational</v>
          </cell>
          <cell r="AC218" t="str">
            <v>Operational</v>
          </cell>
          <cell r="AD218" t="str">
            <v>Operational</v>
          </cell>
          <cell r="AE218" t="str">
            <v>Operational</v>
          </cell>
          <cell r="AF218" t="str">
            <v>Operational</v>
          </cell>
        </row>
        <row r="219">
          <cell r="N219" t="str">
            <v>United States</v>
          </cell>
          <cell r="W219" t="str">
            <v>Operational</v>
          </cell>
          <cell r="X219" t="str">
            <v>Operational</v>
          </cell>
          <cell r="Y219" t="str">
            <v>Operational</v>
          </cell>
          <cell r="Z219" t="str">
            <v>Operational</v>
          </cell>
          <cell r="AA219" t="str">
            <v>Operational</v>
          </cell>
          <cell r="AB219" t="str">
            <v>Operational</v>
          </cell>
          <cell r="AC219" t="str">
            <v>Operational</v>
          </cell>
          <cell r="AD219" t="str">
            <v>Operational</v>
          </cell>
          <cell r="AE219" t="str">
            <v>Operational</v>
          </cell>
          <cell r="AF219" t="str">
            <v>Operational</v>
          </cell>
        </row>
        <row r="220">
          <cell r="N220" t="str">
            <v>United States</v>
          </cell>
          <cell r="W220" t="str">
            <v>Operational</v>
          </cell>
          <cell r="X220" t="str">
            <v>Operational</v>
          </cell>
          <cell r="Y220" t="str">
            <v>Operational</v>
          </cell>
          <cell r="Z220" t="str">
            <v>Operational</v>
          </cell>
          <cell r="AA220" t="str">
            <v>Operational</v>
          </cell>
          <cell r="AB220" t="str">
            <v>Operational</v>
          </cell>
          <cell r="AC220" t="str">
            <v>Operational</v>
          </cell>
          <cell r="AD220" t="str">
            <v>Operational</v>
          </cell>
          <cell r="AE220" t="str">
            <v>Operational</v>
          </cell>
          <cell r="AF220" t="str">
            <v>Operational</v>
          </cell>
        </row>
        <row r="221">
          <cell r="N221" t="str">
            <v>United States</v>
          </cell>
          <cell r="W221" t="str">
            <v>Operational</v>
          </cell>
          <cell r="X221" t="str">
            <v>Operational</v>
          </cell>
          <cell r="Y221" t="str">
            <v>Operational</v>
          </cell>
          <cell r="Z221" t="str">
            <v>Operational</v>
          </cell>
          <cell r="AA221" t="str">
            <v>Operational</v>
          </cell>
          <cell r="AB221" t="str">
            <v>Operational</v>
          </cell>
          <cell r="AC221" t="str">
            <v>Operational</v>
          </cell>
          <cell r="AD221" t="str">
            <v>Operational</v>
          </cell>
          <cell r="AE221" t="str">
            <v>Operational</v>
          </cell>
          <cell r="AF221" t="str">
            <v>Operational</v>
          </cell>
        </row>
        <row r="222">
          <cell r="N222" t="str">
            <v>United States</v>
          </cell>
          <cell r="W222" t="str">
            <v>Operational</v>
          </cell>
          <cell r="X222" t="str">
            <v>Operational</v>
          </cell>
          <cell r="Y222" t="str">
            <v>Operational</v>
          </cell>
          <cell r="Z222" t="str">
            <v>Operational</v>
          </cell>
          <cell r="AA222" t="str">
            <v>Operational</v>
          </cell>
          <cell r="AB222" t="str">
            <v>Operational</v>
          </cell>
          <cell r="AC222" t="str">
            <v>Operational</v>
          </cell>
          <cell r="AD222" t="str">
            <v>Operational</v>
          </cell>
          <cell r="AE222" t="str">
            <v>Operational</v>
          </cell>
          <cell r="AF222" t="str">
            <v>Operational</v>
          </cell>
        </row>
        <row r="223">
          <cell r="N223" t="str">
            <v>United States</v>
          </cell>
          <cell r="W223" t="str">
            <v>Operational</v>
          </cell>
          <cell r="X223" t="str">
            <v>Operational</v>
          </cell>
          <cell r="Y223" t="str">
            <v>Operational</v>
          </cell>
          <cell r="Z223" t="str">
            <v>Operational</v>
          </cell>
          <cell r="AA223" t="str">
            <v>Operational</v>
          </cell>
          <cell r="AB223" t="str">
            <v>Operational</v>
          </cell>
          <cell r="AC223" t="str">
            <v>Operational</v>
          </cell>
          <cell r="AD223" t="str">
            <v>Operational</v>
          </cell>
          <cell r="AE223" t="str">
            <v>Operational</v>
          </cell>
          <cell r="AF223" t="str">
            <v>Operational</v>
          </cell>
        </row>
        <row r="224">
          <cell r="N224" t="str">
            <v>United States</v>
          </cell>
          <cell r="W224" t="str">
            <v>Operational</v>
          </cell>
          <cell r="X224" t="str">
            <v>Operational</v>
          </cell>
          <cell r="Y224" t="str">
            <v>Operational</v>
          </cell>
          <cell r="Z224" t="str">
            <v>Operational</v>
          </cell>
          <cell r="AA224" t="str">
            <v>Operational</v>
          </cell>
          <cell r="AB224" t="str">
            <v>Operational</v>
          </cell>
          <cell r="AC224" t="str">
            <v>Operational</v>
          </cell>
          <cell r="AD224" t="str">
            <v>Operational</v>
          </cell>
          <cell r="AE224" t="str">
            <v>Operational</v>
          </cell>
          <cell r="AF224" t="str">
            <v>Operational</v>
          </cell>
        </row>
        <row r="225">
          <cell r="N225" t="str">
            <v>Canada</v>
          </cell>
          <cell r="W225" t="str">
            <v>Operational</v>
          </cell>
          <cell r="X225" t="str">
            <v>Operational</v>
          </cell>
          <cell r="Y225" t="str">
            <v>Operational</v>
          </cell>
          <cell r="Z225" t="str">
            <v>Operational</v>
          </cell>
          <cell r="AA225" t="str">
            <v>Operational</v>
          </cell>
          <cell r="AB225" t="str">
            <v>Operational</v>
          </cell>
          <cell r="AC225" t="str">
            <v>Operational</v>
          </cell>
          <cell r="AD225" t="str">
            <v>Operational</v>
          </cell>
          <cell r="AE225" t="str">
            <v>Operational</v>
          </cell>
          <cell r="AF225" t="str">
            <v>Operational</v>
          </cell>
        </row>
        <row r="226">
          <cell r="N226" t="str">
            <v>United States</v>
          </cell>
          <cell r="W226" t="str">
            <v>Under Construction</v>
          </cell>
          <cell r="X226" t="str">
            <v>Under Construction</v>
          </cell>
          <cell r="Y226" t="str">
            <v>Operational</v>
          </cell>
          <cell r="Z226" t="str">
            <v>Operational</v>
          </cell>
          <cell r="AA226" t="str">
            <v>Operational</v>
          </cell>
          <cell r="AB226" t="str">
            <v>Operational</v>
          </cell>
          <cell r="AC226" t="str">
            <v>Operational</v>
          </cell>
          <cell r="AD226" t="str">
            <v>Operational</v>
          </cell>
          <cell r="AE226" t="str">
            <v>Operational</v>
          </cell>
          <cell r="AF226" t="str">
            <v>Operational</v>
          </cell>
        </row>
        <row r="227">
          <cell r="N227" t="str">
            <v>United States</v>
          </cell>
          <cell r="W227" t="str">
            <v>Operational</v>
          </cell>
          <cell r="X227" t="str">
            <v>Operational</v>
          </cell>
          <cell r="Y227" t="str">
            <v>Operational</v>
          </cell>
          <cell r="Z227" t="str">
            <v>Operational</v>
          </cell>
          <cell r="AA227" t="str">
            <v>Operational</v>
          </cell>
          <cell r="AB227" t="str">
            <v>Operational</v>
          </cell>
          <cell r="AC227" t="str">
            <v>Operational</v>
          </cell>
          <cell r="AD227" t="str">
            <v>Operational</v>
          </cell>
          <cell r="AE227" t="str">
            <v>Operational</v>
          </cell>
          <cell r="AF227" t="str">
            <v>Operational</v>
          </cell>
        </row>
        <row r="228">
          <cell r="N228" t="str">
            <v>United States</v>
          </cell>
          <cell r="W228" t="str">
            <v>Operational</v>
          </cell>
          <cell r="X228" t="str">
            <v>Operational</v>
          </cell>
          <cell r="Y228" t="str">
            <v>Operational</v>
          </cell>
          <cell r="Z228" t="str">
            <v>Operational</v>
          </cell>
          <cell r="AA228" t="str">
            <v>Operational</v>
          </cell>
          <cell r="AB228" t="str">
            <v>Operational</v>
          </cell>
          <cell r="AC228" t="str">
            <v>Operational</v>
          </cell>
          <cell r="AD228" t="str">
            <v>Operational</v>
          </cell>
          <cell r="AE228" t="str">
            <v>Operational</v>
          </cell>
          <cell r="AF228" t="str">
            <v>Operational</v>
          </cell>
        </row>
        <row r="229">
          <cell r="N229" t="str">
            <v>United States</v>
          </cell>
          <cell r="W229" t="str">
            <v>Operational</v>
          </cell>
          <cell r="X229" t="str">
            <v>Operational</v>
          </cell>
          <cell r="Y229" t="str">
            <v>Operational</v>
          </cell>
          <cell r="Z229" t="str">
            <v>Operational</v>
          </cell>
          <cell r="AA229" t="str">
            <v>Operational</v>
          </cell>
          <cell r="AB229" t="str">
            <v>Operational</v>
          </cell>
          <cell r="AC229" t="str">
            <v>Operational</v>
          </cell>
          <cell r="AD229" t="str">
            <v>Operational</v>
          </cell>
          <cell r="AE229" t="str">
            <v>Operational</v>
          </cell>
          <cell r="AF229" t="str">
            <v>Operational</v>
          </cell>
        </row>
        <row r="230">
          <cell r="N230" t="str">
            <v>Canada</v>
          </cell>
          <cell r="W230" t="str">
            <v>Operational</v>
          </cell>
          <cell r="X230" t="str">
            <v>Operational</v>
          </cell>
          <cell r="Y230" t="str">
            <v>Operational</v>
          </cell>
          <cell r="Z230" t="str">
            <v>Operational</v>
          </cell>
          <cell r="AA230" t="str">
            <v>Operational</v>
          </cell>
          <cell r="AB230" t="str">
            <v>Operational</v>
          </cell>
          <cell r="AC230" t="str">
            <v>Operational</v>
          </cell>
          <cell r="AD230" t="str">
            <v>Operational</v>
          </cell>
          <cell r="AE230" t="str">
            <v>Operational</v>
          </cell>
          <cell r="AF230" t="str">
            <v>Operational</v>
          </cell>
        </row>
        <row r="231">
          <cell r="N231" t="str">
            <v>United States</v>
          </cell>
          <cell r="W231" t="str">
            <v>Under Construction</v>
          </cell>
          <cell r="X231" t="str">
            <v>Under Construction</v>
          </cell>
          <cell r="Y231" t="str">
            <v>Under Construction</v>
          </cell>
          <cell r="Z231" t="str">
            <v>Operational</v>
          </cell>
          <cell r="AA231" t="str">
            <v>Operational</v>
          </cell>
          <cell r="AB231" t="str">
            <v>Operational</v>
          </cell>
          <cell r="AC231" t="str">
            <v>Operational</v>
          </cell>
          <cell r="AD231" t="str">
            <v>Operational</v>
          </cell>
          <cell r="AE231" t="str">
            <v>Operational</v>
          </cell>
          <cell r="AF231" t="str">
            <v>Operational</v>
          </cell>
        </row>
        <row r="232">
          <cell r="N232" t="str">
            <v>United States</v>
          </cell>
          <cell r="W232" t="str">
            <v>Operational</v>
          </cell>
          <cell r="X232" t="str">
            <v>Operational</v>
          </cell>
          <cell r="Y232" t="str">
            <v>Operational</v>
          </cell>
          <cell r="Z232" t="str">
            <v>Operational</v>
          </cell>
          <cell r="AA232" t="str">
            <v>Operational</v>
          </cell>
          <cell r="AB232" t="str">
            <v>Operational</v>
          </cell>
          <cell r="AC232" t="str">
            <v>Operational</v>
          </cell>
          <cell r="AD232" t="str">
            <v>Operational</v>
          </cell>
          <cell r="AE232" t="str">
            <v>Operational</v>
          </cell>
          <cell r="AF232" t="str">
            <v>Operational</v>
          </cell>
        </row>
        <row r="233">
          <cell r="N233" t="str">
            <v>United States</v>
          </cell>
          <cell r="W233" t="str">
            <v>Operational</v>
          </cell>
          <cell r="X233" t="str">
            <v>Operational</v>
          </cell>
          <cell r="Y233" t="str">
            <v>Operational</v>
          </cell>
          <cell r="Z233" t="str">
            <v>Operational</v>
          </cell>
          <cell r="AA233" t="str">
            <v>Operational</v>
          </cell>
          <cell r="AB233" t="str">
            <v>Operational</v>
          </cell>
          <cell r="AC233" t="str">
            <v>Operational</v>
          </cell>
          <cell r="AD233" t="str">
            <v>Operational</v>
          </cell>
          <cell r="AE233" t="str">
            <v>Operational</v>
          </cell>
          <cell r="AF233" t="str">
            <v>Operational</v>
          </cell>
        </row>
        <row r="234">
          <cell r="N234" t="str">
            <v>United States</v>
          </cell>
          <cell r="W234" t="str">
            <v>Operational</v>
          </cell>
          <cell r="X234" t="str">
            <v>Operational</v>
          </cell>
          <cell r="Y234" t="str">
            <v>Operational</v>
          </cell>
          <cell r="Z234" t="str">
            <v>Operational</v>
          </cell>
          <cell r="AA234" t="str">
            <v>Operational</v>
          </cell>
          <cell r="AB234" t="str">
            <v>Operational</v>
          </cell>
          <cell r="AC234" t="str">
            <v>Operational</v>
          </cell>
          <cell r="AD234" t="str">
            <v>Operational</v>
          </cell>
          <cell r="AE234" t="str">
            <v>Operational</v>
          </cell>
          <cell r="AF234" t="str">
            <v>Operational</v>
          </cell>
        </row>
        <row r="235">
          <cell r="N235" t="str">
            <v>United States</v>
          </cell>
          <cell r="W235" t="str">
            <v>Operational</v>
          </cell>
          <cell r="X235" t="str">
            <v>Operational</v>
          </cell>
          <cell r="Y235" t="str">
            <v>Operational</v>
          </cell>
          <cell r="Z235" t="str">
            <v>Operational</v>
          </cell>
          <cell r="AA235" t="str">
            <v>Operational</v>
          </cell>
          <cell r="AB235" t="str">
            <v>Operational</v>
          </cell>
          <cell r="AC235" t="str">
            <v>Operational</v>
          </cell>
          <cell r="AD235" t="str">
            <v>Operational</v>
          </cell>
          <cell r="AE235" t="str">
            <v>Operational</v>
          </cell>
          <cell r="AF235" t="str">
            <v>Operational</v>
          </cell>
        </row>
        <row r="236">
          <cell r="N236" t="str">
            <v>United States</v>
          </cell>
          <cell r="W236" t="str">
            <v>Operational</v>
          </cell>
          <cell r="X236" t="str">
            <v>Operational</v>
          </cell>
          <cell r="Y236" t="str">
            <v>Operational</v>
          </cell>
          <cell r="Z236" t="str">
            <v>Operational</v>
          </cell>
          <cell r="AA236" t="str">
            <v>Operational</v>
          </cell>
          <cell r="AB236" t="str">
            <v>Operational</v>
          </cell>
          <cell r="AC236" t="str">
            <v>Operational</v>
          </cell>
          <cell r="AD236" t="str">
            <v>Operational</v>
          </cell>
          <cell r="AE236" t="str">
            <v>Operational</v>
          </cell>
          <cell r="AF236" t="str">
            <v>Operational</v>
          </cell>
        </row>
        <row r="237">
          <cell r="N237" t="str">
            <v>United States</v>
          </cell>
          <cell r="W237" t="str">
            <v>Operational</v>
          </cell>
          <cell r="X237" t="str">
            <v>Operational</v>
          </cell>
          <cell r="Y237" t="str">
            <v>Operational</v>
          </cell>
          <cell r="Z237" t="str">
            <v>Operational</v>
          </cell>
          <cell r="AA237" t="str">
            <v>Operational</v>
          </cell>
          <cell r="AB237" t="str">
            <v>Operational</v>
          </cell>
          <cell r="AC237" t="str">
            <v>Operational</v>
          </cell>
          <cell r="AD237" t="str">
            <v>Operational</v>
          </cell>
          <cell r="AE237" t="str">
            <v>Operational</v>
          </cell>
          <cell r="AF237" t="str">
            <v>Operational</v>
          </cell>
        </row>
        <row r="238">
          <cell r="N238" t="str">
            <v>Canada</v>
          </cell>
          <cell r="W238" t="str">
            <v>Operational</v>
          </cell>
          <cell r="X238" t="str">
            <v>Operational</v>
          </cell>
          <cell r="Y238" t="str">
            <v>Operational</v>
          </cell>
          <cell r="Z238" t="str">
            <v>Operational</v>
          </cell>
          <cell r="AA238" t="str">
            <v>Operational</v>
          </cell>
          <cell r="AB238" t="str">
            <v>Operational</v>
          </cell>
          <cell r="AC238" t="str">
            <v>Operational</v>
          </cell>
          <cell r="AD238" t="str">
            <v>Operational</v>
          </cell>
          <cell r="AE238" t="str">
            <v>Operational</v>
          </cell>
          <cell r="AF238" t="str">
            <v>Operational</v>
          </cell>
        </row>
        <row r="239">
          <cell r="N239" t="str">
            <v>Canada</v>
          </cell>
          <cell r="W239" t="str">
            <v>Operational</v>
          </cell>
          <cell r="X239" t="str">
            <v>Operational</v>
          </cell>
          <cell r="Y239" t="str">
            <v>Operational</v>
          </cell>
          <cell r="Z239" t="str">
            <v>Operational</v>
          </cell>
          <cell r="AA239" t="str">
            <v>Operational</v>
          </cell>
          <cell r="AB239" t="str">
            <v>Operational</v>
          </cell>
          <cell r="AC239" t="str">
            <v>Operational</v>
          </cell>
          <cell r="AD239" t="str">
            <v>Operational</v>
          </cell>
          <cell r="AE239" t="str">
            <v>Operational</v>
          </cell>
          <cell r="AF239" t="str">
            <v>Operational</v>
          </cell>
        </row>
        <row r="240">
          <cell r="N240" t="str">
            <v>United States</v>
          </cell>
          <cell r="W240" t="str">
            <v>Operational</v>
          </cell>
          <cell r="X240" t="str">
            <v>Operational</v>
          </cell>
          <cell r="Y240" t="str">
            <v>Operational</v>
          </cell>
          <cell r="Z240" t="str">
            <v>Operational</v>
          </cell>
          <cell r="AA240" t="str">
            <v>Operational</v>
          </cell>
          <cell r="AB240" t="str">
            <v>Operational</v>
          </cell>
          <cell r="AC240" t="str">
            <v>Operational</v>
          </cell>
          <cell r="AD240" t="str">
            <v>Operational</v>
          </cell>
          <cell r="AE240" t="str">
            <v>Operational</v>
          </cell>
          <cell r="AF240" t="str">
            <v>Operational</v>
          </cell>
        </row>
        <row r="241">
          <cell r="N241" t="str">
            <v>United States</v>
          </cell>
          <cell r="W241" t="str">
            <v>Under Construction</v>
          </cell>
          <cell r="X241" t="str">
            <v>Under Construction</v>
          </cell>
          <cell r="Y241" t="str">
            <v>Under Construction</v>
          </cell>
          <cell r="Z241" t="str">
            <v>Under Construction</v>
          </cell>
          <cell r="AA241" t="str">
            <v>Under Construction</v>
          </cell>
          <cell r="AB241" t="str">
            <v>Under Construction</v>
          </cell>
          <cell r="AC241" t="str">
            <v>Operational</v>
          </cell>
          <cell r="AD241" t="str">
            <v>Operational</v>
          </cell>
          <cell r="AE241" t="str">
            <v>Operational</v>
          </cell>
          <cell r="AF241" t="str">
            <v>Operational</v>
          </cell>
        </row>
        <row r="242">
          <cell r="N242" t="str">
            <v>United States</v>
          </cell>
          <cell r="W242" t="str">
            <v>Operational</v>
          </cell>
          <cell r="X242" t="str">
            <v>Operational</v>
          </cell>
          <cell r="Y242" t="str">
            <v>Operational</v>
          </cell>
          <cell r="Z242" t="str">
            <v>Operational</v>
          </cell>
          <cell r="AA242" t="str">
            <v>Operational</v>
          </cell>
          <cell r="AB242" t="str">
            <v>Operational</v>
          </cell>
          <cell r="AC242" t="str">
            <v>Operational</v>
          </cell>
          <cell r="AD242" t="str">
            <v>Operational</v>
          </cell>
          <cell r="AE242" t="str">
            <v>Operational</v>
          </cell>
          <cell r="AF242" t="str">
            <v>Operational</v>
          </cell>
        </row>
        <row r="243">
          <cell r="N243" t="str">
            <v>United States</v>
          </cell>
          <cell r="W243" t="str">
            <v>Operational</v>
          </cell>
          <cell r="X243" t="str">
            <v>Operational</v>
          </cell>
          <cell r="Y243" t="str">
            <v>Operational</v>
          </cell>
          <cell r="Z243" t="str">
            <v>Operational</v>
          </cell>
          <cell r="AA243" t="str">
            <v>Operational</v>
          </cell>
          <cell r="AB243" t="str">
            <v>Operational</v>
          </cell>
          <cell r="AC243" t="str">
            <v>Operational</v>
          </cell>
          <cell r="AD243" t="str">
            <v>Operational</v>
          </cell>
          <cell r="AE243" t="str">
            <v>Operational</v>
          </cell>
          <cell r="AF243" t="str">
            <v>Operational</v>
          </cell>
        </row>
        <row r="244">
          <cell r="N244" t="str">
            <v>United States</v>
          </cell>
          <cell r="W244" t="str">
            <v>Operational</v>
          </cell>
          <cell r="X244" t="str">
            <v>Operational</v>
          </cell>
          <cell r="Y244" t="str">
            <v>Operational</v>
          </cell>
          <cell r="Z244" t="str">
            <v>Operational</v>
          </cell>
          <cell r="AA244" t="str">
            <v>Operational</v>
          </cell>
          <cell r="AB244" t="str">
            <v>Operational</v>
          </cell>
          <cell r="AC244" t="str">
            <v>Operational</v>
          </cell>
          <cell r="AD244" t="str">
            <v>Operational</v>
          </cell>
          <cell r="AE244" t="str">
            <v>Operational</v>
          </cell>
          <cell r="AF244" t="str">
            <v>Operational</v>
          </cell>
        </row>
        <row r="245">
          <cell r="N245" t="str">
            <v>United States</v>
          </cell>
          <cell r="W245" t="str">
            <v>Operational</v>
          </cell>
          <cell r="X245" t="str">
            <v>Operational</v>
          </cell>
          <cell r="Y245" t="str">
            <v>Operational</v>
          </cell>
          <cell r="Z245" t="str">
            <v>Operational</v>
          </cell>
          <cell r="AA245" t="str">
            <v>Operational</v>
          </cell>
          <cell r="AB245" t="str">
            <v>Operational</v>
          </cell>
          <cell r="AC245" t="str">
            <v>Operational</v>
          </cell>
          <cell r="AD245" t="str">
            <v>Operational</v>
          </cell>
          <cell r="AE245" t="str">
            <v>Operational</v>
          </cell>
          <cell r="AF245" t="str">
            <v>Operational</v>
          </cell>
        </row>
        <row r="246">
          <cell r="N246" t="str">
            <v>United States</v>
          </cell>
          <cell r="W246" t="str">
            <v>Operational</v>
          </cell>
          <cell r="X246" t="str">
            <v>Operational</v>
          </cell>
          <cell r="Y246" t="str">
            <v>Operational</v>
          </cell>
          <cell r="Z246" t="str">
            <v>Operational</v>
          </cell>
          <cell r="AA246" t="str">
            <v>Operational</v>
          </cell>
          <cell r="AB246" t="str">
            <v>Operational</v>
          </cell>
          <cell r="AC246" t="str">
            <v>Operational</v>
          </cell>
          <cell r="AD246" t="str">
            <v>Operational</v>
          </cell>
          <cell r="AE246" t="str">
            <v>Operational</v>
          </cell>
          <cell r="AF246" t="str">
            <v>Operational</v>
          </cell>
        </row>
        <row r="247">
          <cell r="N247" t="str">
            <v>United States</v>
          </cell>
          <cell r="W247" t="str">
            <v>Under Construction</v>
          </cell>
          <cell r="X247" t="str">
            <v>Under Construction</v>
          </cell>
          <cell r="Y247" t="str">
            <v>Under Construction</v>
          </cell>
          <cell r="Z247" t="str">
            <v>Operational</v>
          </cell>
          <cell r="AA247" t="str">
            <v>Operational</v>
          </cell>
          <cell r="AB247" t="str">
            <v>Operational</v>
          </cell>
          <cell r="AC247" t="str">
            <v>Operational</v>
          </cell>
          <cell r="AD247" t="str">
            <v>Operational</v>
          </cell>
          <cell r="AE247" t="str">
            <v>Operational</v>
          </cell>
          <cell r="AF247" t="str">
            <v>Operational</v>
          </cell>
        </row>
        <row r="248">
          <cell r="N248" t="str">
            <v>United States</v>
          </cell>
          <cell r="W248" t="str">
            <v>Operational</v>
          </cell>
          <cell r="X248" t="str">
            <v>Operational</v>
          </cell>
          <cell r="Y248" t="str">
            <v>Operational</v>
          </cell>
          <cell r="Z248" t="str">
            <v>Operational</v>
          </cell>
          <cell r="AA248" t="str">
            <v>Operational</v>
          </cell>
          <cell r="AB248" t="str">
            <v>Operational</v>
          </cell>
          <cell r="AC248" t="str">
            <v>Operational</v>
          </cell>
          <cell r="AD248" t="str">
            <v>Operational</v>
          </cell>
          <cell r="AE248" t="str">
            <v>Operational</v>
          </cell>
          <cell r="AF248" t="str">
            <v>Operational</v>
          </cell>
        </row>
        <row r="249">
          <cell r="N249" t="str">
            <v>United States</v>
          </cell>
          <cell r="W249" t="str">
            <v>Operational</v>
          </cell>
          <cell r="X249" t="str">
            <v>Operational</v>
          </cell>
          <cell r="Y249" t="str">
            <v>Operational</v>
          </cell>
          <cell r="Z249" t="str">
            <v>Operational</v>
          </cell>
          <cell r="AA249" t="str">
            <v>Operational</v>
          </cell>
          <cell r="AB249" t="str">
            <v>Operational</v>
          </cell>
          <cell r="AC249" t="str">
            <v>Operational</v>
          </cell>
          <cell r="AD249" t="str">
            <v>Operational</v>
          </cell>
          <cell r="AE249" t="str">
            <v>Operational</v>
          </cell>
          <cell r="AF249" t="str">
            <v>Operational</v>
          </cell>
        </row>
        <row r="250">
          <cell r="N250" t="str">
            <v>United States</v>
          </cell>
          <cell r="W250" t="str">
            <v>Operational</v>
          </cell>
          <cell r="X250" t="str">
            <v>Operational</v>
          </cell>
          <cell r="Y250" t="str">
            <v>Operational</v>
          </cell>
          <cell r="Z250" t="str">
            <v>Operational</v>
          </cell>
          <cell r="AA250" t="str">
            <v>Operational</v>
          </cell>
          <cell r="AB250" t="str">
            <v>Operational</v>
          </cell>
          <cell r="AC250" t="str">
            <v>Operational</v>
          </cell>
          <cell r="AD250" t="str">
            <v>Operational</v>
          </cell>
          <cell r="AE250" t="str">
            <v>Operational</v>
          </cell>
          <cell r="AF250" t="str">
            <v>Operational</v>
          </cell>
        </row>
        <row r="251">
          <cell r="N251" t="str">
            <v>United States</v>
          </cell>
          <cell r="W251" t="str">
            <v>Operational</v>
          </cell>
          <cell r="X251" t="str">
            <v>Operational</v>
          </cell>
          <cell r="Y251" t="str">
            <v>Operational</v>
          </cell>
          <cell r="Z251" t="str">
            <v>Operational</v>
          </cell>
          <cell r="AA251" t="str">
            <v>Operational</v>
          </cell>
          <cell r="AB251" t="str">
            <v>Operational</v>
          </cell>
          <cell r="AC251" t="str">
            <v>Operational</v>
          </cell>
          <cell r="AD251" t="str">
            <v>Operational</v>
          </cell>
          <cell r="AE251" t="str">
            <v>Operational</v>
          </cell>
          <cell r="AF251" t="str">
            <v>Operational</v>
          </cell>
        </row>
        <row r="252">
          <cell r="N252" t="str">
            <v>United States</v>
          </cell>
          <cell r="W252" t="str">
            <v>Operational</v>
          </cell>
          <cell r="X252" t="str">
            <v>Operational</v>
          </cell>
          <cell r="Y252" t="str">
            <v>Operational</v>
          </cell>
          <cell r="Z252" t="str">
            <v>Operational</v>
          </cell>
          <cell r="AA252" t="str">
            <v>Operational</v>
          </cell>
          <cell r="AB252" t="str">
            <v>Operational</v>
          </cell>
          <cell r="AC252" t="str">
            <v>Operational</v>
          </cell>
          <cell r="AD252" t="str">
            <v>Operational</v>
          </cell>
          <cell r="AE252" t="str">
            <v>Operational</v>
          </cell>
          <cell r="AF252" t="str">
            <v>Operational</v>
          </cell>
        </row>
        <row r="253">
          <cell r="N253" t="str">
            <v>United States</v>
          </cell>
          <cell r="W253" t="str">
            <v>Operational</v>
          </cell>
          <cell r="X253" t="str">
            <v>Operational</v>
          </cell>
          <cell r="Y253" t="str">
            <v>Operational</v>
          </cell>
          <cell r="Z253" t="str">
            <v>Operational</v>
          </cell>
          <cell r="AA253" t="str">
            <v>Operational</v>
          </cell>
          <cell r="AB253" t="str">
            <v>Operational</v>
          </cell>
          <cell r="AC253" t="str">
            <v>Operational</v>
          </cell>
          <cell r="AD253" t="str">
            <v>Operational</v>
          </cell>
          <cell r="AE253" t="str">
            <v>Operational</v>
          </cell>
          <cell r="AF253" t="str">
            <v>Operational</v>
          </cell>
        </row>
        <row r="254">
          <cell r="N254" t="str">
            <v>United States</v>
          </cell>
          <cell r="W254" t="str">
            <v>Under Construction</v>
          </cell>
          <cell r="X254" t="str">
            <v>Under Construction</v>
          </cell>
          <cell r="Y254" t="str">
            <v>Under Construction</v>
          </cell>
          <cell r="Z254" t="str">
            <v>Under Construction</v>
          </cell>
          <cell r="AA254" t="str">
            <v>Under Construction</v>
          </cell>
          <cell r="AB254" t="str">
            <v>Under Construction</v>
          </cell>
          <cell r="AC254" t="str">
            <v>Operational</v>
          </cell>
          <cell r="AD254" t="str">
            <v>Operational</v>
          </cell>
          <cell r="AE254" t="str">
            <v>Operational</v>
          </cell>
          <cell r="AF254" t="str">
            <v>Operational</v>
          </cell>
        </row>
        <row r="255">
          <cell r="N255" t="str">
            <v>Canada</v>
          </cell>
          <cell r="W255" t="str">
            <v>Under Construction</v>
          </cell>
          <cell r="X255" t="str">
            <v>Under Construction</v>
          </cell>
          <cell r="Y255" t="str">
            <v>Under Construction</v>
          </cell>
          <cell r="Z255" t="str">
            <v>Under Construction</v>
          </cell>
          <cell r="AA255" t="str">
            <v>Under Construction</v>
          </cell>
          <cell r="AB255" t="str">
            <v>Under Construction</v>
          </cell>
          <cell r="AC255" t="str">
            <v>Operational</v>
          </cell>
          <cell r="AD255" t="str">
            <v>Operational</v>
          </cell>
          <cell r="AE255" t="str">
            <v>Operational</v>
          </cell>
          <cell r="AF255" t="str">
            <v>Operational</v>
          </cell>
        </row>
        <row r="256">
          <cell r="N256" t="str">
            <v>Canada</v>
          </cell>
          <cell r="W256" t="str">
            <v>Operational</v>
          </cell>
          <cell r="X256" t="str">
            <v>Operational</v>
          </cell>
          <cell r="Y256" t="str">
            <v>Operational</v>
          </cell>
          <cell r="Z256" t="str">
            <v>Operational</v>
          </cell>
          <cell r="AA256" t="str">
            <v>Operational</v>
          </cell>
          <cell r="AB256" t="str">
            <v>Operational</v>
          </cell>
          <cell r="AC256" t="str">
            <v>Operational</v>
          </cell>
          <cell r="AD256" t="str">
            <v>Operational</v>
          </cell>
          <cell r="AE256" t="str">
            <v>Operational</v>
          </cell>
          <cell r="AF256" t="str">
            <v>Operational</v>
          </cell>
        </row>
        <row r="257">
          <cell r="N257" t="str">
            <v>Canada</v>
          </cell>
          <cell r="W257" t="str">
            <v>Operational</v>
          </cell>
          <cell r="X257" t="str">
            <v>Operational</v>
          </cell>
          <cell r="Y257" t="str">
            <v>Operational</v>
          </cell>
          <cell r="Z257" t="str">
            <v>Operational</v>
          </cell>
          <cell r="AA257" t="str">
            <v>Operational</v>
          </cell>
          <cell r="AB257" t="str">
            <v>Operational</v>
          </cell>
          <cell r="AC257" t="str">
            <v>Operational</v>
          </cell>
          <cell r="AD257" t="str">
            <v>Operational</v>
          </cell>
          <cell r="AE257" t="str">
            <v>Operational</v>
          </cell>
          <cell r="AF257" t="str">
            <v>Operational</v>
          </cell>
        </row>
        <row r="258">
          <cell r="N258" t="str">
            <v>United States</v>
          </cell>
          <cell r="W258" t="str">
            <v>Operational</v>
          </cell>
          <cell r="X258" t="str">
            <v>Operational</v>
          </cell>
          <cell r="Y258" t="str">
            <v>Operational</v>
          </cell>
          <cell r="Z258" t="str">
            <v>Operational</v>
          </cell>
          <cell r="AA258" t="str">
            <v>Operational</v>
          </cell>
          <cell r="AB258" t="str">
            <v>Operational</v>
          </cell>
          <cell r="AC258" t="str">
            <v>Operational</v>
          </cell>
          <cell r="AD258" t="str">
            <v>Operational</v>
          </cell>
          <cell r="AE258" t="str">
            <v>Operational</v>
          </cell>
          <cell r="AF258" t="str">
            <v>Operational</v>
          </cell>
        </row>
        <row r="259">
          <cell r="N259" t="str">
            <v>United States</v>
          </cell>
          <cell r="W259" t="str">
            <v>Operational</v>
          </cell>
          <cell r="X259" t="str">
            <v>Operational</v>
          </cell>
          <cell r="Y259" t="str">
            <v>Operational</v>
          </cell>
          <cell r="Z259" t="str">
            <v>Operational</v>
          </cell>
          <cell r="AA259" t="str">
            <v>Operational</v>
          </cell>
          <cell r="AB259" t="str">
            <v>Operational</v>
          </cell>
          <cell r="AC259" t="str">
            <v>Operational</v>
          </cell>
          <cell r="AD259" t="str">
            <v>Operational</v>
          </cell>
          <cell r="AE259" t="str">
            <v>Operational</v>
          </cell>
          <cell r="AF259" t="str">
            <v>Operational</v>
          </cell>
        </row>
        <row r="260">
          <cell r="N260" t="str">
            <v>Canada</v>
          </cell>
          <cell r="W260" t="str">
            <v>Operational</v>
          </cell>
          <cell r="X260" t="str">
            <v>Operational</v>
          </cell>
          <cell r="Y260" t="str">
            <v>Operational</v>
          </cell>
          <cell r="Z260" t="str">
            <v>Operational</v>
          </cell>
          <cell r="AA260" t="str">
            <v>Operational</v>
          </cell>
          <cell r="AB260" t="str">
            <v>Operational</v>
          </cell>
          <cell r="AC260" t="str">
            <v>Operational</v>
          </cell>
          <cell r="AD260" t="str">
            <v>Operational</v>
          </cell>
          <cell r="AE260" t="str">
            <v>Operational</v>
          </cell>
          <cell r="AF260" t="str">
            <v>Operational</v>
          </cell>
        </row>
        <row r="261">
          <cell r="N261" t="str">
            <v>Canada</v>
          </cell>
          <cell r="W261" t="str">
            <v>Operational</v>
          </cell>
          <cell r="X261" t="str">
            <v>Operational</v>
          </cell>
          <cell r="Y261" t="str">
            <v>Operational</v>
          </cell>
          <cell r="Z261" t="str">
            <v>Operational</v>
          </cell>
          <cell r="AA261" t="str">
            <v>Operational</v>
          </cell>
          <cell r="AB261" t="str">
            <v>Operational</v>
          </cell>
          <cell r="AC261" t="str">
            <v>Operational</v>
          </cell>
          <cell r="AD261" t="str">
            <v>Operational</v>
          </cell>
          <cell r="AE261" t="str">
            <v>Operational</v>
          </cell>
          <cell r="AF261" t="str">
            <v>Operational</v>
          </cell>
        </row>
        <row r="262">
          <cell r="N262" t="str">
            <v>Canada</v>
          </cell>
          <cell r="W262" t="str">
            <v>Operational</v>
          </cell>
          <cell r="X262" t="str">
            <v>Operational</v>
          </cell>
          <cell r="Y262" t="str">
            <v>Operational</v>
          </cell>
          <cell r="Z262" t="str">
            <v>Operational</v>
          </cell>
          <cell r="AA262" t="str">
            <v>Operational</v>
          </cell>
          <cell r="AB262" t="str">
            <v>Operational</v>
          </cell>
          <cell r="AC262" t="str">
            <v>Operational</v>
          </cell>
          <cell r="AD262" t="str">
            <v>Operational</v>
          </cell>
          <cell r="AE262" t="str">
            <v>Operational</v>
          </cell>
          <cell r="AF262" t="str">
            <v>Operational</v>
          </cell>
        </row>
        <row r="263">
          <cell r="N263" t="str">
            <v>Canada</v>
          </cell>
          <cell r="W263" t="str">
            <v>Operational</v>
          </cell>
          <cell r="X263" t="str">
            <v>Operational</v>
          </cell>
          <cell r="Y263" t="str">
            <v>Operational</v>
          </cell>
          <cell r="Z263" t="str">
            <v>Operational</v>
          </cell>
          <cell r="AA263" t="str">
            <v>Operational</v>
          </cell>
          <cell r="AB263" t="str">
            <v>Operational</v>
          </cell>
          <cell r="AC263" t="str">
            <v>Operational</v>
          </cell>
          <cell r="AD263" t="str">
            <v>Operational</v>
          </cell>
          <cell r="AE263" t="str">
            <v>Operational</v>
          </cell>
          <cell r="AF263" t="str">
            <v>Operational</v>
          </cell>
        </row>
        <row r="264">
          <cell r="N264" t="str">
            <v>Canada</v>
          </cell>
          <cell r="W264" t="str">
            <v>Operational</v>
          </cell>
          <cell r="X264" t="str">
            <v>Operational</v>
          </cell>
          <cell r="Y264" t="str">
            <v>Operational</v>
          </cell>
          <cell r="Z264" t="str">
            <v>Operational</v>
          </cell>
          <cell r="AA264" t="str">
            <v>Operational</v>
          </cell>
          <cell r="AB264" t="str">
            <v>Operational</v>
          </cell>
          <cell r="AC264" t="str">
            <v>Operational</v>
          </cell>
          <cell r="AD264" t="str">
            <v>Operational</v>
          </cell>
          <cell r="AE264" t="str">
            <v>Operational</v>
          </cell>
          <cell r="AF264" t="str">
            <v>Operational</v>
          </cell>
        </row>
        <row r="265">
          <cell r="N265" t="str">
            <v>United States</v>
          </cell>
          <cell r="W265" t="str">
            <v>Operational</v>
          </cell>
          <cell r="X265" t="str">
            <v>Operational</v>
          </cell>
          <cell r="Y265" t="str">
            <v>Operational</v>
          </cell>
          <cell r="Z265" t="str">
            <v>Operational</v>
          </cell>
          <cell r="AA265" t="str">
            <v>Operational</v>
          </cell>
          <cell r="AB265" t="str">
            <v>Operational</v>
          </cell>
          <cell r="AC265" t="str">
            <v>Operational</v>
          </cell>
          <cell r="AD265" t="str">
            <v>Operational</v>
          </cell>
          <cell r="AE265" t="str">
            <v>Operational</v>
          </cell>
          <cell r="AF265" t="str">
            <v>Operational</v>
          </cell>
        </row>
        <row r="266">
          <cell r="N266" t="str">
            <v>United States</v>
          </cell>
          <cell r="W266" t="str">
            <v>Operational</v>
          </cell>
          <cell r="X266" t="str">
            <v>Operational</v>
          </cell>
          <cell r="Y266" t="str">
            <v>Operational</v>
          </cell>
          <cell r="Z266" t="str">
            <v>Operational</v>
          </cell>
          <cell r="AA266" t="str">
            <v>Operational</v>
          </cell>
          <cell r="AB266" t="str">
            <v>Operational</v>
          </cell>
          <cell r="AC266" t="str">
            <v>Operational</v>
          </cell>
          <cell r="AD266" t="str">
            <v>Operational</v>
          </cell>
          <cell r="AE266" t="str">
            <v>Operational</v>
          </cell>
          <cell r="AF266" t="str">
            <v>Operational</v>
          </cell>
        </row>
        <row r="267">
          <cell r="N267" t="str">
            <v>United States</v>
          </cell>
          <cell r="W267" t="str">
            <v>Operational</v>
          </cell>
          <cell r="X267" t="str">
            <v>Operational</v>
          </cell>
          <cell r="Y267" t="str">
            <v>Operational</v>
          </cell>
          <cell r="Z267" t="str">
            <v>Operational</v>
          </cell>
          <cell r="AA267" t="str">
            <v>Operational</v>
          </cell>
          <cell r="AB267" t="str">
            <v>Operational</v>
          </cell>
          <cell r="AC267" t="str">
            <v>Operational</v>
          </cell>
          <cell r="AD267" t="str">
            <v>Operational</v>
          </cell>
          <cell r="AE267" t="str">
            <v>Operational</v>
          </cell>
          <cell r="AF267" t="str">
            <v>Operational</v>
          </cell>
        </row>
        <row r="268">
          <cell r="N268" t="str">
            <v>United States</v>
          </cell>
          <cell r="W268" t="str">
            <v>Operational</v>
          </cell>
          <cell r="X268" t="str">
            <v>Operational</v>
          </cell>
          <cell r="Y268" t="str">
            <v>Operational</v>
          </cell>
          <cell r="Z268" t="str">
            <v>Operational</v>
          </cell>
          <cell r="AA268" t="str">
            <v>Operational</v>
          </cell>
          <cell r="AB268" t="str">
            <v>Operational</v>
          </cell>
          <cell r="AC268" t="str">
            <v>Operational</v>
          </cell>
          <cell r="AD268" t="str">
            <v>Operational</v>
          </cell>
          <cell r="AE268" t="str">
            <v>Operational</v>
          </cell>
          <cell r="AF268" t="str">
            <v>Operational</v>
          </cell>
        </row>
        <row r="269">
          <cell r="N269" t="str">
            <v>United States</v>
          </cell>
          <cell r="W269" t="str">
            <v>Under Construction</v>
          </cell>
          <cell r="X269" t="str">
            <v>Operational</v>
          </cell>
          <cell r="Y269" t="str">
            <v>Operational</v>
          </cell>
          <cell r="Z269" t="str">
            <v>Operational</v>
          </cell>
          <cell r="AA269" t="str">
            <v>Operational</v>
          </cell>
          <cell r="AB269" t="str">
            <v>Operational</v>
          </cell>
          <cell r="AC269" t="str">
            <v>Operational</v>
          </cell>
          <cell r="AD269" t="str">
            <v>Operational</v>
          </cell>
          <cell r="AE269" t="str">
            <v>Operational</v>
          </cell>
          <cell r="AF269" t="str">
            <v>Operational</v>
          </cell>
        </row>
        <row r="270">
          <cell r="N270" t="str">
            <v>United States</v>
          </cell>
          <cell r="W270" t="str">
            <v>Operational</v>
          </cell>
          <cell r="X270" t="str">
            <v>Operational</v>
          </cell>
          <cell r="Y270" t="str">
            <v>Operational</v>
          </cell>
          <cell r="Z270" t="str">
            <v>Operational</v>
          </cell>
          <cell r="AA270" t="str">
            <v>Operational</v>
          </cell>
          <cell r="AB270" t="str">
            <v>Operational</v>
          </cell>
          <cell r="AC270" t="str">
            <v>Operational</v>
          </cell>
          <cell r="AD270" t="str">
            <v>Operational</v>
          </cell>
          <cell r="AE270" t="str">
            <v>Operational</v>
          </cell>
          <cell r="AF270" t="str">
            <v>Operational</v>
          </cell>
        </row>
        <row r="271">
          <cell r="N271" t="str">
            <v>United States</v>
          </cell>
          <cell r="W271" t="str">
            <v>Operational</v>
          </cell>
          <cell r="X271" t="str">
            <v>Operational</v>
          </cell>
          <cell r="Y271" t="str">
            <v>Operational</v>
          </cell>
          <cell r="Z271" t="str">
            <v>Operational</v>
          </cell>
          <cell r="AA271" t="str">
            <v>Operational</v>
          </cell>
          <cell r="AB271" t="str">
            <v>Operational</v>
          </cell>
          <cell r="AC271" t="str">
            <v>Operational</v>
          </cell>
          <cell r="AD271" t="str">
            <v>Operational</v>
          </cell>
          <cell r="AE271" t="str">
            <v>Operational</v>
          </cell>
          <cell r="AF271" t="str">
            <v>Operational</v>
          </cell>
        </row>
        <row r="272">
          <cell r="N272" t="str">
            <v>United States</v>
          </cell>
          <cell r="W272" t="str">
            <v>Operational</v>
          </cell>
          <cell r="X272" t="str">
            <v>Operational</v>
          </cell>
          <cell r="Y272" t="str">
            <v>Operational</v>
          </cell>
          <cell r="Z272" t="str">
            <v>Operational</v>
          </cell>
          <cell r="AA272" t="str">
            <v>Operational</v>
          </cell>
          <cell r="AB272" t="str">
            <v>Operational</v>
          </cell>
          <cell r="AC272" t="str">
            <v>Operational</v>
          </cell>
          <cell r="AD272" t="str">
            <v>Operational</v>
          </cell>
          <cell r="AE272" t="str">
            <v>Operational</v>
          </cell>
          <cell r="AF272" t="str">
            <v>Operational</v>
          </cell>
        </row>
        <row r="273">
          <cell r="N273" t="str">
            <v>United States</v>
          </cell>
          <cell r="W273" t="str">
            <v>Under Construction</v>
          </cell>
          <cell r="X273" t="str">
            <v>Under Construction</v>
          </cell>
          <cell r="Y273" t="str">
            <v>Operational</v>
          </cell>
          <cell r="Z273" t="str">
            <v>Operational</v>
          </cell>
          <cell r="AA273" t="str">
            <v>Operational</v>
          </cell>
          <cell r="AB273" t="str">
            <v>Operational</v>
          </cell>
          <cell r="AC273" t="str">
            <v>Operational</v>
          </cell>
          <cell r="AD273" t="str">
            <v>Operational</v>
          </cell>
          <cell r="AE273" t="str">
            <v>Operational</v>
          </cell>
          <cell r="AF273" t="str">
            <v>Operational</v>
          </cell>
        </row>
        <row r="274">
          <cell r="N274" t="str">
            <v>United States</v>
          </cell>
          <cell r="W274" t="str">
            <v>Operational</v>
          </cell>
          <cell r="X274" t="str">
            <v>Operational</v>
          </cell>
          <cell r="Y274" t="str">
            <v>Operational</v>
          </cell>
          <cell r="Z274" t="str">
            <v>Operational</v>
          </cell>
          <cell r="AA274" t="str">
            <v>Operational</v>
          </cell>
          <cell r="AB274" t="str">
            <v>Operational</v>
          </cell>
          <cell r="AC274" t="str">
            <v>Operational</v>
          </cell>
          <cell r="AD274" t="str">
            <v>Operational</v>
          </cell>
          <cell r="AE274" t="str">
            <v>Operational</v>
          </cell>
          <cell r="AF274" t="str">
            <v>Operational</v>
          </cell>
        </row>
        <row r="275">
          <cell r="N275" t="str">
            <v>United States</v>
          </cell>
          <cell r="W275" t="str">
            <v>Operational</v>
          </cell>
          <cell r="X275" t="str">
            <v>Operational</v>
          </cell>
          <cell r="Y275" t="str">
            <v>Operational</v>
          </cell>
          <cell r="Z275" t="str">
            <v>Operational</v>
          </cell>
          <cell r="AA275" t="str">
            <v>Operational</v>
          </cell>
          <cell r="AB275" t="str">
            <v>Operational</v>
          </cell>
          <cell r="AC275" t="str">
            <v>Operational</v>
          </cell>
          <cell r="AD275" t="str">
            <v>Operational</v>
          </cell>
          <cell r="AE275" t="str">
            <v>Operational</v>
          </cell>
          <cell r="AF275" t="str">
            <v>Operational</v>
          </cell>
        </row>
        <row r="276">
          <cell r="N276" t="str">
            <v>United States</v>
          </cell>
          <cell r="W276" t="str">
            <v>Operational</v>
          </cell>
          <cell r="X276" t="str">
            <v>Operational</v>
          </cell>
          <cell r="Y276" t="str">
            <v>Operational</v>
          </cell>
          <cell r="Z276" t="str">
            <v>Operational</v>
          </cell>
          <cell r="AA276" t="str">
            <v>Operational</v>
          </cell>
          <cell r="AB276" t="str">
            <v>Operational</v>
          </cell>
          <cell r="AC276" t="str">
            <v>Operational</v>
          </cell>
          <cell r="AD276" t="str">
            <v>Operational</v>
          </cell>
          <cell r="AE276" t="str">
            <v>Operational</v>
          </cell>
          <cell r="AF276" t="str">
            <v>Operational</v>
          </cell>
        </row>
        <row r="277">
          <cell r="N277" t="str">
            <v>United States</v>
          </cell>
          <cell r="W277" t="str">
            <v>Operational</v>
          </cell>
          <cell r="X277" t="str">
            <v>Operational</v>
          </cell>
          <cell r="Y277" t="str">
            <v>Operational</v>
          </cell>
          <cell r="Z277" t="str">
            <v>Operational</v>
          </cell>
          <cell r="AA277" t="str">
            <v>Operational</v>
          </cell>
          <cell r="AB277" t="str">
            <v>Operational</v>
          </cell>
          <cell r="AC277" t="str">
            <v>Operational</v>
          </cell>
          <cell r="AD277" t="str">
            <v>Operational</v>
          </cell>
          <cell r="AE277" t="str">
            <v>Operational</v>
          </cell>
          <cell r="AF277" t="str">
            <v>Operational</v>
          </cell>
        </row>
        <row r="278">
          <cell r="N278" t="str">
            <v>United States</v>
          </cell>
          <cell r="W278" t="str">
            <v>Operational</v>
          </cell>
          <cell r="X278" t="str">
            <v>Operational</v>
          </cell>
          <cell r="Y278" t="str">
            <v>Operational</v>
          </cell>
          <cell r="Z278" t="str">
            <v>Operational</v>
          </cell>
          <cell r="AA278" t="str">
            <v>Operational</v>
          </cell>
          <cell r="AB278" t="str">
            <v>Operational</v>
          </cell>
          <cell r="AC278" t="str">
            <v>Operational</v>
          </cell>
          <cell r="AD278" t="str">
            <v>Operational</v>
          </cell>
          <cell r="AE278" t="str">
            <v>Operational</v>
          </cell>
          <cell r="AF278" t="str">
            <v>Operational</v>
          </cell>
        </row>
        <row r="279">
          <cell r="N279" t="str">
            <v>United States</v>
          </cell>
          <cell r="W279" t="str">
            <v>Under Construction</v>
          </cell>
          <cell r="X279" t="str">
            <v>Operational</v>
          </cell>
          <cell r="Y279" t="str">
            <v>Operational</v>
          </cell>
          <cell r="Z279" t="str">
            <v>Operational</v>
          </cell>
          <cell r="AA279" t="str">
            <v>Operational</v>
          </cell>
          <cell r="AB279" t="str">
            <v>Operational</v>
          </cell>
          <cell r="AC279" t="str">
            <v>Operational</v>
          </cell>
          <cell r="AD279" t="str">
            <v>Operational</v>
          </cell>
          <cell r="AE279" t="str">
            <v>Operational</v>
          </cell>
          <cell r="AF279" t="str">
            <v>Operational</v>
          </cell>
        </row>
        <row r="280">
          <cell r="N280" t="str">
            <v>United States</v>
          </cell>
          <cell r="W280" t="str">
            <v>Operational</v>
          </cell>
          <cell r="X280" t="str">
            <v>Operational</v>
          </cell>
          <cell r="Y280" t="str">
            <v>Operational</v>
          </cell>
          <cell r="Z280" t="str">
            <v>Operational</v>
          </cell>
          <cell r="AA280" t="str">
            <v>Operational</v>
          </cell>
          <cell r="AB280" t="str">
            <v>Operational</v>
          </cell>
          <cell r="AC280" t="str">
            <v>Operational</v>
          </cell>
          <cell r="AD280" t="str">
            <v>Operational</v>
          </cell>
          <cell r="AE280" t="str">
            <v>Operational</v>
          </cell>
          <cell r="AF280" t="str">
            <v>Operational</v>
          </cell>
        </row>
        <row r="281">
          <cell r="N281" t="str">
            <v>United States</v>
          </cell>
          <cell r="W281" t="str">
            <v>Operational</v>
          </cell>
          <cell r="X281" t="str">
            <v>Operational</v>
          </cell>
          <cell r="Y281" t="str">
            <v>Operational</v>
          </cell>
          <cell r="Z281" t="str">
            <v>Operational</v>
          </cell>
          <cell r="AA281" t="str">
            <v>Operational</v>
          </cell>
          <cell r="AB281" t="str">
            <v>Operational</v>
          </cell>
          <cell r="AC281" t="str">
            <v>Operational</v>
          </cell>
          <cell r="AD281" t="str">
            <v>Operational</v>
          </cell>
          <cell r="AE281" t="str">
            <v>Operational</v>
          </cell>
          <cell r="AF281" t="str">
            <v>Operational</v>
          </cell>
        </row>
        <row r="282">
          <cell r="N282" t="str">
            <v>United States</v>
          </cell>
          <cell r="W282" t="str">
            <v>Operational</v>
          </cell>
          <cell r="X282" t="str">
            <v>Operational</v>
          </cell>
          <cell r="Y282" t="str">
            <v>Operational</v>
          </cell>
          <cell r="Z282" t="str">
            <v>Operational</v>
          </cell>
          <cell r="AA282" t="str">
            <v>Operational</v>
          </cell>
          <cell r="AB282" t="str">
            <v>Operational</v>
          </cell>
          <cell r="AC282" t="str">
            <v>Operational</v>
          </cell>
          <cell r="AD282" t="str">
            <v>Operational</v>
          </cell>
          <cell r="AE282" t="str">
            <v>Operational</v>
          </cell>
          <cell r="AF282" t="str">
            <v>Operational</v>
          </cell>
        </row>
        <row r="283">
          <cell r="N283" t="str">
            <v>United States</v>
          </cell>
          <cell r="W283" t="str">
            <v>Operational</v>
          </cell>
          <cell r="X283" t="str">
            <v>Operational</v>
          </cell>
          <cell r="Y283" t="str">
            <v>Operational</v>
          </cell>
          <cell r="Z283" t="str">
            <v>Operational</v>
          </cell>
          <cell r="AA283" t="str">
            <v>Operational</v>
          </cell>
          <cell r="AB283" t="str">
            <v>Operational</v>
          </cell>
          <cell r="AC283" t="str">
            <v>Operational</v>
          </cell>
          <cell r="AD283" t="str">
            <v>Operational</v>
          </cell>
          <cell r="AE283" t="str">
            <v>Operational</v>
          </cell>
          <cell r="AF283" t="str">
            <v>Operational</v>
          </cell>
        </row>
        <row r="284">
          <cell r="N284" t="str">
            <v>United States</v>
          </cell>
          <cell r="W284" t="str">
            <v>Operational</v>
          </cell>
          <cell r="X284" t="str">
            <v>Operational</v>
          </cell>
          <cell r="Y284" t="str">
            <v>Operational</v>
          </cell>
          <cell r="Z284" t="str">
            <v>Operational</v>
          </cell>
          <cell r="AA284" t="str">
            <v>Operational</v>
          </cell>
          <cell r="AB284" t="str">
            <v>Operational</v>
          </cell>
          <cell r="AC284" t="str">
            <v>Operational</v>
          </cell>
          <cell r="AD284" t="str">
            <v>Operational</v>
          </cell>
          <cell r="AE284" t="str">
            <v>Operational</v>
          </cell>
          <cell r="AF284" t="str">
            <v>Operational</v>
          </cell>
        </row>
        <row r="285">
          <cell r="N285" t="str">
            <v>United States</v>
          </cell>
          <cell r="W285" t="str">
            <v>Operational</v>
          </cell>
          <cell r="X285" t="str">
            <v>Operational</v>
          </cell>
          <cell r="Y285" t="str">
            <v>Operational</v>
          </cell>
          <cell r="Z285" t="str">
            <v>Operational</v>
          </cell>
          <cell r="AA285" t="str">
            <v>Operational</v>
          </cell>
          <cell r="AB285" t="str">
            <v>Operational</v>
          </cell>
          <cell r="AC285" t="str">
            <v>Operational</v>
          </cell>
          <cell r="AD285" t="str">
            <v>Operational</v>
          </cell>
          <cell r="AE285" t="str">
            <v>Operational</v>
          </cell>
          <cell r="AF285" t="str">
            <v>Operational</v>
          </cell>
        </row>
        <row r="286">
          <cell r="N286" t="str">
            <v>United States</v>
          </cell>
          <cell r="W286" t="str">
            <v>Operational</v>
          </cell>
          <cell r="X286" t="str">
            <v>Operational</v>
          </cell>
          <cell r="Y286" t="str">
            <v>Operational</v>
          </cell>
          <cell r="Z286" t="str">
            <v>Operational</v>
          </cell>
          <cell r="AA286" t="str">
            <v>Operational</v>
          </cell>
          <cell r="AB286" t="str">
            <v>Operational</v>
          </cell>
          <cell r="AC286" t="str">
            <v>Operational</v>
          </cell>
          <cell r="AD286" t="str">
            <v>Operational</v>
          </cell>
          <cell r="AE286" t="str">
            <v>Operational</v>
          </cell>
          <cell r="AF286" t="str">
            <v>Operational</v>
          </cell>
        </row>
        <row r="287">
          <cell r="N287" t="str">
            <v>United States</v>
          </cell>
          <cell r="W287" t="str">
            <v>Operational</v>
          </cell>
          <cell r="X287" t="str">
            <v>Operational</v>
          </cell>
          <cell r="Y287" t="str">
            <v>Operational</v>
          </cell>
          <cell r="Z287" t="str">
            <v>Operational</v>
          </cell>
          <cell r="AA287" t="str">
            <v>Operational</v>
          </cell>
          <cell r="AB287" t="str">
            <v>Operational</v>
          </cell>
          <cell r="AC287" t="str">
            <v>Operational</v>
          </cell>
          <cell r="AD287" t="str">
            <v>Operational</v>
          </cell>
          <cell r="AE287" t="str">
            <v>Operational</v>
          </cell>
          <cell r="AF287" t="str">
            <v>Operational</v>
          </cell>
        </row>
        <row r="288">
          <cell r="N288" t="str">
            <v>United States</v>
          </cell>
          <cell r="W288" t="str">
            <v>Operational</v>
          </cell>
          <cell r="X288" t="str">
            <v>Operational</v>
          </cell>
          <cell r="Y288" t="str">
            <v>Operational</v>
          </cell>
          <cell r="Z288" t="str">
            <v>Operational</v>
          </cell>
          <cell r="AA288" t="str">
            <v>Operational</v>
          </cell>
          <cell r="AB288" t="str">
            <v>Operational</v>
          </cell>
          <cell r="AC288" t="str">
            <v>Operational</v>
          </cell>
          <cell r="AD288" t="str">
            <v>Operational</v>
          </cell>
          <cell r="AE288" t="str">
            <v>Operational</v>
          </cell>
          <cell r="AF288" t="str">
            <v>Operational</v>
          </cell>
        </row>
        <row r="289">
          <cell r="N289" t="str">
            <v>United States</v>
          </cell>
          <cell r="W289" t="str">
            <v>Operational</v>
          </cell>
          <cell r="X289" t="str">
            <v>Operational</v>
          </cell>
          <cell r="Y289" t="str">
            <v>Operational</v>
          </cell>
          <cell r="Z289" t="str">
            <v>Operational</v>
          </cell>
          <cell r="AA289" t="str">
            <v>Operational</v>
          </cell>
          <cell r="AB289" t="str">
            <v>Operational</v>
          </cell>
          <cell r="AC289" t="str">
            <v>Operational</v>
          </cell>
          <cell r="AD289" t="str">
            <v>Operational</v>
          </cell>
          <cell r="AE289" t="str">
            <v>Operational</v>
          </cell>
          <cell r="AF289" t="str">
            <v>Operational</v>
          </cell>
        </row>
        <row r="290">
          <cell r="N290" t="str">
            <v>United States</v>
          </cell>
          <cell r="W290" t="str">
            <v>Operational</v>
          </cell>
          <cell r="X290" t="str">
            <v>Operational</v>
          </cell>
          <cell r="Y290" t="str">
            <v>Operational</v>
          </cell>
          <cell r="Z290" t="str">
            <v>Operational</v>
          </cell>
          <cell r="AA290" t="str">
            <v>Operational</v>
          </cell>
          <cell r="AB290" t="str">
            <v>Operational</v>
          </cell>
          <cell r="AC290" t="str">
            <v>Operational</v>
          </cell>
          <cell r="AD290" t="str">
            <v>Operational</v>
          </cell>
          <cell r="AE290" t="str">
            <v>Operational</v>
          </cell>
          <cell r="AF290" t="str">
            <v>Operational</v>
          </cell>
        </row>
        <row r="291">
          <cell r="N291" t="str">
            <v>United States</v>
          </cell>
          <cell r="W291" t="str">
            <v>Operational</v>
          </cell>
          <cell r="X291" t="str">
            <v>Operational</v>
          </cell>
          <cell r="Y291" t="str">
            <v>Operational</v>
          </cell>
          <cell r="Z291" t="str">
            <v>Operational</v>
          </cell>
          <cell r="AA291" t="str">
            <v>Operational</v>
          </cell>
          <cell r="AB291" t="str">
            <v>Operational</v>
          </cell>
          <cell r="AC291" t="str">
            <v>Operational</v>
          </cell>
          <cell r="AD291" t="str">
            <v>Operational</v>
          </cell>
          <cell r="AE291" t="str">
            <v>Operational</v>
          </cell>
          <cell r="AF291" t="str">
            <v>Operational</v>
          </cell>
        </row>
        <row r="292">
          <cell r="N292" t="str">
            <v>United States</v>
          </cell>
          <cell r="W292" t="str">
            <v>Operational</v>
          </cell>
          <cell r="X292" t="str">
            <v>Operational</v>
          </cell>
          <cell r="Y292" t="str">
            <v>Operational</v>
          </cell>
          <cell r="Z292" t="str">
            <v>Operational</v>
          </cell>
          <cell r="AA292" t="str">
            <v>Operational</v>
          </cell>
          <cell r="AB292" t="str">
            <v>Operational</v>
          </cell>
          <cell r="AC292" t="str">
            <v>Operational</v>
          </cell>
          <cell r="AD292" t="str">
            <v>Operational</v>
          </cell>
          <cell r="AE292" t="str">
            <v>Operational</v>
          </cell>
          <cell r="AF292" t="str">
            <v>Operational</v>
          </cell>
        </row>
        <row r="293">
          <cell r="N293" t="str">
            <v>United States</v>
          </cell>
          <cell r="W293" t="str">
            <v>Operational</v>
          </cell>
          <cell r="X293" t="str">
            <v>Operational</v>
          </cell>
          <cell r="Y293" t="str">
            <v>Operational</v>
          </cell>
          <cell r="Z293" t="str">
            <v>Operational</v>
          </cell>
          <cell r="AA293" t="str">
            <v>Operational</v>
          </cell>
          <cell r="AB293" t="str">
            <v>Operational</v>
          </cell>
          <cell r="AC293" t="str">
            <v>Operational</v>
          </cell>
          <cell r="AD293" t="str">
            <v>Operational</v>
          </cell>
          <cell r="AE293" t="str">
            <v>Operational</v>
          </cell>
          <cell r="AF293" t="str">
            <v>Operational</v>
          </cell>
        </row>
        <row r="294">
          <cell r="N294" t="str">
            <v>Canada</v>
          </cell>
          <cell r="W294" t="str">
            <v>Operational</v>
          </cell>
          <cell r="X294" t="str">
            <v>Operational</v>
          </cell>
          <cell r="Y294" t="str">
            <v>Operational</v>
          </cell>
          <cell r="Z294" t="str">
            <v>Operational</v>
          </cell>
          <cell r="AA294" t="str">
            <v>Operational</v>
          </cell>
          <cell r="AB294" t="str">
            <v>Operational</v>
          </cell>
          <cell r="AC294" t="str">
            <v>Operational</v>
          </cell>
          <cell r="AD294" t="str">
            <v>Operational</v>
          </cell>
          <cell r="AE294" t="str">
            <v>Operational</v>
          </cell>
          <cell r="AF294" t="str">
            <v>Operational</v>
          </cell>
        </row>
        <row r="295">
          <cell r="N295" t="str">
            <v>Canada</v>
          </cell>
          <cell r="W295" t="str">
            <v>Under Construction</v>
          </cell>
          <cell r="X295" t="str">
            <v>Under Construction</v>
          </cell>
          <cell r="Y295" t="str">
            <v>Under Construction</v>
          </cell>
          <cell r="Z295" t="str">
            <v>Operational</v>
          </cell>
          <cell r="AA295" t="str">
            <v>Operational</v>
          </cell>
          <cell r="AB295" t="str">
            <v>Operational</v>
          </cell>
          <cell r="AC295" t="str">
            <v>Operational</v>
          </cell>
          <cell r="AD295" t="str">
            <v>Operational</v>
          </cell>
          <cell r="AE295" t="str">
            <v>Operational</v>
          </cell>
          <cell r="AF295" t="str">
            <v>Operational</v>
          </cell>
        </row>
        <row r="296">
          <cell r="N296" t="str">
            <v>United States</v>
          </cell>
          <cell r="W296" t="str">
            <v>Operational</v>
          </cell>
          <cell r="X296" t="str">
            <v>Operational</v>
          </cell>
          <cell r="Y296" t="str">
            <v>Operational</v>
          </cell>
          <cell r="Z296" t="str">
            <v>Operational</v>
          </cell>
          <cell r="AA296" t="str">
            <v>Operational</v>
          </cell>
          <cell r="AB296" t="str">
            <v>Operational</v>
          </cell>
          <cell r="AC296" t="str">
            <v>Operational</v>
          </cell>
          <cell r="AD296" t="str">
            <v>Operational</v>
          </cell>
          <cell r="AE296" t="str">
            <v>Operational</v>
          </cell>
          <cell r="AF296" t="str">
            <v>Operational</v>
          </cell>
        </row>
        <row r="297">
          <cell r="N297" t="str">
            <v>United States</v>
          </cell>
          <cell r="W297" t="str">
            <v>Operational</v>
          </cell>
          <cell r="X297" t="str">
            <v>Operational</v>
          </cell>
          <cell r="Y297" t="str">
            <v>Operational</v>
          </cell>
          <cell r="Z297" t="str">
            <v>Operational</v>
          </cell>
          <cell r="AA297" t="str">
            <v>Operational</v>
          </cell>
          <cell r="AB297" t="str">
            <v>Operational</v>
          </cell>
          <cell r="AC297" t="str">
            <v>Operational</v>
          </cell>
          <cell r="AD297" t="str">
            <v>Operational</v>
          </cell>
          <cell r="AE297" t="str">
            <v>Operational</v>
          </cell>
          <cell r="AF297" t="str">
            <v>Operational</v>
          </cell>
        </row>
        <row r="298">
          <cell r="N298" t="str">
            <v>United States</v>
          </cell>
          <cell r="W298" t="str">
            <v>Operational</v>
          </cell>
          <cell r="X298" t="str">
            <v>Operational</v>
          </cell>
          <cell r="Y298" t="str">
            <v>Operational</v>
          </cell>
          <cell r="Z298" t="str">
            <v>Operational</v>
          </cell>
          <cell r="AA298" t="str">
            <v>Operational</v>
          </cell>
          <cell r="AB298" t="str">
            <v>Operational</v>
          </cell>
          <cell r="AC298" t="str">
            <v>Operational</v>
          </cell>
          <cell r="AD298" t="str">
            <v>Operational</v>
          </cell>
          <cell r="AE298" t="str">
            <v>Operational</v>
          </cell>
          <cell r="AF298" t="str">
            <v>Operational</v>
          </cell>
        </row>
        <row r="299">
          <cell r="N299" t="str">
            <v>United States</v>
          </cell>
          <cell r="W299" t="str">
            <v>Operational</v>
          </cell>
          <cell r="X299" t="str">
            <v>Operational</v>
          </cell>
          <cell r="Y299" t="str">
            <v>Operational</v>
          </cell>
          <cell r="Z299" t="str">
            <v>Operational</v>
          </cell>
          <cell r="AA299" t="str">
            <v>Operational</v>
          </cell>
          <cell r="AB299" t="str">
            <v>Operational</v>
          </cell>
          <cell r="AC299" t="str">
            <v>Operational</v>
          </cell>
          <cell r="AD299" t="str">
            <v>Operational</v>
          </cell>
          <cell r="AE299" t="str">
            <v>Operational</v>
          </cell>
          <cell r="AF299" t="str">
            <v>Operational</v>
          </cell>
        </row>
        <row r="300">
          <cell r="N300" t="str">
            <v>United States</v>
          </cell>
          <cell r="W300" t="str">
            <v>Operational</v>
          </cell>
          <cell r="X300" t="str">
            <v>Operational</v>
          </cell>
          <cell r="Y300" t="str">
            <v>Operational</v>
          </cell>
          <cell r="Z300" t="str">
            <v>Operational</v>
          </cell>
          <cell r="AA300" t="str">
            <v>Operational</v>
          </cell>
          <cell r="AB300" t="str">
            <v>Operational</v>
          </cell>
          <cell r="AC300" t="str">
            <v>Operational</v>
          </cell>
          <cell r="AD300" t="str">
            <v>Operational</v>
          </cell>
          <cell r="AE300" t="str">
            <v>Operational</v>
          </cell>
          <cell r="AF300" t="str">
            <v>Operational</v>
          </cell>
        </row>
        <row r="301">
          <cell r="N301" t="str">
            <v>United States</v>
          </cell>
          <cell r="W301" t="str">
            <v>Operational</v>
          </cell>
          <cell r="X301" t="str">
            <v>Operational</v>
          </cell>
          <cell r="Y301" t="str">
            <v>Operational</v>
          </cell>
          <cell r="Z301" t="str">
            <v>Operational</v>
          </cell>
          <cell r="AA301" t="str">
            <v>Operational</v>
          </cell>
          <cell r="AB301" t="str">
            <v>Operational</v>
          </cell>
          <cell r="AC301" t="str">
            <v>Operational</v>
          </cell>
          <cell r="AD301" t="str">
            <v>Operational</v>
          </cell>
          <cell r="AE301" t="str">
            <v>Operational</v>
          </cell>
          <cell r="AF301" t="str">
            <v>Operational</v>
          </cell>
        </row>
        <row r="302">
          <cell r="N302" t="str">
            <v>United States</v>
          </cell>
          <cell r="W302" t="str">
            <v>Operational</v>
          </cell>
          <cell r="X302" t="str">
            <v>Operational</v>
          </cell>
          <cell r="Y302" t="str">
            <v>Operational</v>
          </cell>
          <cell r="Z302" t="str">
            <v>Operational</v>
          </cell>
          <cell r="AA302" t="str">
            <v>Operational</v>
          </cell>
          <cell r="AB302" t="str">
            <v>Operational</v>
          </cell>
          <cell r="AC302" t="str">
            <v>Operational</v>
          </cell>
          <cell r="AD302" t="str">
            <v>Operational</v>
          </cell>
          <cell r="AE302" t="str">
            <v>Operational</v>
          </cell>
          <cell r="AF302" t="str">
            <v>Operational</v>
          </cell>
        </row>
        <row r="303">
          <cell r="N303" t="str">
            <v>Canada</v>
          </cell>
          <cell r="W303" t="str">
            <v>Operational</v>
          </cell>
          <cell r="X303" t="str">
            <v>Operational</v>
          </cell>
          <cell r="Y303" t="str">
            <v>Operational</v>
          </cell>
          <cell r="Z303" t="str">
            <v>Operational</v>
          </cell>
          <cell r="AA303" t="str">
            <v>Operational</v>
          </cell>
          <cell r="AB303" t="str">
            <v>Operational</v>
          </cell>
          <cell r="AC303" t="str">
            <v>Operational</v>
          </cell>
          <cell r="AD303" t="str">
            <v>Operational</v>
          </cell>
          <cell r="AE303" t="str">
            <v>Operational</v>
          </cell>
          <cell r="AF303" t="str">
            <v>Operational</v>
          </cell>
        </row>
        <row r="304">
          <cell r="N304" t="str">
            <v>United States</v>
          </cell>
          <cell r="W304" t="str">
            <v>Operational</v>
          </cell>
          <cell r="X304" t="str">
            <v>Operational</v>
          </cell>
          <cell r="Y304" t="str">
            <v>Operational</v>
          </cell>
          <cell r="Z304" t="str">
            <v>Operational</v>
          </cell>
          <cell r="AA304" t="str">
            <v>Operational</v>
          </cell>
          <cell r="AB304" t="str">
            <v>Operational</v>
          </cell>
          <cell r="AC304" t="str">
            <v>Operational</v>
          </cell>
          <cell r="AD304" t="str">
            <v>Operational</v>
          </cell>
          <cell r="AE304" t="str">
            <v>Operational</v>
          </cell>
          <cell r="AF304" t="str">
            <v>Operational</v>
          </cell>
        </row>
        <row r="305">
          <cell r="N305" t="str">
            <v>United States</v>
          </cell>
          <cell r="W305" t="str">
            <v>Operational</v>
          </cell>
          <cell r="X305" t="str">
            <v>Operational</v>
          </cell>
          <cell r="Y305" t="str">
            <v>Operational</v>
          </cell>
          <cell r="Z305" t="str">
            <v>Operational</v>
          </cell>
          <cell r="AA305" t="str">
            <v>Operational</v>
          </cell>
          <cell r="AB305" t="str">
            <v>Operational</v>
          </cell>
          <cell r="AC305" t="str">
            <v>Operational</v>
          </cell>
          <cell r="AD305" t="str">
            <v>Operational</v>
          </cell>
          <cell r="AE305" t="str">
            <v>Operational</v>
          </cell>
          <cell r="AF305" t="str">
            <v>Operational</v>
          </cell>
        </row>
        <row r="306">
          <cell r="N306" t="str">
            <v>United States</v>
          </cell>
          <cell r="W306" t="str">
            <v>Operational</v>
          </cell>
          <cell r="X306" t="str">
            <v>Operational</v>
          </cell>
          <cell r="Y306" t="str">
            <v>Operational</v>
          </cell>
          <cell r="Z306" t="str">
            <v>Operational</v>
          </cell>
          <cell r="AA306" t="str">
            <v>Operational</v>
          </cell>
          <cell r="AB306" t="str">
            <v>Operational</v>
          </cell>
          <cell r="AC306" t="str">
            <v>Operational</v>
          </cell>
          <cell r="AD306" t="str">
            <v>Operational</v>
          </cell>
          <cell r="AE306" t="str">
            <v>Operational</v>
          </cell>
          <cell r="AF306" t="str">
            <v>Operational</v>
          </cell>
        </row>
        <row r="307">
          <cell r="N307" t="str">
            <v>United States</v>
          </cell>
          <cell r="W307" t="str">
            <v>Operational</v>
          </cell>
          <cell r="X307" t="str">
            <v>Operational</v>
          </cell>
          <cell r="Y307" t="str">
            <v>Operational</v>
          </cell>
          <cell r="Z307" t="str">
            <v>Operational</v>
          </cell>
          <cell r="AA307" t="str">
            <v>Operational</v>
          </cell>
          <cell r="AB307" t="str">
            <v>Operational</v>
          </cell>
          <cell r="AC307" t="str">
            <v>Operational</v>
          </cell>
          <cell r="AD307" t="str">
            <v>Operational</v>
          </cell>
          <cell r="AE307" t="str">
            <v>Operational</v>
          </cell>
          <cell r="AF307" t="str">
            <v>Operational</v>
          </cell>
        </row>
        <row r="308">
          <cell r="N308" t="str">
            <v>United States</v>
          </cell>
          <cell r="W308" t="str">
            <v>Operational</v>
          </cell>
          <cell r="X308" t="str">
            <v>Operational</v>
          </cell>
          <cell r="Y308" t="str">
            <v>Operational</v>
          </cell>
          <cell r="Z308" t="str">
            <v>Operational</v>
          </cell>
          <cell r="AA308" t="str">
            <v>Operational</v>
          </cell>
          <cell r="AB308" t="str">
            <v>Operational</v>
          </cell>
          <cell r="AC308" t="str">
            <v>Operational</v>
          </cell>
          <cell r="AD308" t="str">
            <v>Operational</v>
          </cell>
          <cell r="AE308" t="str">
            <v>Operational</v>
          </cell>
          <cell r="AF308" t="str">
            <v>Operational</v>
          </cell>
        </row>
        <row r="309">
          <cell r="N309" t="str">
            <v>United States</v>
          </cell>
          <cell r="W309" t="str">
            <v>Operational</v>
          </cell>
          <cell r="X309" t="str">
            <v>Operational</v>
          </cell>
          <cell r="Y309" t="str">
            <v>Operational</v>
          </cell>
          <cell r="Z309" t="str">
            <v>Operational</v>
          </cell>
          <cell r="AA309" t="str">
            <v>Operational</v>
          </cell>
          <cell r="AB309" t="str">
            <v>Operational</v>
          </cell>
          <cell r="AC309" t="str">
            <v>Operational</v>
          </cell>
          <cell r="AD309" t="str">
            <v>Operational</v>
          </cell>
          <cell r="AE309" t="str">
            <v>Operational</v>
          </cell>
          <cell r="AF309" t="str">
            <v>Operational</v>
          </cell>
        </row>
        <row r="310">
          <cell r="N310" t="str">
            <v>United States</v>
          </cell>
          <cell r="W310" t="str">
            <v>Operational</v>
          </cell>
          <cell r="X310" t="str">
            <v>Operational</v>
          </cell>
          <cell r="Y310" t="str">
            <v>Operational</v>
          </cell>
          <cell r="Z310" t="str">
            <v>Operational</v>
          </cell>
          <cell r="AA310" t="str">
            <v>Operational</v>
          </cell>
          <cell r="AB310" t="str">
            <v>Operational</v>
          </cell>
          <cell r="AC310" t="str">
            <v>Operational</v>
          </cell>
          <cell r="AD310" t="str">
            <v>Operational</v>
          </cell>
          <cell r="AE310" t="str">
            <v>Operational</v>
          </cell>
          <cell r="AF310" t="str">
            <v>Operational</v>
          </cell>
        </row>
        <row r="311">
          <cell r="N311" t="str">
            <v>United States</v>
          </cell>
          <cell r="W311" t="str">
            <v>Operational</v>
          </cell>
          <cell r="X311" t="str">
            <v>Operational</v>
          </cell>
          <cell r="Y311" t="str">
            <v>Operational</v>
          </cell>
          <cell r="Z311" t="str">
            <v>Operational</v>
          </cell>
          <cell r="AA311" t="str">
            <v>Operational</v>
          </cell>
          <cell r="AB311" t="str">
            <v>Operational</v>
          </cell>
          <cell r="AC311" t="str">
            <v>Operational</v>
          </cell>
          <cell r="AD311" t="str">
            <v>Operational</v>
          </cell>
          <cell r="AE311" t="str">
            <v>Operational</v>
          </cell>
          <cell r="AF311" t="str">
            <v>Operational</v>
          </cell>
        </row>
        <row r="312">
          <cell r="N312" t="str">
            <v>Canada</v>
          </cell>
          <cell r="W312" t="str">
            <v>Operational</v>
          </cell>
          <cell r="X312" t="str">
            <v>Operational</v>
          </cell>
          <cell r="Y312" t="str">
            <v>Operational</v>
          </cell>
          <cell r="Z312" t="str">
            <v>Operational</v>
          </cell>
          <cell r="AA312" t="str">
            <v>Operational</v>
          </cell>
          <cell r="AB312" t="str">
            <v>Operational</v>
          </cell>
          <cell r="AC312" t="str">
            <v>Operational</v>
          </cell>
          <cell r="AD312" t="str">
            <v>Operational</v>
          </cell>
          <cell r="AE312" t="str">
            <v>Operational</v>
          </cell>
          <cell r="AF312" t="str">
            <v>Operational</v>
          </cell>
        </row>
        <row r="313">
          <cell r="N313" t="str">
            <v>United States</v>
          </cell>
          <cell r="W313" t="str">
            <v>Operational</v>
          </cell>
          <cell r="X313" t="str">
            <v>Operational</v>
          </cell>
          <cell r="Y313" t="str">
            <v>Operational</v>
          </cell>
          <cell r="Z313" t="str">
            <v>Operational</v>
          </cell>
          <cell r="AA313" t="str">
            <v>Operational</v>
          </cell>
          <cell r="AB313" t="str">
            <v>Operational</v>
          </cell>
          <cell r="AC313" t="str">
            <v>Operational</v>
          </cell>
          <cell r="AD313" t="str">
            <v>Operational</v>
          </cell>
          <cell r="AE313" t="str">
            <v>Operational</v>
          </cell>
          <cell r="AF313" t="str">
            <v>Operational</v>
          </cell>
        </row>
        <row r="314">
          <cell r="N314" t="str">
            <v>United States</v>
          </cell>
          <cell r="W314" t="str">
            <v>Operational</v>
          </cell>
          <cell r="X314" t="str">
            <v>Operational</v>
          </cell>
          <cell r="Y314" t="str">
            <v>Operational</v>
          </cell>
          <cell r="Z314" t="str">
            <v>Operational</v>
          </cell>
          <cell r="AA314" t="str">
            <v>Operational</v>
          </cell>
          <cell r="AB314" t="str">
            <v>Operational</v>
          </cell>
          <cell r="AC314" t="str">
            <v>Operational</v>
          </cell>
          <cell r="AD314" t="str">
            <v>Operational</v>
          </cell>
          <cell r="AE314" t="str">
            <v>Operational</v>
          </cell>
          <cell r="AF314" t="str">
            <v>Operational</v>
          </cell>
        </row>
        <row r="315">
          <cell r="N315" t="str">
            <v>United States</v>
          </cell>
          <cell r="W315" t="str">
            <v>Operational</v>
          </cell>
          <cell r="X315" t="str">
            <v>Operational</v>
          </cell>
          <cell r="Y315" t="str">
            <v>Operational</v>
          </cell>
          <cell r="Z315" t="str">
            <v>Operational</v>
          </cell>
          <cell r="AA315" t="str">
            <v>Operational</v>
          </cell>
          <cell r="AB315" t="str">
            <v>Operational</v>
          </cell>
          <cell r="AC315" t="str">
            <v>Operational</v>
          </cell>
          <cell r="AD315" t="str">
            <v>Operational</v>
          </cell>
          <cell r="AE315" t="str">
            <v>Operational</v>
          </cell>
          <cell r="AF315" t="str">
            <v>Operational</v>
          </cell>
        </row>
        <row r="316">
          <cell r="N316" t="str">
            <v>United States</v>
          </cell>
          <cell r="W316" t="str">
            <v>Operational</v>
          </cell>
          <cell r="X316" t="str">
            <v>Operational</v>
          </cell>
          <cell r="Y316" t="str">
            <v>Operational</v>
          </cell>
          <cell r="Z316" t="str">
            <v>Operational</v>
          </cell>
          <cell r="AA316" t="str">
            <v>Operational</v>
          </cell>
          <cell r="AB316" t="str">
            <v>Operational</v>
          </cell>
          <cell r="AC316" t="str">
            <v>Operational</v>
          </cell>
          <cell r="AD316" t="str">
            <v>Operational</v>
          </cell>
          <cell r="AE316" t="str">
            <v>Operational</v>
          </cell>
          <cell r="AF316" t="str">
            <v>Operational</v>
          </cell>
        </row>
        <row r="317">
          <cell r="N317" t="str">
            <v>United States</v>
          </cell>
          <cell r="W317" t="str">
            <v>Operational</v>
          </cell>
          <cell r="X317" t="str">
            <v>Operational</v>
          </cell>
          <cell r="Y317" t="str">
            <v>Operational</v>
          </cell>
          <cell r="Z317" t="str">
            <v>Operational</v>
          </cell>
          <cell r="AA317" t="str">
            <v>Operational</v>
          </cell>
          <cell r="AB317" t="str">
            <v>Operational</v>
          </cell>
          <cell r="AC317" t="str">
            <v>Operational</v>
          </cell>
          <cell r="AD317" t="str">
            <v>Operational</v>
          </cell>
          <cell r="AE317" t="str">
            <v>Operational</v>
          </cell>
          <cell r="AF317" t="str">
            <v>Operational</v>
          </cell>
        </row>
        <row r="318">
          <cell r="N318" t="str">
            <v>United States</v>
          </cell>
          <cell r="W318" t="str">
            <v>Operational</v>
          </cell>
          <cell r="X318" t="str">
            <v>Operational</v>
          </cell>
          <cell r="Y318" t="str">
            <v>Operational</v>
          </cell>
          <cell r="Z318" t="str">
            <v>Operational</v>
          </cell>
          <cell r="AA318" t="str">
            <v>Operational</v>
          </cell>
          <cell r="AB318" t="str">
            <v>Operational</v>
          </cell>
          <cell r="AC318" t="str">
            <v>Operational</v>
          </cell>
          <cell r="AD318" t="str">
            <v>Operational</v>
          </cell>
          <cell r="AE318" t="str">
            <v>Operational</v>
          </cell>
          <cell r="AF318" t="str">
            <v>Operational</v>
          </cell>
        </row>
        <row r="319">
          <cell r="N319" t="str">
            <v>Canada</v>
          </cell>
          <cell r="W319" t="str">
            <v>Operational</v>
          </cell>
          <cell r="X319" t="str">
            <v>Operational</v>
          </cell>
          <cell r="Y319" t="str">
            <v>Operational</v>
          </cell>
          <cell r="Z319" t="str">
            <v>Operational</v>
          </cell>
          <cell r="AA319" t="str">
            <v>Operational</v>
          </cell>
          <cell r="AB319" t="str">
            <v>Operational</v>
          </cell>
          <cell r="AC319" t="str">
            <v>Operational</v>
          </cell>
          <cell r="AD319" t="str">
            <v>Operational</v>
          </cell>
          <cell r="AE319" t="str">
            <v>Operational</v>
          </cell>
          <cell r="AF319" t="str">
            <v>Operational</v>
          </cell>
        </row>
        <row r="320">
          <cell r="N320" t="str">
            <v>United States</v>
          </cell>
          <cell r="W320" t="str">
            <v>Operational</v>
          </cell>
          <cell r="X320" t="str">
            <v>Operational</v>
          </cell>
          <cell r="Y320" t="str">
            <v>Operational</v>
          </cell>
          <cell r="Z320" t="str">
            <v>Operational</v>
          </cell>
          <cell r="AA320" t="str">
            <v>Operational</v>
          </cell>
          <cell r="AB320" t="str">
            <v>Operational</v>
          </cell>
          <cell r="AC320" t="str">
            <v>Operational</v>
          </cell>
          <cell r="AD320" t="str">
            <v>Operational</v>
          </cell>
          <cell r="AE320" t="str">
            <v>Operational</v>
          </cell>
          <cell r="AF320" t="str">
            <v>Operational</v>
          </cell>
        </row>
        <row r="321">
          <cell r="N321" t="str">
            <v>United States</v>
          </cell>
          <cell r="W321" t="str">
            <v>Operational</v>
          </cell>
          <cell r="X321" t="str">
            <v>Operational</v>
          </cell>
          <cell r="Y321" t="str">
            <v>Operational</v>
          </cell>
          <cell r="Z321" t="str">
            <v>Operational</v>
          </cell>
          <cell r="AA321" t="str">
            <v>Operational</v>
          </cell>
          <cell r="AB321" t="str">
            <v>Operational</v>
          </cell>
          <cell r="AC321" t="str">
            <v>Operational</v>
          </cell>
          <cell r="AD321" t="str">
            <v>Operational</v>
          </cell>
          <cell r="AE321" t="str">
            <v>Operational</v>
          </cell>
          <cell r="AF321" t="str">
            <v>Operational</v>
          </cell>
        </row>
        <row r="322">
          <cell r="N322" t="str">
            <v>United States</v>
          </cell>
          <cell r="W322" t="str">
            <v>Operational</v>
          </cell>
          <cell r="X322" t="str">
            <v>Operational</v>
          </cell>
          <cell r="Y322" t="str">
            <v>Operational</v>
          </cell>
          <cell r="Z322" t="str">
            <v>Operational</v>
          </cell>
          <cell r="AA322" t="str">
            <v>Operational</v>
          </cell>
          <cell r="AB322" t="str">
            <v>Operational</v>
          </cell>
          <cell r="AC322" t="str">
            <v>Operational</v>
          </cell>
          <cell r="AD322" t="str">
            <v>Operational</v>
          </cell>
          <cell r="AE322" t="str">
            <v>Operational</v>
          </cell>
          <cell r="AF322" t="str">
            <v>Operational</v>
          </cell>
        </row>
        <row r="323">
          <cell r="N323" t="str">
            <v>United States</v>
          </cell>
          <cell r="W323" t="str">
            <v>Operational</v>
          </cell>
          <cell r="X323" t="str">
            <v>Operational</v>
          </cell>
          <cell r="Y323" t="str">
            <v>Operational</v>
          </cell>
          <cell r="Z323" t="str">
            <v>Operational</v>
          </cell>
          <cell r="AA323" t="str">
            <v>Operational</v>
          </cell>
          <cell r="AB323" t="str">
            <v>Operational</v>
          </cell>
          <cell r="AC323" t="str">
            <v>Operational</v>
          </cell>
          <cell r="AD323" t="str">
            <v>Operational</v>
          </cell>
          <cell r="AE323" t="str">
            <v>Operational</v>
          </cell>
          <cell r="AF323" t="str">
            <v>Operational</v>
          </cell>
        </row>
        <row r="324">
          <cell r="N324" t="str">
            <v>United States</v>
          </cell>
          <cell r="W324" t="str">
            <v>Operational</v>
          </cell>
          <cell r="X324" t="str">
            <v>Operational</v>
          </cell>
          <cell r="Y324" t="str">
            <v>Operational</v>
          </cell>
          <cell r="Z324" t="str">
            <v>Operational</v>
          </cell>
          <cell r="AA324" t="str">
            <v>Operational</v>
          </cell>
          <cell r="AB324" t="str">
            <v>Operational</v>
          </cell>
          <cell r="AC324" t="str">
            <v>Operational</v>
          </cell>
          <cell r="AD324" t="str">
            <v>Operational</v>
          </cell>
          <cell r="AE324" t="str">
            <v>Operational</v>
          </cell>
          <cell r="AF324" t="str">
            <v>Operational</v>
          </cell>
        </row>
        <row r="325">
          <cell r="N325" t="str">
            <v>United States</v>
          </cell>
          <cell r="W325" t="str">
            <v>Operational</v>
          </cell>
          <cell r="X325" t="str">
            <v>Operational</v>
          </cell>
          <cell r="Y325" t="str">
            <v>Operational</v>
          </cell>
          <cell r="Z325" t="str">
            <v>Operational</v>
          </cell>
          <cell r="AA325" t="str">
            <v>Operational</v>
          </cell>
          <cell r="AB325" t="str">
            <v>Operational</v>
          </cell>
          <cell r="AC325" t="str">
            <v>Operational</v>
          </cell>
          <cell r="AD325" t="str">
            <v>Operational</v>
          </cell>
          <cell r="AE325" t="str">
            <v>Operational</v>
          </cell>
          <cell r="AF325" t="str">
            <v>Operational</v>
          </cell>
        </row>
        <row r="326">
          <cell r="N326" t="str">
            <v>United States</v>
          </cell>
          <cell r="W326" t="str">
            <v>Operational</v>
          </cell>
          <cell r="X326" t="str">
            <v>Operational</v>
          </cell>
          <cell r="Y326" t="str">
            <v>Operational</v>
          </cell>
          <cell r="Z326" t="str">
            <v>Operational</v>
          </cell>
          <cell r="AA326" t="str">
            <v>Operational</v>
          </cell>
          <cell r="AB326" t="str">
            <v>Operational</v>
          </cell>
          <cell r="AC326" t="str">
            <v>Operational</v>
          </cell>
          <cell r="AD326" t="str">
            <v>Operational</v>
          </cell>
          <cell r="AE326" t="str">
            <v>Operational</v>
          </cell>
          <cell r="AF326" t="str">
            <v>Operational</v>
          </cell>
        </row>
        <row r="327">
          <cell r="N327" t="str">
            <v>Canada</v>
          </cell>
          <cell r="W327" t="str">
            <v>Under Construction</v>
          </cell>
          <cell r="X327" t="str">
            <v>Under Construction</v>
          </cell>
          <cell r="Y327" t="str">
            <v>Under Construction</v>
          </cell>
          <cell r="Z327" t="str">
            <v>Under Construction</v>
          </cell>
          <cell r="AA327" t="str">
            <v>Under Construction</v>
          </cell>
          <cell r="AB327" t="str">
            <v>Under Construction</v>
          </cell>
          <cell r="AC327" t="str">
            <v>Under Construction</v>
          </cell>
          <cell r="AD327" t="str">
            <v>Operational</v>
          </cell>
          <cell r="AE327" t="str">
            <v>Operational</v>
          </cell>
          <cell r="AF327" t="str">
            <v>Operational</v>
          </cell>
        </row>
        <row r="328">
          <cell r="N328" t="str">
            <v>Canada</v>
          </cell>
          <cell r="W328" t="str">
            <v>Operational</v>
          </cell>
          <cell r="X328" t="str">
            <v>Operational</v>
          </cell>
          <cell r="Y328" t="str">
            <v>Operational</v>
          </cell>
          <cell r="Z328" t="str">
            <v>Operational</v>
          </cell>
          <cell r="AA328" t="str">
            <v>Operational</v>
          </cell>
          <cell r="AB328" t="str">
            <v>Operational</v>
          </cell>
          <cell r="AC328" t="str">
            <v>Operational</v>
          </cell>
          <cell r="AD328" t="str">
            <v>Operational</v>
          </cell>
          <cell r="AE328" t="str">
            <v>Operational</v>
          </cell>
          <cell r="AF328" t="str">
            <v>Operational</v>
          </cell>
        </row>
        <row r="329">
          <cell r="N329" t="str">
            <v>Canada</v>
          </cell>
          <cell r="W329" t="str">
            <v>Operational</v>
          </cell>
          <cell r="X329" t="str">
            <v>Operational</v>
          </cell>
          <cell r="Y329" t="str">
            <v>Operational</v>
          </cell>
          <cell r="Z329" t="str">
            <v>Operational</v>
          </cell>
          <cell r="AA329" t="str">
            <v>Operational</v>
          </cell>
          <cell r="AB329" t="str">
            <v>Operational</v>
          </cell>
          <cell r="AC329" t="str">
            <v>Operational</v>
          </cell>
          <cell r="AD329" t="str">
            <v>Operational</v>
          </cell>
          <cell r="AE329" t="str">
            <v>Operational</v>
          </cell>
          <cell r="AF329" t="str">
            <v>Operational</v>
          </cell>
        </row>
        <row r="330">
          <cell r="N330" t="str">
            <v>Canada</v>
          </cell>
          <cell r="W330" t="str">
            <v>Operational</v>
          </cell>
          <cell r="X330" t="str">
            <v>Operational</v>
          </cell>
          <cell r="Y330" t="str">
            <v>Operational</v>
          </cell>
          <cell r="Z330" t="str">
            <v>Operational</v>
          </cell>
          <cell r="AA330" t="str">
            <v>Operational</v>
          </cell>
          <cell r="AB330" t="str">
            <v>Operational</v>
          </cell>
          <cell r="AC330" t="str">
            <v>Operational</v>
          </cell>
          <cell r="AD330" t="str">
            <v>Operational</v>
          </cell>
          <cell r="AE330" t="str">
            <v>Operational</v>
          </cell>
          <cell r="AF330" t="str">
            <v>Operational</v>
          </cell>
        </row>
        <row r="331">
          <cell r="N331" t="str">
            <v>Canada</v>
          </cell>
          <cell r="W331" t="str">
            <v>Operational</v>
          </cell>
          <cell r="X331" t="str">
            <v>Operational</v>
          </cell>
          <cell r="Y331" t="str">
            <v>Operational</v>
          </cell>
          <cell r="Z331" t="str">
            <v>Operational</v>
          </cell>
          <cell r="AA331" t="str">
            <v>Operational</v>
          </cell>
          <cell r="AB331" t="str">
            <v>Operational</v>
          </cell>
          <cell r="AC331" t="str">
            <v>Operational</v>
          </cell>
          <cell r="AD331" t="str">
            <v>Operational</v>
          </cell>
          <cell r="AE331" t="str">
            <v>Operational</v>
          </cell>
          <cell r="AF331" t="str">
            <v>Operational</v>
          </cell>
        </row>
        <row r="332">
          <cell r="N332" t="str">
            <v>Canada</v>
          </cell>
          <cell r="W332" t="str">
            <v>Operational</v>
          </cell>
          <cell r="X332" t="str">
            <v>Operational</v>
          </cell>
          <cell r="Y332" t="str">
            <v>Operational</v>
          </cell>
          <cell r="Z332" t="str">
            <v>Operational</v>
          </cell>
          <cell r="AA332" t="str">
            <v>Operational</v>
          </cell>
          <cell r="AB332" t="str">
            <v>Operational</v>
          </cell>
          <cell r="AC332" t="str">
            <v>Operational</v>
          </cell>
          <cell r="AD332" t="str">
            <v>Operational</v>
          </cell>
          <cell r="AE332" t="str">
            <v>Operational</v>
          </cell>
          <cell r="AF332" t="str">
            <v>Operational</v>
          </cell>
        </row>
        <row r="333">
          <cell r="N333" t="str">
            <v>Canada</v>
          </cell>
          <cell r="W333" t="str">
            <v>Operational</v>
          </cell>
          <cell r="X333" t="str">
            <v>Operational</v>
          </cell>
          <cell r="Y333" t="str">
            <v>Operational</v>
          </cell>
          <cell r="Z333" t="str">
            <v>Operational</v>
          </cell>
          <cell r="AA333" t="str">
            <v>Operational</v>
          </cell>
          <cell r="AB333" t="str">
            <v>Operational</v>
          </cell>
          <cell r="AC333" t="str">
            <v>Operational</v>
          </cell>
          <cell r="AD333" t="str">
            <v>Operational</v>
          </cell>
          <cell r="AE333" t="str">
            <v>Operational</v>
          </cell>
          <cell r="AF333" t="str">
            <v>Operational</v>
          </cell>
        </row>
        <row r="334">
          <cell r="N334" t="str">
            <v>Canada</v>
          </cell>
          <cell r="W334" t="str">
            <v>Operational</v>
          </cell>
          <cell r="X334" t="str">
            <v>Operational</v>
          </cell>
          <cell r="Y334" t="str">
            <v>Operational</v>
          </cell>
          <cell r="Z334" t="str">
            <v>Operational</v>
          </cell>
          <cell r="AA334" t="str">
            <v>Operational</v>
          </cell>
          <cell r="AB334" t="str">
            <v>Operational</v>
          </cell>
          <cell r="AC334" t="str">
            <v>Operational</v>
          </cell>
          <cell r="AD334" t="str">
            <v>Operational</v>
          </cell>
          <cell r="AE334" t="str">
            <v>Operational</v>
          </cell>
          <cell r="AF334" t="str">
            <v>Operational</v>
          </cell>
        </row>
        <row r="335">
          <cell r="N335" t="str">
            <v>Canada</v>
          </cell>
          <cell r="W335" t="str">
            <v>Operational</v>
          </cell>
          <cell r="X335" t="str">
            <v>Operational</v>
          </cell>
          <cell r="Y335" t="str">
            <v>Operational</v>
          </cell>
          <cell r="Z335" t="str">
            <v>Operational</v>
          </cell>
          <cell r="AA335" t="str">
            <v>Operational</v>
          </cell>
          <cell r="AB335" t="str">
            <v>Operational</v>
          </cell>
          <cell r="AC335" t="str">
            <v>Operational</v>
          </cell>
          <cell r="AD335" t="str">
            <v>Operational</v>
          </cell>
          <cell r="AE335" t="str">
            <v>Operational</v>
          </cell>
          <cell r="AF335" t="str">
            <v>Operational</v>
          </cell>
        </row>
        <row r="336">
          <cell r="N336" t="str">
            <v>Canada</v>
          </cell>
          <cell r="W336" t="str">
            <v>Operational</v>
          </cell>
          <cell r="X336" t="str">
            <v>Operational</v>
          </cell>
          <cell r="Y336" t="str">
            <v>Operational</v>
          </cell>
          <cell r="Z336" t="str">
            <v>Operational</v>
          </cell>
          <cell r="AA336" t="str">
            <v>Operational</v>
          </cell>
          <cell r="AB336" t="str">
            <v>Operational</v>
          </cell>
          <cell r="AC336" t="str">
            <v>Operational</v>
          </cell>
          <cell r="AD336" t="str">
            <v>Operational</v>
          </cell>
          <cell r="AE336" t="str">
            <v>Operational</v>
          </cell>
          <cell r="AF336" t="str">
            <v>Operational</v>
          </cell>
        </row>
        <row r="337">
          <cell r="N337" t="str">
            <v>United States</v>
          </cell>
          <cell r="W337" t="str">
            <v>Under Construction</v>
          </cell>
          <cell r="X337" t="str">
            <v>Under Construction</v>
          </cell>
          <cell r="Y337" t="str">
            <v>Under Construction</v>
          </cell>
          <cell r="Z337" t="str">
            <v>Under Construction</v>
          </cell>
          <cell r="AA337" t="str">
            <v>Under Construction</v>
          </cell>
          <cell r="AB337" t="str">
            <v>Under Construction</v>
          </cell>
          <cell r="AC337" t="str">
            <v>Operational</v>
          </cell>
          <cell r="AD337" t="str">
            <v>Operational</v>
          </cell>
          <cell r="AE337" t="str">
            <v>Operational</v>
          </cell>
          <cell r="AF337" t="str">
            <v>Operational</v>
          </cell>
        </row>
        <row r="338">
          <cell r="N338" t="str">
            <v>United States</v>
          </cell>
          <cell r="W338" t="str">
            <v>Operational</v>
          </cell>
          <cell r="X338" t="str">
            <v>Operational</v>
          </cell>
          <cell r="Y338" t="str">
            <v>Operational</v>
          </cell>
          <cell r="Z338" t="str">
            <v>Operational</v>
          </cell>
          <cell r="AA338" t="str">
            <v>Operational</v>
          </cell>
          <cell r="AB338" t="str">
            <v>Operational</v>
          </cell>
          <cell r="AC338" t="str">
            <v>Operational</v>
          </cell>
          <cell r="AD338" t="str">
            <v>Operational</v>
          </cell>
          <cell r="AE338" t="str">
            <v>Operational</v>
          </cell>
          <cell r="AF338" t="str">
            <v>Operational</v>
          </cell>
        </row>
        <row r="339">
          <cell r="N339" t="str">
            <v>United States</v>
          </cell>
          <cell r="W339" t="str">
            <v>Operational</v>
          </cell>
          <cell r="X339" t="str">
            <v>Operational</v>
          </cell>
          <cell r="Y339" t="str">
            <v>Operational</v>
          </cell>
          <cell r="Z339" t="str">
            <v>Operational</v>
          </cell>
          <cell r="AA339" t="str">
            <v>Operational</v>
          </cell>
          <cell r="AB339" t="str">
            <v>Operational</v>
          </cell>
          <cell r="AC339" t="str">
            <v>Operational</v>
          </cell>
          <cell r="AD339" t="str">
            <v>Operational</v>
          </cell>
          <cell r="AE339" t="str">
            <v>Operational</v>
          </cell>
          <cell r="AF339" t="str">
            <v>Operational</v>
          </cell>
        </row>
        <row r="340">
          <cell r="N340" t="str">
            <v>United States</v>
          </cell>
          <cell r="W340" t="str">
            <v>Operational</v>
          </cell>
          <cell r="X340" t="str">
            <v>Operational</v>
          </cell>
          <cell r="Y340" t="str">
            <v>Operational</v>
          </cell>
          <cell r="Z340" t="str">
            <v>Operational</v>
          </cell>
          <cell r="AA340" t="str">
            <v>Operational</v>
          </cell>
          <cell r="AB340" t="str">
            <v>Operational</v>
          </cell>
          <cell r="AC340" t="str">
            <v>Operational</v>
          </cell>
          <cell r="AD340" t="str">
            <v>Operational</v>
          </cell>
          <cell r="AE340" t="str">
            <v>Operational</v>
          </cell>
          <cell r="AF340" t="str">
            <v>Operational</v>
          </cell>
        </row>
        <row r="341">
          <cell r="N341" t="str">
            <v>United States</v>
          </cell>
          <cell r="W341" t="str">
            <v>Operational</v>
          </cell>
          <cell r="X341" t="str">
            <v>Operational</v>
          </cell>
          <cell r="Y341" t="str">
            <v>Operational</v>
          </cell>
          <cell r="Z341" t="str">
            <v>Operational</v>
          </cell>
          <cell r="AA341" t="str">
            <v>Operational</v>
          </cell>
          <cell r="AB341" t="str">
            <v>Operational</v>
          </cell>
          <cell r="AC341" t="str">
            <v>Operational</v>
          </cell>
          <cell r="AD341" t="str">
            <v>Operational</v>
          </cell>
          <cell r="AE341" t="str">
            <v>Operational</v>
          </cell>
          <cell r="AF341" t="str">
            <v>Operational</v>
          </cell>
        </row>
        <row r="342">
          <cell r="N342" t="str">
            <v>United States</v>
          </cell>
          <cell r="W342" t="str">
            <v>Under Construction</v>
          </cell>
          <cell r="X342" t="str">
            <v>Under Construction</v>
          </cell>
          <cell r="Y342" t="str">
            <v>Under Construction</v>
          </cell>
          <cell r="Z342" t="str">
            <v>Under Construction</v>
          </cell>
          <cell r="AA342" t="str">
            <v>Under Construction</v>
          </cell>
          <cell r="AB342" t="str">
            <v>Under Construction</v>
          </cell>
          <cell r="AC342" t="str">
            <v>Under Construction</v>
          </cell>
          <cell r="AD342" t="str">
            <v>Operational</v>
          </cell>
          <cell r="AE342" t="str">
            <v>Operational</v>
          </cell>
          <cell r="AF342" t="str">
            <v>Operational</v>
          </cell>
        </row>
        <row r="343">
          <cell r="N343" t="str">
            <v>Canada</v>
          </cell>
          <cell r="W343" t="str">
            <v>Under Construction</v>
          </cell>
          <cell r="X343" t="str">
            <v>Operational</v>
          </cell>
          <cell r="Y343" t="str">
            <v>Operational</v>
          </cell>
          <cell r="Z343" t="str">
            <v>Operational</v>
          </cell>
          <cell r="AA343" t="str">
            <v>Operational</v>
          </cell>
          <cell r="AB343" t="str">
            <v>Operational</v>
          </cell>
          <cell r="AC343" t="str">
            <v>Operational</v>
          </cell>
          <cell r="AD343" t="str">
            <v>Operational</v>
          </cell>
          <cell r="AE343" t="str">
            <v>Operational</v>
          </cell>
          <cell r="AF343" t="str">
            <v>Operational</v>
          </cell>
        </row>
        <row r="344">
          <cell r="N344" t="str">
            <v>United States</v>
          </cell>
          <cell r="W344" t="str">
            <v>Operational</v>
          </cell>
          <cell r="X344" t="str">
            <v>Operational</v>
          </cell>
          <cell r="Y344" t="str">
            <v>Operational</v>
          </cell>
          <cell r="Z344" t="str">
            <v>Operational</v>
          </cell>
          <cell r="AA344" t="str">
            <v>Operational</v>
          </cell>
          <cell r="AB344" t="str">
            <v>Operational</v>
          </cell>
          <cell r="AC344" t="str">
            <v>Operational</v>
          </cell>
          <cell r="AD344" t="str">
            <v>Operational</v>
          </cell>
          <cell r="AE344" t="str">
            <v>Operational</v>
          </cell>
          <cell r="AF344" t="str">
            <v>Operational</v>
          </cell>
        </row>
        <row r="345">
          <cell r="N345" t="str">
            <v>United States</v>
          </cell>
          <cell r="W345" t="str">
            <v>Operational</v>
          </cell>
          <cell r="X345" t="str">
            <v>Operational</v>
          </cell>
          <cell r="Y345" t="str">
            <v>Operational</v>
          </cell>
          <cell r="Z345" t="str">
            <v>Operational</v>
          </cell>
          <cell r="AA345" t="str">
            <v>Operational</v>
          </cell>
          <cell r="AB345" t="str">
            <v>Operational</v>
          </cell>
          <cell r="AC345" t="str">
            <v>Operational</v>
          </cell>
          <cell r="AD345" t="str">
            <v>Operational</v>
          </cell>
          <cell r="AE345" t="str">
            <v>Operational</v>
          </cell>
          <cell r="AF345" t="str">
            <v>Operational</v>
          </cell>
        </row>
        <row r="346">
          <cell r="N346" t="str">
            <v>United States</v>
          </cell>
          <cell r="W346" t="str">
            <v>Operational</v>
          </cell>
          <cell r="X346" t="str">
            <v>Operational</v>
          </cell>
          <cell r="Y346" t="str">
            <v>Operational</v>
          </cell>
          <cell r="Z346" t="str">
            <v>Operational</v>
          </cell>
          <cell r="AA346" t="str">
            <v>Operational</v>
          </cell>
          <cell r="AB346" t="str">
            <v>Operational</v>
          </cell>
          <cell r="AC346" t="str">
            <v>Operational</v>
          </cell>
          <cell r="AD346" t="str">
            <v>Operational</v>
          </cell>
          <cell r="AE346" t="str">
            <v>Operational</v>
          </cell>
          <cell r="AF346" t="str">
            <v>Operational</v>
          </cell>
        </row>
        <row r="347">
          <cell r="N347" t="str">
            <v>United States</v>
          </cell>
          <cell r="W347" t="str">
            <v>Operational</v>
          </cell>
          <cell r="X347" t="str">
            <v>Operational</v>
          </cell>
          <cell r="Y347" t="str">
            <v>Operational</v>
          </cell>
          <cell r="Z347" t="str">
            <v>Operational</v>
          </cell>
          <cell r="AA347" t="str">
            <v>Operational</v>
          </cell>
          <cell r="AB347" t="str">
            <v>Operational</v>
          </cell>
          <cell r="AC347" t="str">
            <v>Operational</v>
          </cell>
          <cell r="AD347" t="str">
            <v>Operational</v>
          </cell>
          <cell r="AE347" t="str">
            <v>Operational</v>
          </cell>
          <cell r="AF347" t="str">
            <v>Operational</v>
          </cell>
        </row>
        <row r="348">
          <cell r="N348" t="str">
            <v>United States</v>
          </cell>
          <cell r="W348" t="str">
            <v>Operational</v>
          </cell>
          <cell r="X348" t="str">
            <v>Operational</v>
          </cell>
          <cell r="Y348" t="str">
            <v>Operational</v>
          </cell>
          <cell r="Z348" t="str">
            <v>Operational</v>
          </cell>
          <cell r="AA348" t="str">
            <v>Operational</v>
          </cell>
          <cell r="AB348" t="str">
            <v>Operational</v>
          </cell>
          <cell r="AC348" t="str">
            <v>Operational</v>
          </cell>
          <cell r="AD348" t="str">
            <v>Operational</v>
          </cell>
          <cell r="AE348" t="str">
            <v>Operational</v>
          </cell>
          <cell r="AF348" t="str">
            <v>Operational</v>
          </cell>
        </row>
        <row r="349">
          <cell r="N349" t="str">
            <v>United States</v>
          </cell>
          <cell r="W349" t="str">
            <v>Operational</v>
          </cell>
          <cell r="X349" t="str">
            <v>Operational</v>
          </cell>
          <cell r="Y349" t="str">
            <v>Operational</v>
          </cell>
          <cell r="Z349" t="str">
            <v>Operational</v>
          </cell>
          <cell r="AA349" t="str">
            <v>Operational</v>
          </cell>
          <cell r="AB349" t="str">
            <v>Operational</v>
          </cell>
          <cell r="AC349" t="str">
            <v>Operational</v>
          </cell>
          <cell r="AD349" t="str">
            <v>Operational</v>
          </cell>
          <cell r="AE349" t="str">
            <v>Operational</v>
          </cell>
          <cell r="AF349" t="str">
            <v>Operational</v>
          </cell>
        </row>
        <row r="350">
          <cell r="N350" t="str">
            <v>United States</v>
          </cell>
          <cell r="W350" t="str">
            <v>Operational</v>
          </cell>
          <cell r="X350" t="str">
            <v>Operational</v>
          </cell>
          <cell r="Y350" t="str">
            <v>Operational</v>
          </cell>
          <cell r="Z350" t="str">
            <v>Operational</v>
          </cell>
          <cell r="AA350" t="str">
            <v>Operational</v>
          </cell>
          <cell r="AB350" t="str">
            <v>Operational</v>
          </cell>
          <cell r="AC350" t="str">
            <v>Operational</v>
          </cell>
          <cell r="AD350" t="str">
            <v>Operational</v>
          </cell>
          <cell r="AE350" t="str">
            <v>Operational</v>
          </cell>
          <cell r="AF350" t="str">
            <v>Operational</v>
          </cell>
        </row>
        <row r="351">
          <cell r="N351" t="str">
            <v>United States</v>
          </cell>
          <cell r="W351" t="str">
            <v>Operational</v>
          </cell>
          <cell r="X351" t="str">
            <v>Operational</v>
          </cell>
          <cell r="Y351" t="str">
            <v>Operational</v>
          </cell>
          <cell r="Z351" t="str">
            <v>Operational</v>
          </cell>
          <cell r="AA351" t="str">
            <v>Operational</v>
          </cell>
          <cell r="AB351" t="str">
            <v>Operational</v>
          </cell>
          <cell r="AC351" t="str">
            <v>Operational</v>
          </cell>
          <cell r="AD351" t="str">
            <v>Operational</v>
          </cell>
          <cell r="AE351" t="str">
            <v>Operational</v>
          </cell>
          <cell r="AF351" t="str">
            <v>Operational</v>
          </cell>
        </row>
        <row r="352">
          <cell r="N352" t="str">
            <v>United States</v>
          </cell>
          <cell r="W352" t="str">
            <v>Operational</v>
          </cell>
          <cell r="X352" t="str">
            <v>Operational</v>
          </cell>
          <cell r="Y352" t="str">
            <v>Operational</v>
          </cell>
          <cell r="Z352" t="str">
            <v>Operational</v>
          </cell>
          <cell r="AA352" t="str">
            <v>Operational</v>
          </cell>
          <cell r="AB352" t="str">
            <v>Operational</v>
          </cell>
          <cell r="AC352" t="str">
            <v>Operational</v>
          </cell>
          <cell r="AD352" t="str">
            <v>Operational</v>
          </cell>
          <cell r="AE352" t="str">
            <v>Operational</v>
          </cell>
          <cell r="AF352" t="str">
            <v>Operational</v>
          </cell>
        </row>
        <row r="353">
          <cell r="N353" t="str">
            <v>United States</v>
          </cell>
          <cell r="W353" t="str">
            <v>Under Construction</v>
          </cell>
          <cell r="X353" t="str">
            <v>Under Construction</v>
          </cell>
          <cell r="Y353" t="str">
            <v>Under Construction</v>
          </cell>
          <cell r="Z353" t="str">
            <v>Under Construction</v>
          </cell>
          <cell r="AA353" t="str">
            <v>Under Construction</v>
          </cell>
          <cell r="AB353" t="str">
            <v>Under Construction</v>
          </cell>
          <cell r="AC353" t="str">
            <v>Operational</v>
          </cell>
          <cell r="AD353" t="str">
            <v>Operational</v>
          </cell>
          <cell r="AE353" t="str">
            <v>Operational</v>
          </cell>
          <cell r="AF353" t="str">
            <v>Operational</v>
          </cell>
        </row>
        <row r="354">
          <cell r="N354" t="str">
            <v>United States</v>
          </cell>
          <cell r="W354" t="str">
            <v>Operational</v>
          </cell>
          <cell r="X354" t="str">
            <v>Operational</v>
          </cell>
          <cell r="Y354" t="str">
            <v>Operational</v>
          </cell>
          <cell r="Z354" t="str">
            <v>Operational</v>
          </cell>
          <cell r="AA354" t="str">
            <v>Operational</v>
          </cell>
          <cell r="AB354" t="str">
            <v>Operational</v>
          </cell>
          <cell r="AC354" t="str">
            <v>Operational</v>
          </cell>
          <cell r="AD354" t="str">
            <v>Operational</v>
          </cell>
          <cell r="AE354" t="str">
            <v>Operational</v>
          </cell>
          <cell r="AF354" t="str">
            <v>Operational</v>
          </cell>
        </row>
        <row r="355">
          <cell r="N355" t="str">
            <v>United States</v>
          </cell>
          <cell r="W355" t="str">
            <v>Operational</v>
          </cell>
          <cell r="X355" t="str">
            <v>Operational</v>
          </cell>
          <cell r="Y355" t="str">
            <v>Operational</v>
          </cell>
          <cell r="Z355" t="str">
            <v>Operational</v>
          </cell>
          <cell r="AA355" t="str">
            <v>Operational</v>
          </cell>
          <cell r="AB355" t="str">
            <v>Operational</v>
          </cell>
          <cell r="AC355" t="str">
            <v>Operational</v>
          </cell>
          <cell r="AD355" t="str">
            <v>Operational</v>
          </cell>
          <cell r="AE355" t="str">
            <v>Operational</v>
          </cell>
          <cell r="AF355" t="str">
            <v>Operational</v>
          </cell>
        </row>
        <row r="356">
          <cell r="N356" t="str">
            <v>United States</v>
          </cell>
          <cell r="W356" t="str">
            <v>Operational</v>
          </cell>
          <cell r="X356" t="str">
            <v>Operational</v>
          </cell>
          <cell r="Y356" t="str">
            <v>Operational</v>
          </cell>
          <cell r="Z356" t="str">
            <v>Operational</v>
          </cell>
          <cell r="AA356" t="str">
            <v>Operational</v>
          </cell>
          <cell r="AB356" t="str">
            <v>Operational</v>
          </cell>
          <cell r="AC356" t="str">
            <v>Operational</v>
          </cell>
          <cell r="AD356" t="str">
            <v>Operational</v>
          </cell>
          <cell r="AE356" t="str">
            <v>Operational</v>
          </cell>
          <cell r="AF356" t="str">
            <v>Operational</v>
          </cell>
        </row>
        <row r="357">
          <cell r="N357" t="str">
            <v>United States</v>
          </cell>
          <cell r="W357" t="str">
            <v>Operational</v>
          </cell>
          <cell r="X357" t="str">
            <v>Operational</v>
          </cell>
          <cell r="Y357" t="str">
            <v>Operational</v>
          </cell>
          <cell r="Z357" t="str">
            <v>Operational</v>
          </cell>
          <cell r="AA357" t="str">
            <v>Operational</v>
          </cell>
          <cell r="AB357" t="str">
            <v>Operational</v>
          </cell>
          <cell r="AC357" t="str">
            <v>Operational</v>
          </cell>
          <cell r="AD357" t="str">
            <v>Operational</v>
          </cell>
          <cell r="AE357" t="str">
            <v>Operational</v>
          </cell>
          <cell r="AF357" t="str">
            <v>Operational</v>
          </cell>
        </row>
        <row r="358">
          <cell r="N358" t="str">
            <v>United States</v>
          </cell>
          <cell r="W358" t="str">
            <v>Operational</v>
          </cell>
          <cell r="X358" t="str">
            <v>Operational</v>
          </cell>
          <cell r="Y358" t="str">
            <v>Operational</v>
          </cell>
          <cell r="Z358" t="str">
            <v>Operational</v>
          </cell>
          <cell r="AA358" t="str">
            <v>Operational</v>
          </cell>
          <cell r="AB358" t="str">
            <v>Operational</v>
          </cell>
          <cell r="AC358" t="str">
            <v>Operational</v>
          </cell>
          <cell r="AD358" t="str">
            <v>Operational</v>
          </cell>
          <cell r="AE358" t="str">
            <v>Operational</v>
          </cell>
          <cell r="AF358" t="str">
            <v>Operational</v>
          </cell>
        </row>
        <row r="359">
          <cell r="N359" t="str">
            <v>United States</v>
          </cell>
          <cell r="W359" t="str">
            <v>Operational</v>
          </cell>
          <cell r="X359" t="str">
            <v>Operational</v>
          </cell>
          <cell r="Y359" t="str">
            <v>Operational</v>
          </cell>
          <cell r="Z359" t="str">
            <v>Operational</v>
          </cell>
          <cell r="AA359" t="str">
            <v>Operational</v>
          </cell>
          <cell r="AB359" t="str">
            <v>Operational</v>
          </cell>
          <cell r="AC359" t="str">
            <v>Operational</v>
          </cell>
          <cell r="AD359" t="str">
            <v>Operational</v>
          </cell>
          <cell r="AE359" t="str">
            <v>Operational</v>
          </cell>
          <cell r="AF359" t="str">
            <v>Operational</v>
          </cell>
        </row>
        <row r="360">
          <cell r="N360" t="str">
            <v>United States</v>
          </cell>
          <cell r="W360" t="str">
            <v>Operational</v>
          </cell>
          <cell r="X360" t="str">
            <v>Operational</v>
          </cell>
          <cell r="Y360" t="str">
            <v>Operational</v>
          </cell>
          <cell r="Z360" t="str">
            <v>Operational</v>
          </cell>
          <cell r="AA360" t="str">
            <v>Operational</v>
          </cell>
          <cell r="AB360" t="str">
            <v>Operational</v>
          </cell>
          <cell r="AC360" t="str">
            <v>Operational</v>
          </cell>
          <cell r="AD360" t="str">
            <v>Operational</v>
          </cell>
          <cell r="AE360" t="str">
            <v>Operational</v>
          </cell>
          <cell r="AF360" t="str">
            <v>Operational</v>
          </cell>
        </row>
        <row r="361">
          <cell r="N361" t="str">
            <v>United States</v>
          </cell>
          <cell r="W361" t="str">
            <v>Operational</v>
          </cell>
          <cell r="X361" t="str">
            <v>Operational</v>
          </cell>
          <cell r="Y361" t="str">
            <v>Operational</v>
          </cell>
          <cell r="Z361" t="str">
            <v>Operational</v>
          </cell>
          <cell r="AA361" t="str">
            <v>Operational</v>
          </cell>
          <cell r="AB361" t="str">
            <v>Operational</v>
          </cell>
          <cell r="AC361" t="str">
            <v>Operational</v>
          </cell>
          <cell r="AD361" t="str">
            <v>Operational</v>
          </cell>
          <cell r="AE361" t="str">
            <v>Operational</v>
          </cell>
          <cell r="AF361" t="str">
            <v>Operational</v>
          </cell>
        </row>
        <row r="362">
          <cell r="N362" t="str">
            <v>United States</v>
          </cell>
          <cell r="W362" t="str">
            <v>Operational</v>
          </cell>
          <cell r="X362" t="str">
            <v>Operational</v>
          </cell>
          <cell r="Y362" t="str">
            <v>Operational</v>
          </cell>
          <cell r="Z362" t="str">
            <v>Operational</v>
          </cell>
          <cell r="AA362" t="str">
            <v>Operational</v>
          </cell>
          <cell r="AB362" t="str">
            <v>Operational</v>
          </cell>
          <cell r="AC362" t="str">
            <v>Operational</v>
          </cell>
          <cell r="AD362" t="str">
            <v>Operational</v>
          </cell>
          <cell r="AE362" t="str">
            <v>Operational</v>
          </cell>
          <cell r="AF362" t="str">
            <v>Operational</v>
          </cell>
        </row>
        <row r="363">
          <cell r="N363" t="str">
            <v>United States</v>
          </cell>
          <cell r="W363" t="str">
            <v>Operational</v>
          </cell>
          <cell r="X363" t="str">
            <v>Operational</v>
          </cell>
          <cell r="Y363" t="str">
            <v>Operational</v>
          </cell>
          <cell r="Z363" t="str">
            <v>Operational</v>
          </cell>
          <cell r="AA363" t="str">
            <v>Operational</v>
          </cell>
          <cell r="AB363" t="str">
            <v>Operational</v>
          </cell>
          <cell r="AC363" t="str">
            <v>Operational</v>
          </cell>
          <cell r="AD363" t="str">
            <v>Operational</v>
          </cell>
          <cell r="AE363" t="str">
            <v>Operational</v>
          </cell>
          <cell r="AF363" t="str">
            <v>Operational</v>
          </cell>
        </row>
        <row r="364">
          <cell r="N364" t="str">
            <v>United States</v>
          </cell>
          <cell r="W364" t="str">
            <v>Operational</v>
          </cell>
          <cell r="X364" t="str">
            <v>Operational</v>
          </cell>
          <cell r="Y364" t="str">
            <v>Operational</v>
          </cell>
          <cell r="Z364" t="str">
            <v>Operational</v>
          </cell>
          <cell r="AA364" t="str">
            <v>Operational</v>
          </cell>
          <cell r="AB364" t="str">
            <v>Operational</v>
          </cell>
          <cell r="AC364" t="str">
            <v>Operational</v>
          </cell>
          <cell r="AD364" t="str">
            <v>Operational</v>
          </cell>
          <cell r="AE364" t="str">
            <v>Operational</v>
          </cell>
          <cell r="AF364" t="str">
            <v>Operational</v>
          </cell>
        </row>
        <row r="365">
          <cell r="N365" t="str">
            <v>United States</v>
          </cell>
          <cell r="W365" t="str">
            <v>Operational</v>
          </cell>
          <cell r="X365" t="str">
            <v>Operational</v>
          </cell>
          <cell r="Y365" t="str">
            <v>Operational</v>
          </cell>
          <cell r="Z365" t="str">
            <v>Operational</v>
          </cell>
          <cell r="AA365" t="str">
            <v>Operational</v>
          </cell>
          <cell r="AB365" t="str">
            <v>Operational</v>
          </cell>
          <cell r="AC365" t="str">
            <v>Operational</v>
          </cell>
          <cell r="AD365" t="str">
            <v>Operational</v>
          </cell>
          <cell r="AE365" t="str">
            <v>Operational</v>
          </cell>
          <cell r="AF365" t="str">
            <v>Operational</v>
          </cell>
        </row>
        <row r="366">
          <cell r="N366" t="str">
            <v>United States</v>
          </cell>
          <cell r="W366" t="str">
            <v>Operational</v>
          </cell>
          <cell r="X366" t="str">
            <v>Operational</v>
          </cell>
          <cell r="Y366" t="str">
            <v>Operational</v>
          </cell>
          <cell r="Z366" t="str">
            <v>Operational</v>
          </cell>
          <cell r="AA366" t="str">
            <v>Operational</v>
          </cell>
          <cell r="AB366" t="str">
            <v>Operational</v>
          </cell>
          <cell r="AC366" t="str">
            <v>Operational</v>
          </cell>
          <cell r="AD366" t="str">
            <v>Operational</v>
          </cell>
          <cell r="AE366" t="str">
            <v>Operational</v>
          </cell>
          <cell r="AF366" t="str">
            <v>Operational</v>
          </cell>
        </row>
        <row r="367">
          <cell r="N367" t="str">
            <v>United States</v>
          </cell>
          <cell r="W367" t="str">
            <v>Operational</v>
          </cell>
          <cell r="X367" t="str">
            <v>Operational</v>
          </cell>
          <cell r="Y367" t="str">
            <v>Operational</v>
          </cell>
          <cell r="Z367" t="str">
            <v>Operational</v>
          </cell>
          <cell r="AA367" t="str">
            <v>Operational</v>
          </cell>
          <cell r="AB367" t="str">
            <v>Operational</v>
          </cell>
          <cell r="AC367" t="str">
            <v>Operational</v>
          </cell>
          <cell r="AD367" t="str">
            <v>Operational</v>
          </cell>
          <cell r="AE367" t="str">
            <v>Operational</v>
          </cell>
          <cell r="AF367" t="str">
            <v>Operational</v>
          </cell>
        </row>
        <row r="368">
          <cell r="N368" t="str">
            <v>United States</v>
          </cell>
          <cell r="W368" t="str">
            <v>Operational</v>
          </cell>
          <cell r="X368" t="str">
            <v>Operational</v>
          </cell>
          <cell r="Y368" t="str">
            <v>Operational</v>
          </cell>
          <cell r="Z368" t="str">
            <v>Operational</v>
          </cell>
          <cell r="AA368" t="str">
            <v>Operational</v>
          </cell>
          <cell r="AB368" t="str">
            <v>Operational</v>
          </cell>
          <cell r="AC368" t="str">
            <v>Operational</v>
          </cell>
          <cell r="AD368" t="str">
            <v>Operational</v>
          </cell>
          <cell r="AE368" t="str">
            <v>Operational</v>
          </cell>
          <cell r="AF368" t="str">
            <v>Operational</v>
          </cell>
        </row>
        <row r="369">
          <cell r="N369" t="str">
            <v>United States</v>
          </cell>
          <cell r="W369" t="str">
            <v>Operational</v>
          </cell>
          <cell r="X369" t="str">
            <v>Operational</v>
          </cell>
          <cell r="Y369" t="str">
            <v>Operational</v>
          </cell>
          <cell r="Z369" t="str">
            <v>Operational</v>
          </cell>
          <cell r="AA369" t="str">
            <v>Operational</v>
          </cell>
          <cell r="AB369" t="str">
            <v>Operational</v>
          </cell>
          <cell r="AC369" t="str">
            <v>Operational</v>
          </cell>
          <cell r="AD369" t="str">
            <v>Operational</v>
          </cell>
          <cell r="AE369" t="str">
            <v>Operational</v>
          </cell>
          <cell r="AF369" t="str">
            <v>Operational</v>
          </cell>
        </row>
        <row r="370">
          <cell r="N370" t="str">
            <v>United States</v>
          </cell>
          <cell r="W370" t="str">
            <v>Operational</v>
          </cell>
          <cell r="X370" t="str">
            <v>Operational</v>
          </cell>
          <cell r="Y370" t="str">
            <v>Operational</v>
          </cell>
          <cell r="Z370" t="str">
            <v>Operational</v>
          </cell>
          <cell r="AA370" t="str">
            <v>Operational</v>
          </cell>
          <cell r="AB370" t="str">
            <v>Operational</v>
          </cell>
          <cell r="AC370" t="str">
            <v>Operational</v>
          </cell>
          <cell r="AD370" t="str">
            <v>Operational</v>
          </cell>
          <cell r="AE370" t="str">
            <v>Operational</v>
          </cell>
          <cell r="AF370" t="str">
            <v>Operational</v>
          </cell>
        </row>
        <row r="371">
          <cell r="N371" t="str">
            <v>United States</v>
          </cell>
          <cell r="W371" t="str">
            <v>Under Construction</v>
          </cell>
          <cell r="X371" t="str">
            <v>Under Construction</v>
          </cell>
          <cell r="Y371" t="str">
            <v>Operational</v>
          </cell>
          <cell r="Z371" t="str">
            <v>Operational</v>
          </cell>
          <cell r="AA371" t="str">
            <v>Operational</v>
          </cell>
          <cell r="AB371" t="str">
            <v>Operational</v>
          </cell>
          <cell r="AC371" t="str">
            <v>Operational</v>
          </cell>
          <cell r="AD371" t="str">
            <v>Operational</v>
          </cell>
          <cell r="AE371" t="str">
            <v>Operational</v>
          </cell>
          <cell r="AF371" t="str">
            <v>Operational</v>
          </cell>
        </row>
        <row r="372">
          <cell r="N372" t="str">
            <v>United States</v>
          </cell>
          <cell r="W372" t="str">
            <v>Operational</v>
          </cell>
          <cell r="X372" t="str">
            <v>Operational</v>
          </cell>
          <cell r="Y372" t="str">
            <v>Operational</v>
          </cell>
          <cell r="Z372" t="str">
            <v>Operational</v>
          </cell>
          <cell r="AA372" t="str">
            <v>Operational</v>
          </cell>
          <cell r="AB372" t="str">
            <v>Operational</v>
          </cell>
          <cell r="AC372" t="str">
            <v>Operational</v>
          </cell>
          <cell r="AD372" t="str">
            <v>Operational</v>
          </cell>
          <cell r="AE372" t="str">
            <v>Operational</v>
          </cell>
          <cell r="AF372" t="str">
            <v>Operational</v>
          </cell>
        </row>
        <row r="373">
          <cell r="N373" t="str">
            <v>United States</v>
          </cell>
          <cell r="W373" t="str">
            <v>Operational</v>
          </cell>
          <cell r="X373" t="str">
            <v>Operational</v>
          </cell>
          <cell r="Y373" t="str">
            <v>Operational</v>
          </cell>
          <cell r="Z373" t="str">
            <v>Operational</v>
          </cell>
          <cell r="AA373" t="str">
            <v>Operational</v>
          </cell>
          <cell r="AB373" t="str">
            <v>Operational</v>
          </cell>
          <cell r="AC373" t="str">
            <v>Operational</v>
          </cell>
          <cell r="AD373" t="str">
            <v>Operational</v>
          </cell>
          <cell r="AE373" t="str">
            <v>Operational</v>
          </cell>
          <cell r="AF373" t="str">
            <v>Operational</v>
          </cell>
        </row>
        <row r="374">
          <cell r="N374" t="str">
            <v>United States</v>
          </cell>
          <cell r="W374" t="str">
            <v>Operational</v>
          </cell>
          <cell r="X374" t="str">
            <v>Operational</v>
          </cell>
          <cell r="Y374" t="str">
            <v>Operational</v>
          </cell>
          <cell r="Z374" t="str">
            <v>Operational</v>
          </cell>
          <cell r="AA374" t="str">
            <v>Operational</v>
          </cell>
          <cell r="AB374" t="str">
            <v>Operational</v>
          </cell>
          <cell r="AC374" t="str">
            <v>Operational</v>
          </cell>
          <cell r="AD374" t="str">
            <v>Operational</v>
          </cell>
          <cell r="AE374" t="str">
            <v>Operational</v>
          </cell>
          <cell r="AF374" t="str">
            <v>Operational</v>
          </cell>
        </row>
        <row r="375">
          <cell r="N375" t="str">
            <v>United States</v>
          </cell>
          <cell r="W375" t="str">
            <v>Operational</v>
          </cell>
          <cell r="X375" t="str">
            <v>Operational</v>
          </cell>
          <cell r="Y375" t="str">
            <v>Operational</v>
          </cell>
          <cell r="Z375" t="str">
            <v>Operational</v>
          </cell>
          <cell r="AA375" t="str">
            <v>Operational</v>
          </cell>
          <cell r="AB375" t="str">
            <v>Operational</v>
          </cell>
          <cell r="AC375" t="str">
            <v>Operational</v>
          </cell>
          <cell r="AD375" t="str">
            <v>Operational</v>
          </cell>
          <cell r="AE375" t="str">
            <v>Operational</v>
          </cell>
          <cell r="AF375" t="str">
            <v>Operational</v>
          </cell>
        </row>
        <row r="376">
          <cell r="N376" t="str">
            <v>United States</v>
          </cell>
          <cell r="W376" t="str">
            <v>Operational</v>
          </cell>
          <cell r="X376" t="str">
            <v>Operational</v>
          </cell>
          <cell r="Y376" t="str">
            <v>Operational</v>
          </cell>
          <cell r="Z376" t="str">
            <v>Operational</v>
          </cell>
          <cell r="AA376" t="str">
            <v>Operational</v>
          </cell>
          <cell r="AB376" t="str">
            <v>Operational</v>
          </cell>
          <cell r="AC376" t="str">
            <v>Operational</v>
          </cell>
          <cell r="AD376" t="str">
            <v>Operational</v>
          </cell>
          <cell r="AE376" t="str">
            <v>Operational</v>
          </cell>
          <cell r="AF376" t="str">
            <v>Operational</v>
          </cell>
        </row>
        <row r="377">
          <cell r="N377" t="str">
            <v>United States</v>
          </cell>
          <cell r="W377" t="str">
            <v>Operational</v>
          </cell>
          <cell r="X377" t="str">
            <v>Operational</v>
          </cell>
          <cell r="Y377" t="str">
            <v>Operational</v>
          </cell>
          <cell r="Z377" t="str">
            <v>Operational</v>
          </cell>
          <cell r="AA377" t="str">
            <v>Operational</v>
          </cell>
          <cell r="AB377" t="str">
            <v>Operational</v>
          </cell>
          <cell r="AC377" t="str">
            <v>Operational</v>
          </cell>
          <cell r="AD377" t="str">
            <v>Operational</v>
          </cell>
          <cell r="AE377" t="str">
            <v>Operational</v>
          </cell>
          <cell r="AF377" t="str">
            <v>Operational</v>
          </cell>
        </row>
        <row r="378">
          <cell r="N378" t="str">
            <v>United States</v>
          </cell>
          <cell r="W378" t="str">
            <v>Operational</v>
          </cell>
          <cell r="X378" t="str">
            <v>Operational</v>
          </cell>
          <cell r="Y378" t="str">
            <v>Operational</v>
          </cell>
          <cell r="Z378" t="str">
            <v>Operational</v>
          </cell>
          <cell r="AA378" t="str">
            <v>Operational</v>
          </cell>
          <cell r="AB378" t="str">
            <v>Operational</v>
          </cell>
          <cell r="AC378" t="str">
            <v>Operational</v>
          </cell>
          <cell r="AD378" t="str">
            <v>Operational</v>
          </cell>
          <cell r="AE378" t="str">
            <v>Operational</v>
          </cell>
          <cell r="AF378" t="str">
            <v>Operational</v>
          </cell>
        </row>
        <row r="379">
          <cell r="N379" t="str">
            <v>United States</v>
          </cell>
          <cell r="W379" t="str">
            <v>Under Construction</v>
          </cell>
          <cell r="X379" t="str">
            <v>Under Construction</v>
          </cell>
          <cell r="Y379" t="str">
            <v>Operational</v>
          </cell>
          <cell r="Z379" t="str">
            <v>Operational</v>
          </cell>
          <cell r="AA379" t="str">
            <v>Operational</v>
          </cell>
          <cell r="AB379" t="str">
            <v>Operational</v>
          </cell>
          <cell r="AC379" t="str">
            <v>Operational</v>
          </cell>
          <cell r="AD379" t="str">
            <v>Operational</v>
          </cell>
          <cell r="AE379" t="str">
            <v>Operational</v>
          </cell>
          <cell r="AF379" t="str">
            <v>Operational</v>
          </cell>
        </row>
        <row r="380">
          <cell r="N380" t="str">
            <v>United States</v>
          </cell>
          <cell r="W380" t="str">
            <v>Operational</v>
          </cell>
          <cell r="X380" t="str">
            <v>Operational</v>
          </cell>
          <cell r="Y380" t="str">
            <v>Operational</v>
          </cell>
          <cell r="Z380" t="str">
            <v>Operational</v>
          </cell>
          <cell r="AA380" t="str">
            <v>Operational</v>
          </cell>
          <cell r="AB380" t="str">
            <v>Operational</v>
          </cell>
          <cell r="AC380" t="str">
            <v>Operational</v>
          </cell>
          <cell r="AD380" t="str">
            <v>Operational</v>
          </cell>
          <cell r="AE380" t="str">
            <v>Operational</v>
          </cell>
          <cell r="AF380" t="str">
            <v>Operational</v>
          </cell>
        </row>
        <row r="381">
          <cell r="N381" t="str">
            <v>United States</v>
          </cell>
          <cell r="W381" t="str">
            <v>Operational</v>
          </cell>
          <cell r="X381" t="str">
            <v>Operational</v>
          </cell>
          <cell r="Y381" t="str">
            <v>Operational</v>
          </cell>
          <cell r="Z381" t="str">
            <v>Operational</v>
          </cell>
          <cell r="AA381" t="str">
            <v>Operational</v>
          </cell>
          <cell r="AB381" t="str">
            <v>Operational</v>
          </cell>
          <cell r="AC381" t="str">
            <v>Operational</v>
          </cell>
          <cell r="AD381" t="str">
            <v>Operational</v>
          </cell>
          <cell r="AE381" t="str">
            <v>Operational</v>
          </cell>
          <cell r="AF381" t="str">
            <v>Operational</v>
          </cell>
        </row>
        <row r="382">
          <cell r="N382" t="str">
            <v>United States</v>
          </cell>
          <cell r="W382" t="str">
            <v>Operational</v>
          </cell>
          <cell r="X382" t="str">
            <v>Operational</v>
          </cell>
          <cell r="Y382" t="str">
            <v>Operational</v>
          </cell>
          <cell r="Z382" t="str">
            <v>Operational</v>
          </cell>
          <cell r="AA382" t="str">
            <v>Operational</v>
          </cell>
          <cell r="AB382" t="str">
            <v>Operational</v>
          </cell>
          <cell r="AC382" t="str">
            <v>Operational</v>
          </cell>
          <cell r="AD382" t="str">
            <v>Operational</v>
          </cell>
          <cell r="AE382" t="str">
            <v>Operational</v>
          </cell>
          <cell r="AF382" t="str">
            <v>Operational</v>
          </cell>
        </row>
        <row r="383">
          <cell r="N383" t="str">
            <v>United States</v>
          </cell>
          <cell r="W383" t="str">
            <v>Operational</v>
          </cell>
          <cell r="X383" t="str">
            <v>Operational</v>
          </cell>
          <cell r="Y383" t="str">
            <v>Operational</v>
          </cell>
          <cell r="Z383" t="str">
            <v>Operational</v>
          </cell>
          <cell r="AA383" t="str">
            <v>Operational</v>
          </cell>
          <cell r="AB383" t="str">
            <v>Operational</v>
          </cell>
          <cell r="AC383" t="str">
            <v>Operational</v>
          </cell>
          <cell r="AD383" t="str">
            <v>Operational</v>
          </cell>
          <cell r="AE383" t="str">
            <v>Operational</v>
          </cell>
          <cell r="AF383" t="str">
            <v>Operational</v>
          </cell>
        </row>
        <row r="384">
          <cell r="N384" t="str">
            <v>United States</v>
          </cell>
          <cell r="W384" t="str">
            <v>Operational</v>
          </cell>
          <cell r="X384" t="str">
            <v>Operational</v>
          </cell>
          <cell r="Y384" t="str">
            <v>Operational</v>
          </cell>
          <cell r="Z384" t="str">
            <v>Operational</v>
          </cell>
          <cell r="AA384" t="str">
            <v>Operational</v>
          </cell>
          <cell r="AB384" t="str">
            <v>Operational</v>
          </cell>
          <cell r="AC384" t="str">
            <v>Operational</v>
          </cell>
          <cell r="AD384" t="str">
            <v>Operational</v>
          </cell>
          <cell r="AE384" t="str">
            <v>Operational</v>
          </cell>
          <cell r="AF384" t="str">
            <v>Operational</v>
          </cell>
        </row>
        <row r="385">
          <cell r="N385" t="str">
            <v>United States</v>
          </cell>
          <cell r="W385" t="str">
            <v>Operational</v>
          </cell>
          <cell r="X385" t="str">
            <v>Operational</v>
          </cell>
          <cell r="Y385" t="str">
            <v>Operational</v>
          </cell>
          <cell r="Z385" t="str">
            <v>Operational</v>
          </cell>
          <cell r="AA385" t="str">
            <v>Operational</v>
          </cell>
          <cell r="AB385" t="str">
            <v>Operational</v>
          </cell>
          <cell r="AC385" t="str">
            <v>Operational</v>
          </cell>
          <cell r="AD385" t="str">
            <v>Operational</v>
          </cell>
          <cell r="AE385" t="str">
            <v>Operational</v>
          </cell>
          <cell r="AF385" t="str">
            <v>Operational</v>
          </cell>
        </row>
        <row r="386">
          <cell r="N386" t="str">
            <v>United States</v>
          </cell>
          <cell r="W386" t="str">
            <v>Operational</v>
          </cell>
          <cell r="X386" t="str">
            <v>Operational</v>
          </cell>
          <cell r="Y386" t="str">
            <v>Operational</v>
          </cell>
          <cell r="Z386" t="str">
            <v>Operational</v>
          </cell>
          <cell r="AA386" t="str">
            <v>Operational</v>
          </cell>
          <cell r="AB386" t="str">
            <v>Operational</v>
          </cell>
          <cell r="AC386" t="str">
            <v>Operational</v>
          </cell>
          <cell r="AD386" t="str">
            <v>Operational</v>
          </cell>
          <cell r="AE386" t="str">
            <v>Operational</v>
          </cell>
          <cell r="AF386" t="str">
            <v>Operational</v>
          </cell>
        </row>
        <row r="387">
          <cell r="N387" t="str">
            <v>United States</v>
          </cell>
          <cell r="W387" t="str">
            <v>Operational</v>
          </cell>
          <cell r="X387" t="str">
            <v>Operational</v>
          </cell>
          <cell r="Y387" t="str">
            <v>Operational</v>
          </cell>
          <cell r="Z387" t="str">
            <v>Operational</v>
          </cell>
          <cell r="AA387" t="str">
            <v>Operational</v>
          </cell>
          <cell r="AB387" t="str">
            <v>Operational</v>
          </cell>
          <cell r="AC387" t="str">
            <v>Operational</v>
          </cell>
          <cell r="AD387" t="str">
            <v>Operational</v>
          </cell>
          <cell r="AE387" t="str">
            <v>Operational</v>
          </cell>
          <cell r="AF387" t="str">
            <v>Operational</v>
          </cell>
        </row>
        <row r="388">
          <cell r="N388" t="str">
            <v>Canada</v>
          </cell>
          <cell r="W388" t="str">
            <v>Under Construction</v>
          </cell>
          <cell r="X388" t="str">
            <v>Operational</v>
          </cell>
          <cell r="Y388" t="str">
            <v>Operational</v>
          </cell>
          <cell r="Z388" t="str">
            <v>Operational</v>
          </cell>
          <cell r="AA388" t="str">
            <v>Operational</v>
          </cell>
          <cell r="AB388" t="str">
            <v>Operational</v>
          </cell>
          <cell r="AC388" t="str">
            <v>Operational</v>
          </cell>
          <cell r="AD388" t="str">
            <v>Operational</v>
          </cell>
          <cell r="AE388" t="str">
            <v>Operational</v>
          </cell>
          <cell r="AF388" t="str">
            <v>Operational</v>
          </cell>
        </row>
        <row r="389">
          <cell r="N389" t="str">
            <v>United States</v>
          </cell>
          <cell r="W389" t="str">
            <v>Operational</v>
          </cell>
          <cell r="X389" t="str">
            <v>Operational</v>
          </cell>
          <cell r="Y389" t="str">
            <v>Operational</v>
          </cell>
          <cell r="Z389" t="str">
            <v>Operational</v>
          </cell>
          <cell r="AA389" t="str">
            <v>Operational</v>
          </cell>
          <cell r="AB389" t="str">
            <v>Operational</v>
          </cell>
          <cell r="AC389" t="str">
            <v>Operational</v>
          </cell>
          <cell r="AD389" t="str">
            <v>Operational</v>
          </cell>
          <cell r="AE389" t="str">
            <v>Operational</v>
          </cell>
          <cell r="AF389" t="str">
            <v>Operational</v>
          </cell>
        </row>
        <row r="390">
          <cell r="N390" t="str">
            <v>Canada</v>
          </cell>
          <cell r="W390" t="str">
            <v>Operational</v>
          </cell>
          <cell r="X390" t="str">
            <v>Operational</v>
          </cell>
          <cell r="Y390" t="str">
            <v>Operational</v>
          </cell>
          <cell r="Z390" t="str">
            <v>Operational</v>
          </cell>
          <cell r="AA390" t="str">
            <v>Operational</v>
          </cell>
          <cell r="AB390" t="str">
            <v>Operational</v>
          </cell>
          <cell r="AC390" t="str">
            <v>Operational</v>
          </cell>
          <cell r="AD390" t="str">
            <v>Operational</v>
          </cell>
          <cell r="AE390" t="str">
            <v>Operational</v>
          </cell>
          <cell r="AF390" t="str">
            <v>Operational</v>
          </cell>
        </row>
        <row r="391">
          <cell r="N391" t="str">
            <v>United States</v>
          </cell>
          <cell r="W391" t="str">
            <v>Operational</v>
          </cell>
          <cell r="X391" t="str">
            <v>Operational</v>
          </cell>
          <cell r="Y391" t="str">
            <v>Operational</v>
          </cell>
          <cell r="Z391" t="str">
            <v>Operational</v>
          </cell>
          <cell r="AA391" t="str">
            <v>Operational</v>
          </cell>
          <cell r="AB391" t="str">
            <v>Operational</v>
          </cell>
          <cell r="AC391" t="str">
            <v>Operational</v>
          </cell>
          <cell r="AD391" t="str">
            <v>Operational</v>
          </cell>
          <cell r="AE391" t="str">
            <v>Operational</v>
          </cell>
          <cell r="AF391" t="str">
            <v>Operational</v>
          </cell>
        </row>
        <row r="392">
          <cell r="N392" t="str">
            <v>Canada</v>
          </cell>
          <cell r="W392" t="str">
            <v>Under Construction</v>
          </cell>
          <cell r="X392" t="str">
            <v>Operational</v>
          </cell>
          <cell r="Y392" t="str">
            <v>Operational</v>
          </cell>
          <cell r="Z392" t="str">
            <v>Operational</v>
          </cell>
          <cell r="AA392" t="str">
            <v>Operational</v>
          </cell>
          <cell r="AB392" t="str">
            <v>Operational</v>
          </cell>
          <cell r="AC392" t="str">
            <v>Operational</v>
          </cell>
          <cell r="AD392" t="str">
            <v>Operational</v>
          </cell>
          <cell r="AE392" t="str">
            <v>Operational</v>
          </cell>
          <cell r="AF392" t="str">
            <v>Operational</v>
          </cell>
        </row>
        <row r="393">
          <cell r="N393" t="str">
            <v>United States</v>
          </cell>
          <cell r="W393" t="str">
            <v>Under Construction</v>
          </cell>
          <cell r="X393" t="str">
            <v>Under Construction</v>
          </cell>
          <cell r="Y393" t="str">
            <v>Under Construction</v>
          </cell>
          <cell r="Z393" t="str">
            <v>Under Construction</v>
          </cell>
          <cell r="AA393" t="str">
            <v>Operational</v>
          </cell>
          <cell r="AB393" t="str">
            <v>Operational</v>
          </cell>
          <cell r="AC393" t="str">
            <v>Operational</v>
          </cell>
          <cell r="AD393" t="str">
            <v>Operational</v>
          </cell>
          <cell r="AE393" t="str">
            <v>Operational</v>
          </cell>
          <cell r="AF393" t="str">
            <v>Operational</v>
          </cell>
        </row>
        <row r="394">
          <cell r="N394" t="str">
            <v>United States</v>
          </cell>
          <cell r="W394" t="str">
            <v>Operational</v>
          </cell>
          <cell r="X394" t="str">
            <v>Operational</v>
          </cell>
          <cell r="Y394" t="str">
            <v>Operational</v>
          </cell>
          <cell r="Z394" t="str">
            <v>Operational</v>
          </cell>
          <cell r="AA394" t="str">
            <v>Operational</v>
          </cell>
          <cell r="AB394" t="str">
            <v>Operational</v>
          </cell>
          <cell r="AC394" t="str">
            <v>Operational</v>
          </cell>
          <cell r="AD394" t="str">
            <v>Operational</v>
          </cell>
          <cell r="AE394" t="str">
            <v>Operational</v>
          </cell>
          <cell r="AF394" t="str">
            <v>Operational</v>
          </cell>
        </row>
        <row r="395">
          <cell r="N395" t="str">
            <v>United States</v>
          </cell>
          <cell r="W395" t="str">
            <v>Operational</v>
          </cell>
          <cell r="X395" t="str">
            <v>Operational</v>
          </cell>
          <cell r="Y395" t="str">
            <v>Operational</v>
          </cell>
          <cell r="Z395" t="str">
            <v>Operational</v>
          </cell>
          <cell r="AA395" t="str">
            <v>Operational</v>
          </cell>
          <cell r="AB395" t="str">
            <v>Operational</v>
          </cell>
          <cell r="AC395" t="str">
            <v>Operational</v>
          </cell>
          <cell r="AD395" t="str">
            <v>Operational</v>
          </cell>
          <cell r="AE395" t="str">
            <v>Operational</v>
          </cell>
          <cell r="AF395" t="str">
            <v>Operational</v>
          </cell>
        </row>
        <row r="396">
          <cell r="N396" t="str">
            <v>United States</v>
          </cell>
          <cell r="W396" t="str">
            <v>Operational</v>
          </cell>
          <cell r="X396" t="str">
            <v>Operational</v>
          </cell>
          <cell r="Y396" t="str">
            <v>Operational</v>
          </cell>
          <cell r="Z396" t="str">
            <v>Operational</v>
          </cell>
          <cell r="AA396" t="str">
            <v>Operational</v>
          </cell>
          <cell r="AB396" t="str">
            <v>Operational</v>
          </cell>
          <cell r="AC396" t="str">
            <v>Operational</v>
          </cell>
          <cell r="AD396" t="str">
            <v>Operational</v>
          </cell>
          <cell r="AE396" t="str">
            <v>Operational</v>
          </cell>
          <cell r="AF396" t="str">
            <v>Operational</v>
          </cell>
        </row>
        <row r="397">
          <cell r="N397" t="str">
            <v>United States</v>
          </cell>
          <cell r="W397" t="str">
            <v>Operational</v>
          </cell>
          <cell r="X397" t="str">
            <v>Operational</v>
          </cell>
          <cell r="Y397" t="str">
            <v>Operational</v>
          </cell>
          <cell r="Z397" t="str">
            <v>Operational</v>
          </cell>
          <cell r="AA397" t="str">
            <v>Operational</v>
          </cell>
          <cell r="AB397" t="str">
            <v>Operational</v>
          </cell>
          <cell r="AC397" t="str">
            <v>Operational</v>
          </cell>
          <cell r="AD397" t="str">
            <v>Operational</v>
          </cell>
          <cell r="AE397" t="str">
            <v>Operational</v>
          </cell>
          <cell r="AF397" t="str">
            <v>Operational</v>
          </cell>
        </row>
        <row r="398">
          <cell r="N398" t="str">
            <v>Canada</v>
          </cell>
          <cell r="W398" t="str">
            <v>Operational</v>
          </cell>
          <cell r="X398" t="str">
            <v>Operational</v>
          </cell>
          <cell r="Y398" t="str">
            <v>Operational</v>
          </cell>
          <cell r="Z398" t="str">
            <v>Operational</v>
          </cell>
          <cell r="AA398" t="str">
            <v>Operational</v>
          </cell>
          <cell r="AB398" t="str">
            <v>Operational</v>
          </cell>
          <cell r="AC398" t="str">
            <v>Operational</v>
          </cell>
          <cell r="AD398" t="str">
            <v>Operational</v>
          </cell>
          <cell r="AE398" t="str">
            <v>Operational</v>
          </cell>
          <cell r="AF398" t="str">
            <v>Operational</v>
          </cell>
        </row>
        <row r="399">
          <cell r="N399" t="str">
            <v>Canada</v>
          </cell>
          <cell r="W399" t="str">
            <v>Operational</v>
          </cell>
          <cell r="X399" t="str">
            <v>Operational</v>
          </cell>
          <cell r="Y399" t="str">
            <v>Operational</v>
          </cell>
          <cell r="Z399" t="str">
            <v>Operational</v>
          </cell>
          <cell r="AA399" t="str">
            <v>Operational</v>
          </cell>
          <cell r="AB399" t="str">
            <v>Operational</v>
          </cell>
          <cell r="AC399" t="str">
            <v>Operational</v>
          </cell>
          <cell r="AD399" t="str">
            <v>Operational</v>
          </cell>
          <cell r="AE399" t="str">
            <v>Operational</v>
          </cell>
          <cell r="AF399" t="str">
            <v>Operational</v>
          </cell>
        </row>
        <row r="400">
          <cell r="N400" t="str">
            <v>Canada</v>
          </cell>
          <cell r="W400" t="str">
            <v>Operational</v>
          </cell>
          <cell r="X400" t="str">
            <v>Operational</v>
          </cell>
          <cell r="Y400" t="str">
            <v>Operational</v>
          </cell>
          <cell r="Z400" t="str">
            <v>Operational</v>
          </cell>
          <cell r="AA400" t="str">
            <v>Operational</v>
          </cell>
          <cell r="AB400" t="str">
            <v>Operational</v>
          </cell>
          <cell r="AC400" t="str">
            <v>Operational</v>
          </cell>
          <cell r="AD400" t="str">
            <v>Operational</v>
          </cell>
          <cell r="AE400" t="str">
            <v>Operational</v>
          </cell>
          <cell r="AF400" t="str">
            <v>Operational</v>
          </cell>
        </row>
        <row r="401">
          <cell r="N401" t="str">
            <v>United States</v>
          </cell>
          <cell r="W401" t="str">
            <v>Operational</v>
          </cell>
          <cell r="X401" t="str">
            <v>Operational</v>
          </cell>
          <cell r="Y401" t="str">
            <v>Operational</v>
          </cell>
          <cell r="Z401" t="str">
            <v>Operational</v>
          </cell>
          <cell r="AA401" t="str">
            <v>Operational</v>
          </cell>
          <cell r="AB401" t="str">
            <v>Operational</v>
          </cell>
          <cell r="AC401" t="str">
            <v>Operational</v>
          </cell>
          <cell r="AD401" t="str">
            <v>Operational</v>
          </cell>
          <cell r="AE401" t="str">
            <v>Operational</v>
          </cell>
          <cell r="AF401" t="str">
            <v>Operational</v>
          </cell>
        </row>
        <row r="402">
          <cell r="N402" t="str">
            <v>United States</v>
          </cell>
          <cell r="W402" t="str">
            <v>Operational</v>
          </cell>
          <cell r="X402" t="str">
            <v>Operational</v>
          </cell>
          <cell r="Y402" t="str">
            <v>Operational</v>
          </cell>
          <cell r="Z402" t="str">
            <v>Operational</v>
          </cell>
          <cell r="AA402" t="str">
            <v>Operational</v>
          </cell>
          <cell r="AB402" t="str">
            <v>Operational</v>
          </cell>
          <cell r="AC402" t="str">
            <v>Operational</v>
          </cell>
          <cell r="AD402" t="str">
            <v>Operational</v>
          </cell>
          <cell r="AE402" t="str">
            <v>Operational</v>
          </cell>
          <cell r="AF402" t="str">
            <v>Operational</v>
          </cell>
        </row>
        <row r="403">
          <cell r="N403" t="str">
            <v>Canada</v>
          </cell>
          <cell r="W403" t="str">
            <v>Operational</v>
          </cell>
          <cell r="X403" t="str">
            <v>Operational</v>
          </cell>
          <cell r="Y403" t="str">
            <v>Operational</v>
          </cell>
          <cell r="Z403" t="str">
            <v>Operational</v>
          </cell>
          <cell r="AA403" t="str">
            <v>Operational</v>
          </cell>
          <cell r="AB403" t="str">
            <v>Operational</v>
          </cell>
          <cell r="AC403" t="str">
            <v>Operational</v>
          </cell>
          <cell r="AD403" t="str">
            <v>Operational</v>
          </cell>
          <cell r="AE403" t="str">
            <v>Operational</v>
          </cell>
          <cell r="AF403" t="str">
            <v>Operational</v>
          </cell>
        </row>
        <row r="404">
          <cell r="N404" t="str">
            <v>United States</v>
          </cell>
          <cell r="W404" t="str">
            <v>Operational</v>
          </cell>
          <cell r="X404" t="str">
            <v>Operational</v>
          </cell>
          <cell r="Y404" t="str">
            <v>Operational</v>
          </cell>
          <cell r="Z404" t="str">
            <v>Operational</v>
          </cell>
          <cell r="AA404" t="str">
            <v>Operational</v>
          </cell>
          <cell r="AB404" t="str">
            <v>Operational</v>
          </cell>
          <cell r="AC404" t="str">
            <v>Operational</v>
          </cell>
          <cell r="AD404" t="str">
            <v>Operational</v>
          </cell>
          <cell r="AE404" t="str">
            <v>Operational</v>
          </cell>
          <cell r="AF404" t="str">
            <v>Operational</v>
          </cell>
        </row>
        <row r="405">
          <cell r="N405" t="str">
            <v>Canada</v>
          </cell>
          <cell r="W405" t="str">
            <v>Operational</v>
          </cell>
          <cell r="X405" t="str">
            <v>Operational</v>
          </cell>
          <cell r="Y405" t="str">
            <v>Operational</v>
          </cell>
          <cell r="Z405" t="str">
            <v>Operational</v>
          </cell>
          <cell r="AA405" t="str">
            <v>Operational</v>
          </cell>
          <cell r="AB405" t="str">
            <v>Operational</v>
          </cell>
          <cell r="AC405" t="str">
            <v>Operational</v>
          </cell>
          <cell r="AD405" t="str">
            <v>Operational</v>
          </cell>
          <cell r="AE405" t="str">
            <v>Operational</v>
          </cell>
          <cell r="AF405" t="str">
            <v>Operational</v>
          </cell>
        </row>
        <row r="406">
          <cell r="N406" t="str">
            <v>Canada</v>
          </cell>
          <cell r="W406" t="str">
            <v>Operational</v>
          </cell>
          <cell r="X406" t="str">
            <v>Operational</v>
          </cell>
          <cell r="Y406" t="str">
            <v>Operational</v>
          </cell>
          <cell r="Z406" t="str">
            <v>Operational</v>
          </cell>
          <cell r="AA406" t="str">
            <v>Operational</v>
          </cell>
          <cell r="AB406" t="str">
            <v>Operational</v>
          </cell>
          <cell r="AC406" t="str">
            <v>Operational</v>
          </cell>
          <cell r="AD406" t="str">
            <v>Operational</v>
          </cell>
          <cell r="AE406" t="str">
            <v>Operational</v>
          </cell>
          <cell r="AF406" t="str">
            <v>Operational</v>
          </cell>
        </row>
        <row r="407">
          <cell r="N407" t="str">
            <v>United States</v>
          </cell>
          <cell r="W407" t="str">
            <v>Operational</v>
          </cell>
          <cell r="X407" t="str">
            <v>Operational</v>
          </cell>
          <cell r="Y407" t="str">
            <v>Operational</v>
          </cell>
          <cell r="Z407" t="str">
            <v>Operational</v>
          </cell>
          <cell r="AA407" t="str">
            <v>Operational</v>
          </cell>
          <cell r="AB407" t="str">
            <v>Operational</v>
          </cell>
          <cell r="AC407" t="str">
            <v>Operational</v>
          </cell>
          <cell r="AD407" t="str">
            <v>Operational</v>
          </cell>
          <cell r="AE407" t="str">
            <v>Operational</v>
          </cell>
          <cell r="AF407" t="str">
            <v>Operational</v>
          </cell>
        </row>
        <row r="408">
          <cell r="N408" t="str">
            <v>United States</v>
          </cell>
          <cell r="W408" t="str">
            <v>Operational</v>
          </cell>
          <cell r="X408" t="str">
            <v>Operational</v>
          </cell>
          <cell r="Y408" t="str">
            <v>Operational</v>
          </cell>
          <cell r="Z408" t="str">
            <v>Operational</v>
          </cell>
          <cell r="AA408" t="str">
            <v>Operational</v>
          </cell>
          <cell r="AB408" t="str">
            <v>Operational</v>
          </cell>
          <cell r="AC408" t="str">
            <v>Operational</v>
          </cell>
          <cell r="AD408" t="str">
            <v>Operational</v>
          </cell>
          <cell r="AE408" t="str">
            <v>Operational</v>
          </cell>
          <cell r="AF408" t="str">
            <v>Operational</v>
          </cell>
        </row>
        <row r="409">
          <cell r="N409" t="str">
            <v>Canada</v>
          </cell>
          <cell r="W409" t="str">
            <v>Operational</v>
          </cell>
          <cell r="X409" t="str">
            <v>Operational</v>
          </cell>
          <cell r="Y409" t="str">
            <v>Operational</v>
          </cell>
          <cell r="Z409" t="str">
            <v>Operational</v>
          </cell>
          <cell r="AA409" t="str">
            <v>Operational</v>
          </cell>
          <cell r="AB409" t="str">
            <v>Operational</v>
          </cell>
          <cell r="AC409" t="str">
            <v>Operational</v>
          </cell>
          <cell r="AD409" t="str">
            <v>Operational</v>
          </cell>
          <cell r="AE409" t="str">
            <v>Operational</v>
          </cell>
          <cell r="AF409" t="str">
            <v>Operational</v>
          </cell>
        </row>
        <row r="410">
          <cell r="N410" t="str">
            <v>Canada</v>
          </cell>
          <cell r="W410" t="str">
            <v>Operational</v>
          </cell>
          <cell r="X410" t="str">
            <v>Operational</v>
          </cell>
          <cell r="Y410" t="str">
            <v>Operational</v>
          </cell>
          <cell r="Z410" t="str">
            <v>Operational</v>
          </cell>
          <cell r="AA410" t="str">
            <v>Operational</v>
          </cell>
          <cell r="AB410" t="str">
            <v>Operational</v>
          </cell>
          <cell r="AC410" t="str">
            <v>Operational</v>
          </cell>
          <cell r="AD410" t="str">
            <v>Operational</v>
          </cell>
          <cell r="AE410" t="str">
            <v>Operational</v>
          </cell>
          <cell r="AF410" t="str">
            <v>Operational</v>
          </cell>
        </row>
        <row r="411">
          <cell r="N411" t="str">
            <v>Canada</v>
          </cell>
          <cell r="W411" t="str">
            <v>Operational</v>
          </cell>
          <cell r="X411" t="str">
            <v>Operational</v>
          </cell>
          <cell r="Y411" t="str">
            <v>Operational</v>
          </cell>
          <cell r="Z411" t="str">
            <v>Operational</v>
          </cell>
          <cell r="AA411" t="str">
            <v>Operational</v>
          </cell>
          <cell r="AB411" t="str">
            <v>Operational</v>
          </cell>
          <cell r="AC411" t="str">
            <v>Operational</v>
          </cell>
          <cell r="AD411" t="str">
            <v>Operational</v>
          </cell>
          <cell r="AE411" t="str">
            <v>Operational</v>
          </cell>
          <cell r="AF411" t="str">
            <v>Operational</v>
          </cell>
        </row>
        <row r="412">
          <cell r="N412" t="str">
            <v>United States</v>
          </cell>
          <cell r="W412" t="str">
            <v>Operational</v>
          </cell>
          <cell r="X412" t="str">
            <v>Operational</v>
          </cell>
          <cell r="Y412" t="str">
            <v>Operational</v>
          </cell>
          <cell r="Z412" t="str">
            <v>Operational</v>
          </cell>
          <cell r="AA412" t="str">
            <v>Operational</v>
          </cell>
          <cell r="AB412" t="str">
            <v>Operational</v>
          </cell>
          <cell r="AC412" t="str">
            <v>Operational</v>
          </cell>
          <cell r="AD412" t="str">
            <v>Operational</v>
          </cell>
          <cell r="AE412" t="str">
            <v>Operational</v>
          </cell>
          <cell r="AF412" t="str">
            <v>Operational</v>
          </cell>
        </row>
        <row r="413">
          <cell r="N413" t="str">
            <v>United States</v>
          </cell>
          <cell r="W413" t="str">
            <v>Operational</v>
          </cell>
          <cell r="X413" t="str">
            <v>Operational</v>
          </cell>
          <cell r="Y413" t="str">
            <v>Operational</v>
          </cell>
          <cell r="Z413" t="str">
            <v>Operational</v>
          </cell>
          <cell r="AA413" t="str">
            <v>Operational</v>
          </cell>
          <cell r="AB413" t="str">
            <v>Operational</v>
          </cell>
          <cell r="AC413" t="str">
            <v>Operational</v>
          </cell>
          <cell r="AD413" t="str">
            <v>Operational</v>
          </cell>
          <cell r="AE413" t="str">
            <v>Operational</v>
          </cell>
          <cell r="AF413" t="str">
            <v>Operational</v>
          </cell>
        </row>
        <row r="414">
          <cell r="N414" t="str">
            <v>United States</v>
          </cell>
          <cell r="W414" t="str">
            <v>Operational</v>
          </cell>
          <cell r="X414" t="str">
            <v>Operational</v>
          </cell>
          <cell r="Y414" t="str">
            <v>Operational</v>
          </cell>
          <cell r="Z414" t="str">
            <v>Operational</v>
          </cell>
          <cell r="AA414" t="str">
            <v>Operational</v>
          </cell>
          <cell r="AB414" t="str">
            <v>Operational</v>
          </cell>
          <cell r="AC414" t="str">
            <v>Operational</v>
          </cell>
          <cell r="AD414" t="str">
            <v>Operational</v>
          </cell>
          <cell r="AE414" t="str">
            <v>Operational</v>
          </cell>
          <cell r="AF414" t="str">
            <v>Operational</v>
          </cell>
        </row>
        <row r="415">
          <cell r="N415" t="str">
            <v>United States</v>
          </cell>
          <cell r="W415" t="str">
            <v>Operational</v>
          </cell>
          <cell r="X415" t="str">
            <v>Operational</v>
          </cell>
          <cell r="Y415" t="str">
            <v>Operational</v>
          </cell>
          <cell r="Z415" t="str">
            <v>Operational</v>
          </cell>
          <cell r="AA415" t="str">
            <v>Operational</v>
          </cell>
          <cell r="AB415" t="str">
            <v>Operational</v>
          </cell>
          <cell r="AC415" t="str">
            <v>Operational</v>
          </cell>
          <cell r="AD415" t="str">
            <v>Operational</v>
          </cell>
          <cell r="AE415" t="str">
            <v>Operational</v>
          </cell>
          <cell r="AF415" t="str">
            <v>Operational</v>
          </cell>
        </row>
        <row r="416">
          <cell r="N416" t="str">
            <v>United States</v>
          </cell>
          <cell r="W416" t="str">
            <v>Operational</v>
          </cell>
          <cell r="X416" t="str">
            <v>Operational</v>
          </cell>
          <cell r="Y416" t="str">
            <v>Operational</v>
          </cell>
          <cell r="Z416" t="str">
            <v>Operational</v>
          </cell>
          <cell r="AA416" t="str">
            <v>Operational</v>
          </cell>
          <cell r="AB416" t="str">
            <v>Operational</v>
          </cell>
          <cell r="AC416" t="str">
            <v>Operational</v>
          </cell>
          <cell r="AD416" t="str">
            <v>Operational</v>
          </cell>
          <cell r="AE416" t="str">
            <v>Operational</v>
          </cell>
          <cell r="AF416" t="str">
            <v>Operational</v>
          </cell>
        </row>
        <row r="417">
          <cell r="N417" t="str">
            <v>United States</v>
          </cell>
          <cell r="W417" t="str">
            <v>Operational</v>
          </cell>
          <cell r="X417" t="str">
            <v>Operational</v>
          </cell>
          <cell r="Y417" t="str">
            <v>Operational</v>
          </cell>
          <cell r="Z417" t="str">
            <v>Operational</v>
          </cell>
          <cell r="AA417" t="str">
            <v>Operational</v>
          </cell>
          <cell r="AB417" t="str">
            <v>Operational</v>
          </cell>
          <cell r="AC417" t="str">
            <v>Operational</v>
          </cell>
          <cell r="AD417" t="str">
            <v>Operational</v>
          </cell>
          <cell r="AE417" t="str">
            <v>Operational</v>
          </cell>
          <cell r="AF417" t="str">
            <v>Operational</v>
          </cell>
        </row>
        <row r="418">
          <cell r="N418" t="str">
            <v>United States</v>
          </cell>
          <cell r="W418" t="str">
            <v>Operational</v>
          </cell>
          <cell r="X418" t="str">
            <v>Operational</v>
          </cell>
          <cell r="Y418" t="str">
            <v>Operational</v>
          </cell>
          <cell r="Z418" t="str">
            <v>Operational</v>
          </cell>
          <cell r="AA418" t="str">
            <v>Operational</v>
          </cell>
          <cell r="AB418" t="str">
            <v>Operational</v>
          </cell>
          <cell r="AC418" t="str">
            <v>Operational</v>
          </cell>
          <cell r="AD418" t="str">
            <v>Operational</v>
          </cell>
          <cell r="AE418" t="str">
            <v>Operational</v>
          </cell>
          <cell r="AF418" t="str">
            <v>Operational</v>
          </cell>
        </row>
        <row r="419">
          <cell r="N419" t="str">
            <v>United States</v>
          </cell>
          <cell r="W419" t="str">
            <v>Operational</v>
          </cell>
          <cell r="X419" t="str">
            <v>Operational</v>
          </cell>
          <cell r="Y419" t="str">
            <v>Operational</v>
          </cell>
          <cell r="Z419" t="str">
            <v>Operational</v>
          </cell>
          <cell r="AA419" t="str">
            <v>Operational</v>
          </cell>
          <cell r="AB419" t="str">
            <v>Operational</v>
          </cell>
          <cell r="AC419" t="str">
            <v>Operational</v>
          </cell>
          <cell r="AD419" t="str">
            <v>Operational</v>
          </cell>
          <cell r="AE419" t="str">
            <v>Operational</v>
          </cell>
          <cell r="AF419" t="str">
            <v>Operational</v>
          </cell>
        </row>
        <row r="420">
          <cell r="N420" t="str">
            <v>United States</v>
          </cell>
          <cell r="W420" t="str">
            <v>Operational</v>
          </cell>
          <cell r="X420" t="str">
            <v>Operational</v>
          </cell>
          <cell r="Y420" t="str">
            <v>Operational</v>
          </cell>
          <cell r="Z420" t="str">
            <v>Operational</v>
          </cell>
          <cell r="AA420" t="str">
            <v>Operational</v>
          </cell>
          <cell r="AB420" t="str">
            <v>Operational</v>
          </cell>
          <cell r="AC420" t="str">
            <v>Operational</v>
          </cell>
          <cell r="AD420" t="str">
            <v>Operational</v>
          </cell>
          <cell r="AE420" t="str">
            <v>Operational</v>
          </cell>
          <cell r="AF420" t="str">
            <v>Operational</v>
          </cell>
        </row>
        <row r="421">
          <cell r="N421" t="str">
            <v>United States</v>
          </cell>
          <cell r="W421" t="str">
            <v>Operational</v>
          </cell>
          <cell r="X421" t="str">
            <v>Operational</v>
          </cell>
          <cell r="Y421" t="str">
            <v>Operational</v>
          </cell>
          <cell r="Z421" t="str">
            <v>Operational</v>
          </cell>
          <cell r="AA421" t="str">
            <v>Operational</v>
          </cell>
          <cell r="AB421" t="str">
            <v>Operational</v>
          </cell>
          <cell r="AC421" t="str">
            <v>Operational</v>
          </cell>
          <cell r="AD421" t="str">
            <v>Operational</v>
          </cell>
          <cell r="AE421" t="str">
            <v>Operational</v>
          </cell>
          <cell r="AF421" t="str">
            <v>Operational</v>
          </cell>
        </row>
        <row r="422">
          <cell r="N422" t="str">
            <v>United States</v>
          </cell>
          <cell r="W422" t="str">
            <v>Operational</v>
          </cell>
          <cell r="X422" t="str">
            <v>Operational</v>
          </cell>
          <cell r="Y422" t="str">
            <v>Operational</v>
          </cell>
          <cell r="Z422" t="str">
            <v>Operational</v>
          </cell>
          <cell r="AA422" t="str">
            <v>Operational</v>
          </cell>
          <cell r="AB422" t="str">
            <v>Operational</v>
          </cell>
          <cell r="AC422" t="str">
            <v>Operational</v>
          </cell>
          <cell r="AD422" t="str">
            <v>Operational</v>
          </cell>
          <cell r="AE422" t="str">
            <v>Operational</v>
          </cell>
          <cell r="AF422" t="str">
            <v>Operational</v>
          </cell>
        </row>
        <row r="423">
          <cell r="N423" t="str">
            <v>Canada</v>
          </cell>
          <cell r="W423" t="str">
            <v>Operational</v>
          </cell>
          <cell r="X423" t="str">
            <v>Operational</v>
          </cell>
          <cell r="Y423" t="str">
            <v>Operational</v>
          </cell>
          <cell r="Z423" t="str">
            <v>Operational</v>
          </cell>
          <cell r="AA423" t="str">
            <v>Operational</v>
          </cell>
          <cell r="AB423" t="str">
            <v>Operational</v>
          </cell>
          <cell r="AC423" t="str">
            <v>Operational</v>
          </cell>
          <cell r="AD423" t="str">
            <v>Operational</v>
          </cell>
          <cell r="AE423" t="str">
            <v>Operational</v>
          </cell>
          <cell r="AF423" t="str">
            <v>Operational</v>
          </cell>
        </row>
        <row r="424">
          <cell r="N424" t="str">
            <v>United States</v>
          </cell>
          <cell r="W424" t="str">
            <v>Under Construction</v>
          </cell>
          <cell r="X424" t="str">
            <v>Operational</v>
          </cell>
          <cell r="Y424" t="str">
            <v>Operational</v>
          </cell>
          <cell r="Z424" t="str">
            <v>Operational</v>
          </cell>
          <cell r="AA424" t="str">
            <v>Operational</v>
          </cell>
          <cell r="AB424" t="str">
            <v>Operational</v>
          </cell>
          <cell r="AC424" t="str">
            <v>Operational</v>
          </cell>
          <cell r="AD424" t="str">
            <v>Operational</v>
          </cell>
          <cell r="AE424" t="str">
            <v>Operational</v>
          </cell>
          <cell r="AF424" t="str">
            <v>Operational</v>
          </cell>
        </row>
        <row r="425">
          <cell r="N425" t="str">
            <v>Canada</v>
          </cell>
          <cell r="W425" t="str">
            <v>Operational</v>
          </cell>
          <cell r="X425" t="str">
            <v>Operational</v>
          </cell>
          <cell r="Y425" t="str">
            <v>Operational</v>
          </cell>
          <cell r="Z425" t="str">
            <v>Operational</v>
          </cell>
          <cell r="AA425" t="str">
            <v>Operational</v>
          </cell>
          <cell r="AB425" t="str">
            <v>Operational</v>
          </cell>
          <cell r="AC425" t="str">
            <v>Operational</v>
          </cell>
          <cell r="AD425" t="str">
            <v>Operational</v>
          </cell>
          <cell r="AE425" t="str">
            <v>Operational</v>
          </cell>
          <cell r="AF425" t="str">
            <v>Operational</v>
          </cell>
        </row>
        <row r="426">
          <cell r="N426" t="str">
            <v>United States</v>
          </cell>
          <cell r="W426" t="str">
            <v>Operational</v>
          </cell>
          <cell r="X426" t="str">
            <v>Operational</v>
          </cell>
          <cell r="Y426" t="str">
            <v>Operational</v>
          </cell>
          <cell r="Z426" t="str">
            <v>Operational</v>
          </cell>
          <cell r="AA426" t="str">
            <v>Operational</v>
          </cell>
          <cell r="AB426" t="str">
            <v>Operational</v>
          </cell>
          <cell r="AC426" t="str">
            <v>Operational</v>
          </cell>
          <cell r="AD426" t="str">
            <v>Operational</v>
          </cell>
          <cell r="AE426" t="str">
            <v>Operational</v>
          </cell>
          <cell r="AF426" t="str">
            <v>Operational</v>
          </cell>
        </row>
        <row r="427">
          <cell r="N427" t="str">
            <v>United States</v>
          </cell>
          <cell r="W427" t="str">
            <v>Operational</v>
          </cell>
          <cell r="X427" t="str">
            <v>Operational</v>
          </cell>
          <cell r="Y427" t="str">
            <v>Operational</v>
          </cell>
          <cell r="Z427" t="str">
            <v>Operational</v>
          </cell>
          <cell r="AA427" t="str">
            <v>Operational</v>
          </cell>
          <cell r="AB427" t="str">
            <v>Operational</v>
          </cell>
          <cell r="AC427" t="str">
            <v>Operational</v>
          </cell>
          <cell r="AD427" t="str">
            <v>Operational</v>
          </cell>
          <cell r="AE427" t="str">
            <v>Operational</v>
          </cell>
          <cell r="AF427" t="str">
            <v>Operational</v>
          </cell>
        </row>
        <row r="428">
          <cell r="N428" t="str">
            <v>United States</v>
          </cell>
          <cell r="W428" t="str">
            <v>Under Construction</v>
          </cell>
          <cell r="X428" t="str">
            <v>Under Construction</v>
          </cell>
          <cell r="Y428" t="str">
            <v>Operational</v>
          </cell>
          <cell r="Z428" t="str">
            <v>Operational</v>
          </cell>
          <cell r="AA428" t="str">
            <v>Operational</v>
          </cell>
          <cell r="AB428" t="str">
            <v>Operational</v>
          </cell>
          <cell r="AC428" t="str">
            <v>Operational</v>
          </cell>
          <cell r="AD428" t="str">
            <v>Operational</v>
          </cell>
          <cell r="AE428" t="str">
            <v>Operational</v>
          </cell>
          <cell r="AF428" t="str">
            <v>Operational</v>
          </cell>
        </row>
        <row r="429">
          <cell r="N429" t="str">
            <v>United States</v>
          </cell>
          <cell r="W429" t="str">
            <v>Operational</v>
          </cell>
          <cell r="X429" t="str">
            <v>Operational</v>
          </cell>
          <cell r="Y429" t="str">
            <v>Operational</v>
          </cell>
          <cell r="Z429" t="str">
            <v>Operational</v>
          </cell>
          <cell r="AA429" t="str">
            <v>Operational</v>
          </cell>
          <cell r="AB429" t="str">
            <v>Operational</v>
          </cell>
          <cell r="AC429" t="str">
            <v>Operational</v>
          </cell>
          <cell r="AD429" t="str">
            <v>Operational</v>
          </cell>
          <cell r="AE429" t="str">
            <v>Operational</v>
          </cell>
          <cell r="AF429" t="str">
            <v>Operational</v>
          </cell>
        </row>
        <row r="430">
          <cell r="N430" t="str">
            <v>United States</v>
          </cell>
          <cell r="W430" t="str">
            <v>Operational</v>
          </cell>
          <cell r="X430" t="str">
            <v>Operational</v>
          </cell>
          <cell r="Y430" t="str">
            <v>Operational</v>
          </cell>
          <cell r="Z430" t="str">
            <v>Operational</v>
          </cell>
          <cell r="AA430" t="str">
            <v>Operational</v>
          </cell>
          <cell r="AB430" t="str">
            <v>Operational</v>
          </cell>
          <cell r="AC430" t="str">
            <v>Operational</v>
          </cell>
          <cell r="AD430" t="str">
            <v>Operational</v>
          </cell>
          <cell r="AE430" t="str">
            <v>Operational</v>
          </cell>
          <cell r="AF430" t="str">
            <v>Operational</v>
          </cell>
        </row>
        <row r="431">
          <cell r="N431" t="str">
            <v>United States</v>
          </cell>
          <cell r="W431" t="str">
            <v>Operational</v>
          </cell>
          <cell r="X431" t="str">
            <v>Operational</v>
          </cell>
          <cell r="Y431" t="str">
            <v>Operational</v>
          </cell>
          <cell r="Z431" t="str">
            <v>Operational</v>
          </cell>
          <cell r="AA431" t="str">
            <v>Operational</v>
          </cell>
          <cell r="AB431" t="str">
            <v>Operational</v>
          </cell>
          <cell r="AC431" t="str">
            <v>Operational</v>
          </cell>
          <cell r="AD431" t="str">
            <v>Operational</v>
          </cell>
          <cell r="AE431" t="str">
            <v>Operational</v>
          </cell>
          <cell r="AF431" t="str">
            <v>Operational</v>
          </cell>
        </row>
        <row r="432">
          <cell r="N432" t="str">
            <v>United States</v>
          </cell>
          <cell r="W432" t="str">
            <v>Operational</v>
          </cell>
          <cell r="X432" t="str">
            <v>Operational</v>
          </cell>
          <cell r="Y432" t="str">
            <v>Operational</v>
          </cell>
          <cell r="Z432" t="str">
            <v>Operational</v>
          </cell>
          <cell r="AA432" t="str">
            <v>Operational</v>
          </cell>
          <cell r="AB432" t="str">
            <v>Operational</v>
          </cell>
          <cell r="AC432" t="str">
            <v>Operational</v>
          </cell>
          <cell r="AD432" t="str">
            <v>Operational</v>
          </cell>
          <cell r="AE432" t="str">
            <v>Operational</v>
          </cell>
          <cell r="AF432" t="str">
            <v>Operational</v>
          </cell>
        </row>
        <row r="433">
          <cell r="N433" t="str">
            <v>United States</v>
          </cell>
          <cell r="W433" t="str">
            <v>Operational</v>
          </cell>
          <cell r="X433" t="str">
            <v>Operational</v>
          </cell>
          <cell r="Y433" t="str">
            <v>Operational</v>
          </cell>
          <cell r="Z433" t="str">
            <v>Operational</v>
          </cell>
          <cell r="AA433" t="str">
            <v>Operational</v>
          </cell>
          <cell r="AB433" t="str">
            <v>Operational</v>
          </cell>
          <cell r="AC433" t="str">
            <v>Operational</v>
          </cell>
          <cell r="AD433" t="str">
            <v>Operational</v>
          </cell>
          <cell r="AE433" t="str">
            <v>Operational</v>
          </cell>
          <cell r="AF433" t="str">
            <v>Operational</v>
          </cell>
        </row>
        <row r="434">
          <cell r="N434" t="str">
            <v>United States</v>
          </cell>
          <cell r="W434" t="str">
            <v>Operational</v>
          </cell>
          <cell r="X434" t="str">
            <v>Operational</v>
          </cell>
          <cell r="Y434" t="str">
            <v>Operational</v>
          </cell>
          <cell r="Z434" t="str">
            <v>Operational</v>
          </cell>
          <cell r="AA434" t="str">
            <v>Operational</v>
          </cell>
          <cell r="AB434" t="str">
            <v>Operational</v>
          </cell>
          <cell r="AC434" t="str">
            <v>Operational</v>
          </cell>
          <cell r="AD434" t="str">
            <v>Operational</v>
          </cell>
          <cell r="AE434" t="str">
            <v>Operational</v>
          </cell>
          <cell r="AF434" t="str">
            <v>Operational</v>
          </cell>
        </row>
        <row r="435">
          <cell r="N435" t="str">
            <v>United States</v>
          </cell>
          <cell r="W435" t="str">
            <v>Operational</v>
          </cell>
          <cell r="X435" t="str">
            <v>Operational</v>
          </cell>
          <cell r="Y435" t="str">
            <v>Operational</v>
          </cell>
          <cell r="Z435" t="str">
            <v>Operational</v>
          </cell>
          <cell r="AA435" t="str">
            <v>Operational</v>
          </cell>
          <cell r="AB435" t="str">
            <v>Operational</v>
          </cell>
          <cell r="AC435" t="str">
            <v>Operational</v>
          </cell>
          <cell r="AD435" t="str">
            <v>Operational</v>
          </cell>
          <cell r="AE435" t="str">
            <v>Operational</v>
          </cell>
          <cell r="AF435" t="str">
            <v>Operational</v>
          </cell>
        </row>
        <row r="436">
          <cell r="N436" t="str">
            <v>United States</v>
          </cell>
          <cell r="W436" t="str">
            <v>Operational</v>
          </cell>
          <cell r="X436" t="str">
            <v>Operational</v>
          </cell>
          <cell r="Y436" t="str">
            <v>Operational</v>
          </cell>
          <cell r="Z436" t="str">
            <v>Operational</v>
          </cell>
          <cell r="AA436" t="str">
            <v>Operational</v>
          </cell>
          <cell r="AB436" t="str">
            <v>Operational</v>
          </cell>
          <cell r="AC436" t="str">
            <v>Operational</v>
          </cell>
          <cell r="AD436" t="str">
            <v>Operational</v>
          </cell>
          <cell r="AE436" t="str">
            <v>Operational</v>
          </cell>
          <cell r="AF436" t="str">
            <v>Operational</v>
          </cell>
        </row>
        <row r="437">
          <cell r="N437" t="str">
            <v>United States</v>
          </cell>
          <cell r="W437" t="str">
            <v>Under Construction</v>
          </cell>
          <cell r="X437" t="str">
            <v>Under Construction</v>
          </cell>
          <cell r="Y437" t="str">
            <v>Under Construction</v>
          </cell>
          <cell r="Z437" t="str">
            <v>Operational</v>
          </cell>
          <cell r="AA437" t="str">
            <v>Operational</v>
          </cell>
          <cell r="AB437" t="str">
            <v>Operational</v>
          </cell>
          <cell r="AC437" t="str">
            <v>Operational</v>
          </cell>
          <cell r="AD437" t="str">
            <v>Operational</v>
          </cell>
          <cell r="AE437" t="str">
            <v>Operational</v>
          </cell>
          <cell r="AF437" t="str">
            <v>Operational</v>
          </cell>
        </row>
        <row r="438">
          <cell r="N438" t="str">
            <v>United States</v>
          </cell>
          <cell r="W438" t="str">
            <v>Under Construction</v>
          </cell>
          <cell r="X438" t="str">
            <v>Under Construction</v>
          </cell>
          <cell r="Y438" t="str">
            <v>Under Construction</v>
          </cell>
          <cell r="Z438" t="str">
            <v>Under Construction</v>
          </cell>
          <cell r="AA438" t="str">
            <v>Under Construction</v>
          </cell>
          <cell r="AB438" t="str">
            <v>Under Construction</v>
          </cell>
          <cell r="AC438" t="str">
            <v>Operational</v>
          </cell>
          <cell r="AD438" t="str">
            <v>Operational</v>
          </cell>
          <cell r="AE438" t="str">
            <v>Operational</v>
          </cell>
          <cell r="AF438" t="str">
            <v>Operational</v>
          </cell>
        </row>
        <row r="439">
          <cell r="N439" t="str">
            <v>United States</v>
          </cell>
          <cell r="W439" t="str">
            <v>Operational</v>
          </cell>
          <cell r="X439" t="str">
            <v>Operational</v>
          </cell>
          <cell r="Y439" t="str">
            <v>Operational</v>
          </cell>
          <cell r="Z439" t="str">
            <v>Operational</v>
          </cell>
          <cell r="AA439" t="str">
            <v>Operational</v>
          </cell>
          <cell r="AB439" t="str">
            <v>Operational</v>
          </cell>
          <cell r="AC439" t="str">
            <v>Operational</v>
          </cell>
          <cell r="AD439" t="str">
            <v>Operational</v>
          </cell>
          <cell r="AE439" t="str">
            <v>Operational</v>
          </cell>
          <cell r="AF439" t="str">
            <v>Operational</v>
          </cell>
        </row>
        <row r="440">
          <cell r="N440" t="str">
            <v>United States</v>
          </cell>
          <cell r="W440" t="str">
            <v>Operational</v>
          </cell>
          <cell r="X440" t="str">
            <v>Operational</v>
          </cell>
          <cell r="Y440" t="str">
            <v>Operational</v>
          </cell>
          <cell r="Z440" t="str">
            <v>Operational</v>
          </cell>
          <cell r="AA440" t="str">
            <v>Operational</v>
          </cell>
          <cell r="AB440" t="str">
            <v>Operational</v>
          </cell>
          <cell r="AC440" t="str">
            <v>Operational</v>
          </cell>
          <cell r="AD440" t="str">
            <v>Operational</v>
          </cell>
          <cell r="AE440" t="str">
            <v>Operational</v>
          </cell>
          <cell r="AF440" t="str">
            <v>Operational</v>
          </cell>
        </row>
        <row r="441">
          <cell r="N441" t="str">
            <v>United States</v>
          </cell>
          <cell r="W441" t="str">
            <v>Operational</v>
          </cell>
          <cell r="X441" t="str">
            <v>Operational</v>
          </cell>
          <cell r="Y441" t="str">
            <v>Operational</v>
          </cell>
          <cell r="Z441" t="str">
            <v>Operational</v>
          </cell>
          <cell r="AA441" t="str">
            <v>Operational</v>
          </cell>
          <cell r="AB441" t="str">
            <v>Operational</v>
          </cell>
          <cell r="AC441" t="str">
            <v>Operational</v>
          </cell>
          <cell r="AD441" t="str">
            <v>Operational</v>
          </cell>
          <cell r="AE441" t="str">
            <v>Operational</v>
          </cell>
          <cell r="AF441" t="str">
            <v>Operational</v>
          </cell>
        </row>
        <row r="442">
          <cell r="N442" t="str">
            <v>United States</v>
          </cell>
          <cell r="W442" t="str">
            <v>Operational</v>
          </cell>
          <cell r="X442" t="str">
            <v>Operational</v>
          </cell>
          <cell r="Y442" t="str">
            <v>Operational</v>
          </cell>
          <cell r="Z442" t="str">
            <v>Operational</v>
          </cell>
          <cell r="AA442" t="str">
            <v>Operational</v>
          </cell>
          <cell r="AB442" t="str">
            <v>Operational</v>
          </cell>
          <cell r="AC442" t="str">
            <v>Operational</v>
          </cell>
          <cell r="AD442" t="str">
            <v>Operational</v>
          </cell>
          <cell r="AE442" t="str">
            <v>Operational</v>
          </cell>
          <cell r="AF442" t="str">
            <v>Operational</v>
          </cell>
        </row>
        <row r="443">
          <cell r="N443" t="str">
            <v>United States</v>
          </cell>
          <cell r="W443" t="str">
            <v>Operational</v>
          </cell>
          <cell r="X443" t="str">
            <v>Operational</v>
          </cell>
          <cell r="Y443" t="str">
            <v>Operational</v>
          </cell>
          <cell r="Z443" t="str">
            <v>Operational</v>
          </cell>
          <cell r="AA443" t="str">
            <v>Operational</v>
          </cell>
          <cell r="AB443" t="str">
            <v>Operational</v>
          </cell>
          <cell r="AC443" t="str">
            <v>Operational</v>
          </cell>
          <cell r="AD443" t="str">
            <v>Operational</v>
          </cell>
          <cell r="AE443" t="str">
            <v>Operational</v>
          </cell>
          <cell r="AF443" t="str">
            <v>Operational</v>
          </cell>
        </row>
        <row r="444">
          <cell r="N444" t="str">
            <v>United States</v>
          </cell>
          <cell r="W444" t="str">
            <v>Operational</v>
          </cell>
          <cell r="X444" t="str">
            <v>Operational</v>
          </cell>
          <cell r="Y444" t="str">
            <v>Operational</v>
          </cell>
          <cell r="Z444" t="str">
            <v>Operational</v>
          </cell>
          <cell r="AA444" t="str">
            <v>Operational</v>
          </cell>
          <cell r="AB444" t="str">
            <v>Operational</v>
          </cell>
          <cell r="AC444" t="str">
            <v>Operational</v>
          </cell>
          <cell r="AD444" t="str">
            <v>Operational</v>
          </cell>
          <cell r="AE444" t="str">
            <v>Operational</v>
          </cell>
          <cell r="AF444" t="str">
            <v>Operational</v>
          </cell>
        </row>
        <row r="445">
          <cell r="N445" t="str">
            <v>United States</v>
          </cell>
          <cell r="W445" t="str">
            <v>Operational</v>
          </cell>
          <cell r="X445" t="str">
            <v>Operational</v>
          </cell>
          <cell r="Y445" t="str">
            <v>Operational</v>
          </cell>
          <cell r="Z445" t="str">
            <v>Operational</v>
          </cell>
          <cell r="AA445" t="str">
            <v>Operational</v>
          </cell>
          <cell r="AB445" t="str">
            <v>Operational</v>
          </cell>
          <cell r="AC445" t="str">
            <v>Operational</v>
          </cell>
          <cell r="AD445" t="str">
            <v>Operational</v>
          </cell>
          <cell r="AE445" t="str">
            <v>Operational</v>
          </cell>
          <cell r="AF445" t="str">
            <v>Operational</v>
          </cell>
        </row>
        <row r="446">
          <cell r="N446" t="str">
            <v>United States</v>
          </cell>
          <cell r="W446" t="str">
            <v>Operational</v>
          </cell>
          <cell r="X446" t="str">
            <v>Operational</v>
          </cell>
          <cell r="Y446" t="str">
            <v>Operational</v>
          </cell>
          <cell r="Z446" t="str">
            <v>Operational</v>
          </cell>
          <cell r="AA446" t="str">
            <v>Operational</v>
          </cell>
          <cell r="AB446" t="str">
            <v>Operational</v>
          </cell>
          <cell r="AC446" t="str">
            <v>Operational</v>
          </cell>
          <cell r="AD446" t="str">
            <v>Operational</v>
          </cell>
          <cell r="AE446" t="str">
            <v>Operational</v>
          </cell>
          <cell r="AF446" t="str">
            <v>Operational</v>
          </cell>
        </row>
        <row r="447">
          <cell r="N447" t="str">
            <v>United States</v>
          </cell>
          <cell r="W447" t="str">
            <v>Operational</v>
          </cell>
          <cell r="X447" t="str">
            <v>Operational</v>
          </cell>
          <cell r="Y447" t="str">
            <v>Operational</v>
          </cell>
          <cell r="Z447" t="str">
            <v>Operational</v>
          </cell>
          <cell r="AA447" t="str">
            <v>Operational</v>
          </cell>
          <cell r="AB447" t="str">
            <v>Operational</v>
          </cell>
          <cell r="AC447" t="str">
            <v>Operational</v>
          </cell>
          <cell r="AD447" t="str">
            <v>Operational</v>
          </cell>
          <cell r="AE447" t="str">
            <v>Operational</v>
          </cell>
          <cell r="AF447" t="str">
            <v>Operational</v>
          </cell>
        </row>
        <row r="448">
          <cell r="N448" t="str">
            <v>United States</v>
          </cell>
          <cell r="W448" t="str">
            <v>Operational</v>
          </cell>
          <cell r="X448" t="str">
            <v>Operational</v>
          </cell>
          <cell r="Y448" t="str">
            <v>Operational</v>
          </cell>
          <cell r="Z448" t="str">
            <v>Operational</v>
          </cell>
          <cell r="AA448" t="str">
            <v>Operational</v>
          </cell>
          <cell r="AB448" t="str">
            <v>Operational</v>
          </cell>
          <cell r="AC448" t="str">
            <v>Operational</v>
          </cell>
          <cell r="AD448" t="str">
            <v>Operational</v>
          </cell>
          <cell r="AE448" t="str">
            <v>Operational</v>
          </cell>
          <cell r="AF448" t="str">
            <v>Operational</v>
          </cell>
        </row>
        <row r="449">
          <cell r="N449" t="str">
            <v>United States</v>
          </cell>
          <cell r="W449" t="str">
            <v>Operational</v>
          </cell>
          <cell r="X449" t="str">
            <v>Operational</v>
          </cell>
          <cell r="Y449" t="str">
            <v>Operational</v>
          </cell>
          <cell r="Z449" t="str">
            <v>Operational</v>
          </cell>
          <cell r="AA449" t="str">
            <v>Operational</v>
          </cell>
          <cell r="AB449" t="str">
            <v>Operational</v>
          </cell>
          <cell r="AC449" t="str">
            <v>Operational</v>
          </cell>
          <cell r="AD449" t="str">
            <v>Operational</v>
          </cell>
          <cell r="AE449" t="str">
            <v>Operational</v>
          </cell>
          <cell r="AF449" t="str">
            <v>Operational</v>
          </cell>
        </row>
        <row r="450">
          <cell r="N450" t="str">
            <v>United States</v>
          </cell>
          <cell r="W450" t="str">
            <v>Operational</v>
          </cell>
          <cell r="X450" t="str">
            <v>Operational</v>
          </cell>
          <cell r="Y450" t="str">
            <v>Operational</v>
          </cell>
          <cell r="Z450" t="str">
            <v>Operational</v>
          </cell>
          <cell r="AA450" t="str">
            <v>Operational</v>
          </cell>
          <cell r="AB450" t="str">
            <v>Operational</v>
          </cell>
          <cell r="AC450" t="str">
            <v>Operational</v>
          </cell>
          <cell r="AD450" t="str">
            <v>Operational</v>
          </cell>
          <cell r="AE450" t="str">
            <v>Operational</v>
          </cell>
          <cell r="AF450" t="str">
            <v>Operational</v>
          </cell>
        </row>
        <row r="451">
          <cell r="N451" t="str">
            <v>United States</v>
          </cell>
          <cell r="W451" t="str">
            <v>Under Construction</v>
          </cell>
          <cell r="X451" t="str">
            <v>Operational</v>
          </cell>
          <cell r="Y451" t="str">
            <v>Operational</v>
          </cell>
          <cell r="Z451" t="str">
            <v>Operational</v>
          </cell>
          <cell r="AA451" t="str">
            <v>Operational</v>
          </cell>
          <cell r="AB451" t="str">
            <v>Operational</v>
          </cell>
          <cell r="AC451" t="str">
            <v>Operational</v>
          </cell>
          <cell r="AD451" t="str">
            <v>Operational</v>
          </cell>
          <cell r="AE451" t="str">
            <v>Operational</v>
          </cell>
          <cell r="AF451" t="str">
            <v>Operational</v>
          </cell>
        </row>
        <row r="452">
          <cell r="N452" t="str">
            <v>United States</v>
          </cell>
          <cell r="W452" t="str">
            <v>Operational</v>
          </cell>
          <cell r="X452" t="str">
            <v>Operational</v>
          </cell>
          <cell r="Y452" t="str">
            <v>Operational</v>
          </cell>
          <cell r="Z452" t="str">
            <v>Operational</v>
          </cell>
          <cell r="AA452" t="str">
            <v>Operational</v>
          </cell>
          <cell r="AB452" t="str">
            <v>Operational</v>
          </cell>
          <cell r="AC452" t="str">
            <v>Operational</v>
          </cell>
          <cell r="AD452" t="str">
            <v>Operational</v>
          </cell>
          <cell r="AE452" t="str">
            <v>Operational</v>
          </cell>
          <cell r="AF452" t="str">
            <v>Operational</v>
          </cell>
        </row>
        <row r="453">
          <cell r="N453" t="str">
            <v>United States</v>
          </cell>
          <cell r="W453" t="str">
            <v>Operational</v>
          </cell>
          <cell r="X453" t="str">
            <v>Operational</v>
          </cell>
          <cell r="Y453" t="str">
            <v>Operational</v>
          </cell>
          <cell r="Z453" t="str">
            <v>Operational</v>
          </cell>
          <cell r="AA453" t="str">
            <v>Operational</v>
          </cell>
          <cell r="AB453" t="str">
            <v>Operational</v>
          </cell>
          <cell r="AC453" t="str">
            <v>Operational</v>
          </cell>
          <cell r="AD453" t="str">
            <v>Operational</v>
          </cell>
          <cell r="AE453" t="str">
            <v>Operational</v>
          </cell>
          <cell r="AF453" t="str">
            <v>Operational</v>
          </cell>
        </row>
        <row r="454">
          <cell r="N454" t="str">
            <v>United States</v>
          </cell>
          <cell r="W454" t="str">
            <v>Operational</v>
          </cell>
          <cell r="X454" t="str">
            <v>Operational</v>
          </cell>
          <cell r="Y454" t="str">
            <v>Operational</v>
          </cell>
          <cell r="Z454" t="str">
            <v>Operational</v>
          </cell>
          <cell r="AA454" t="str">
            <v>Operational</v>
          </cell>
          <cell r="AB454" t="str">
            <v>Operational</v>
          </cell>
          <cell r="AC454" t="str">
            <v>Operational</v>
          </cell>
          <cell r="AD454" t="str">
            <v>Operational</v>
          </cell>
          <cell r="AE454" t="str">
            <v>Operational</v>
          </cell>
          <cell r="AF454" t="str">
            <v>Operational</v>
          </cell>
        </row>
        <row r="455">
          <cell r="N455" t="str">
            <v>United States</v>
          </cell>
          <cell r="W455" t="str">
            <v>Operational</v>
          </cell>
          <cell r="X455" t="str">
            <v>Operational</v>
          </cell>
          <cell r="Y455" t="str">
            <v>Operational</v>
          </cell>
          <cell r="Z455" t="str">
            <v>Operational</v>
          </cell>
          <cell r="AA455" t="str">
            <v>Operational</v>
          </cell>
          <cell r="AB455" t="str">
            <v>Operational</v>
          </cell>
          <cell r="AC455" t="str">
            <v>Operational</v>
          </cell>
          <cell r="AD455" t="str">
            <v>Operational</v>
          </cell>
          <cell r="AE455" t="str">
            <v>Operational</v>
          </cell>
          <cell r="AF455" t="str">
            <v>Operational</v>
          </cell>
        </row>
        <row r="456">
          <cell r="N456" t="str">
            <v>United States</v>
          </cell>
          <cell r="W456" t="str">
            <v>Under Construction</v>
          </cell>
          <cell r="X456" t="str">
            <v>Under Construction</v>
          </cell>
          <cell r="Y456" t="str">
            <v>Under Construction</v>
          </cell>
          <cell r="Z456" t="str">
            <v>Under Construction</v>
          </cell>
          <cell r="AA456" t="str">
            <v>Under Construction</v>
          </cell>
          <cell r="AB456" t="str">
            <v>Operational</v>
          </cell>
          <cell r="AC456" t="str">
            <v>Operational</v>
          </cell>
          <cell r="AD456" t="str">
            <v>Operational</v>
          </cell>
          <cell r="AE456" t="str">
            <v>Operational</v>
          </cell>
          <cell r="AF456" t="str">
            <v>Operational</v>
          </cell>
        </row>
        <row r="457">
          <cell r="N457" t="str">
            <v>United States</v>
          </cell>
          <cell r="W457" t="str">
            <v>Operational</v>
          </cell>
          <cell r="X457" t="str">
            <v>Operational</v>
          </cell>
          <cell r="Y457" t="str">
            <v>Operational</v>
          </cell>
          <cell r="Z457" t="str">
            <v>Operational</v>
          </cell>
          <cell r="AA457" t="str">
            <v>Operational</v>
          </cell>
          <cell r="AB457" t="str">
            <v>Operational</v>
          </cell>
          <cell r="AC457" t="str">
            <v>Operational</v>
          </cell>
          <cell r="AD457" t="str">
            <v>Operational</v>
          </cell>
          <cell r="AE457" t="str">
            <v>Operational</v>
          </cell>
          <cell r="AF457" t="str">
            <v>Operational</v>
          </cell>
        </row>
        <row r="458">
          <cell r="N458" t="str">
            <v>United States</v>
          </cell>
          <cell r="W458" t="str">
            <v>Operational</v>
          </cell>
          <cell r="X458" t="str">
            <v>Operational</v>
          </cell>
          <cell r="Y458" t="str">
            <v>Operational</v>
          </cell>
          <cell r="Z458" t="str">
            <v>Operational</v>
          </cell>
          <cell r="AA458" t="str">
            <v>Operational</v>
          </cell>
          <cell r="AB458" t="str">
            <v>Operational</v>
          </cell>
          <cell r="AC458" t="str">
            <v>Operational</v>
          </cell>
          <cell r="AD458" t="str">
            <v>Operational</v>
          </cell>
          <cell r="AE458" t="str">
            <v>Operational</v>
          </cell>
          <cell r="AF458" t="str">
            <v>Operational</v>
          </cell>
        </row>
        <row r="459">
          <cell r="N459" t="str">
            <v>United States</v>
          </cell>
          <cell r="W459" t="str">
            <v>Operational</v>
          </cell>
          <cell r="X459" t="str">
            <v>Operational</v>
          </cell>
          <cell r="Y459" t="str">
            <v>Operational</v>
          </cell>
          <cell r="Z459" t="str">
            <v>Operational</v>
          </cell>
          <cell r="AA459" t="str">
            <v>Operational</v>
          </cell>
          <cell r="AB459" t="str">
            <v>Operational</v>
          </cell>
          <cell r="AC459" t="str">
            <v>Operational</v>
          </cell>
          <cell r="AD459" t="str">
            <v>Operational</v>
          </cell>
          <cell r="AE459" t="str">
            <v>Operational</v>
          </cell>
          <cell r="AF459" t="str">
            <v>Operational</v>
          </cell>
        </row>
        <row r="460">
          <cell r="N460" t="str">
            <v>United States</v>
          </cell>
          <cell r="W460" t="str">
            <v>Operational</v>
          </cell>
          <cell r="X460" t="str">
            <v>Operational</v>
          </cell>
          <cell r="Y460" t="str">
            <v>Operational</v>
          </cell>
          <cell r="Z460" t="str">
            <v>Operational</v>
          </cell>
          <cell r="AA460" t="str">
            <v>Operational</v>
          </cell>
          <cell r="AB460" t="str">
            <v>Operational</v>
          </cell>
          <cell r="AC460" t="str">
            <v>Operational</v>
          </cell>
          <cell r="AD460" t="str">
            <v>Operational</v>
          </cell>
          <cell r="AE460" t="str">
            <v>Operational</v>
          </cell>
          <cell r="AF460" t="str">
            <v>Operational</v>
          </cell>
        </row>
        <row r="461">
          <cell r="N461" t="str">
            <v>United States</v>
          </cell>
          <cell r="W461" t="str">
            <v>Operational</v>
          </cell>
          <cell r="X461" t="str">
            <v>Operational</v>
          </cell>
          <cell r="Y461" t="str">
            <v>Operational</v>
          </cell>
          <cell r="Z461" t="str">
            <v>Operational</v>
          </cell>
          <cell r="AA461" t="str">
            <v>Operational</v>
          </cell>
          <cell r="AB461" t="str">
            <v>Operational</v>
          </cell>
          <cell r="AC461" t="str">
            <v>Operational</v>
          </cell>
          <cell r="AD461" t="str">
            <v>Operational</v>
          </cell>
          <cell r="AE461" t="str">
            <v>Operational</v>
          </cell>
          <cell r="AF461" t="str">
            <v>Operational</v>
          </cell>
        </row>
        <row r="462">
          <cell r="N462" t="str">
            <v>United States</v>
          </cell>
          <cell r="W462" t="str">
            <v>Operational</v>
          </cell>
          <cell r="X462" t="str">
            <v>Operational</v>
          </cell>
          <cell r="Y462" t="str">
            <v>Operational</v>
          </cell>
          <cell r="Z462" t="str">
            <v>Operational</v>
          </cell>
          <cell r="AA462" t="str">
            <v>Operational</v>
          </cell>
          <cell r="AB462" t="str">
            <v>Operational</v>
          </cell>
          <cell r="AC462" t="str">
            <v>Operational</v>
          </cell>
          <cell r="AD462" t="str">
            <v>Operational</v>
          </cell>
          <cell r="AE462" t="str">
            <v>Operational</v>
          </cell>
          <cell r="AF462" t="str">
            <v>Operational</v>
          </cell>
        </row>
        <row r="463">
          <cell r="N463" t="str">
            <v>United States</v>
          </cell>
          <cell r="W463" t="str">
            <v>Operational</v>
          </cell>
          <cell r="X463" t="str">
            <v>Operational</v>
          </cell>
          <cell r="Y463" t="str">
            <v>Operational</v>
          </cell>
          <cell r="Z463" t="str">
            <v>Operational</v>
          </cell>
          <cell r="AA463" t="str">
            <v>Operational</v>
          </cell>
          <cell r="AB463" t="str">
            <v>Operational</v>
          </cell>
          <cell r="AC463" t="str">
            <v>Operational</v>
          </cell>
          <cell r="AD463" t="str">
            <v>Operational</v>
          </cell>
          <cell r="AE463" t="str">
            <v>Operational</v>
          </cell>
          <cell r="AF463" t="str">
            <v>Operational</v>
          </cell>
        </row>
        <row r="464">
          <cell r="N464" t="str">
            <v>United States</v>
          </cell>
          <cell r="W464" t="str">
            <v>Operational</v>
          </cell>
          <cell r="X464" t="str">
            <v>Operational</v>
          </cell>
          <cell r="Y464" t="str">
            <v>Operational</v>
          </cell>
          <cell r="Z464" t="str">
            <v>Operational</v>
          </cell>
          <cell r="AA464" t="str">
            <v>Operational</v>
          </cell>
          <cell r="AB464" t="str">
            <v>Operational</v>
          </cell>
          <cell r="AC464" t="str">
            <v>Operational</v>
          </cell>
          <cell r="AD464" t="str">
            <v>Operational</v>
          </cell>
          <cell r="AE464" t="str">
            <v>Operational</v>
          </cell>
          <cell r="AF464" t="str">
            <v>Operational</v>
          </cell>
        </row>
        <row r="465">
          <cell r="N465" t="str">
            <v>United States</v>
          </cell>
          <cell r="W465" t="str">
            <v>Operational</v>
          </cell>
          <cell r="X465" t="str">
            <v>Operational</v>
          </cell>
          <cell r="Y465" t="str">
            <v>Operational</v>
          </cell>
          <cell r="Z465" t="str">
            <v>Operational</v>
          </cell>
          <cell r="AA465" t="str">
            <v>Operational</v>
          </cell>
          <cell r="AB465" t="str">
            <v>Operational</v>
          </cell>
          <cell r="AC465" t="str">
            <v>Operational</v>
          </cell>
          <cell r="AD465" t="str">
            <v>Operational</v>
          </cell>
          <cell r="AE465" t="str">
            <v>Operational</v>
          </cell>
          <cell r="AF465" t="str">
            <v>Operational</v>
          </cell>
        </row>
        <row r="466">
          <cell r="N466" t="str">
            <v>United States</v>
          </cell>
          <cell r="W466" t="str">
            <v>Operational</v>
          </cell>
          <cell r="X466" t="str">
            <v>Operational</v>
          </cell>
          <cell r="Y466" t="str">
            <v>Operational</v>
          </cell>
          <cell r="Z466" t="str">
            <v>Operational</v>
          </cell>
          <cell r="AA466" t="str">
            <v>Operational</v>
          </cell>
          <cell r="AB466" t="str">
            <v>Operational</v>
          </cell>
          <cell r="AC466" t="str">
            <v>Operational</v>
          </cell>
          <cell r="AD466" t="str">
            <v>Operational</v>
          </cell>
          <cell r="AE466" t="str">
            <v>Operational</v>
          </cell>
          <cell r="AF466" t="str">
            <v>Operational</v>
          </cell>
        </row>
        <row r="467">
          <cell r="N467" t="str">
            <v>United States</v>
          </cell>
          <cell r="W467" t="str">
            <v>Operational</v>
          </cell>
          <cell r="X467" t="str">
            <v>Operational</v>
          </cell>
          <cell r="Y467" t="str">
            <v>Operational</v>
          </cell>
          <cell r="Z467" t="str">
            <v>Operational</v>
          </cell>
          <cell r="AA467" t="str">
            <v>Operational</v>
          </cell>
          <cell r="AB467" t="str">
            <v>Operational</v>
          </cell>
          <cell r="AC467" t="str">
            <v>Operational</v>
          </cell>
          <cell r="AD467" t="str">
            <v>Operational</v>
          </cell>
          <cell r="AE467" t="str">
            <v>Operational</v>
          </cell>
          <cell r="AF467" t="str">
            <v>Operational</v>
          </cell>
        </row>
        <row r="468">
          <cell r="N468" t="str">
            <v>United States</v>
          </cell>
          <cell r="W468" t="str">
            <v>Under Construction</v>
          </cell>
          <cell r="X468" t="str">
            <v>Under Construction</v>
          </cell>
          <cell r="Y468" t="str">
            <v>Under Construction</v>
          </cell>
          <cell r="Z468" t="str">
            <v>Under Construction</v>
          </cell>
          <cell r="AA468" t="str">
            <v>Under Construction</v>
          </cell>
          <cell r="AB468" t="str">
            <v>Operational</v>
          </cell>
          <cell r="AC468" t="str">
            <v>Operational</v>
          </cell>
          <cell r="AD468" t="str">
            <v>Operational</v>
          </cell>
          <cell r="AE468" t="str">
            <v>Operational</v>
          </cell>
          <cell r="AF468" t="str">
            <v>Operational</v>
          </cell>
        </row>
        <row r="469">
          <cell r="N469" t="str">
            <v>United States</v>
          </cell>
          <cell r="W469" t="str">
            <v>Under Construction</v>
          </cell>
          <cell r="X469" t="str">
            <v>Under Construction</v>
          </cell>
          <cell r="Y469" t="str">
            <v>Under Construction</v>
          </cell>
          <cell r="Z469" t="str">
            <v>Under Construction</v>
          </cell>
          <cell r="AA469" t="str">
            <v>Under Construction</v>
          </cell>
          <cell r="AB469" t="str">
            <v>Under Construction</v>
          </cell>
          <cell r="AC469" t="str">
            <v>Under Construction</v>
          </cell>
          <cell r="AD469" t="str">
            <v>Under Construction</v>
          </cell>
          <cell r="AE469" t="str">
            <v>Operational</v>
          </cell>
          <cell r="AF469" t="str">
            <v>Operational</v>
          </cell>
        </row>
        <row r="470">
          <cell r="N470" t="str">
            <v>United States</v>
          </cell>
          <cell r="W470" t="str">
            <v>Operational</v>
          </cell>
          <cell r="X470" t="str">
            <v>Operational</v>
          </cell>
          <cell r="Y470" t="str">
            <v>Operational</v>
          </cell>
          <cell r="Z470" t="str">
            <v>Operational</v>
          </cell>
          <cell r="AA470" t="str">
            <v>Operational</v>
          </cell>
          <cell r="AB470" t="str">
            <v>Operational</v>
          </cell>
          <cell r="AC470" t="str">
            <v>Operational</v>
          </cell>
          <cell r="AD470" t="str">
            <v>Operational</v>
          </cell>
          <cell r="AE470" t="str">
            <v>Operational</v>
          </cell>
          <cell r="AF470" t="str">
            <v>Operational</v>
          </cell>
        </row>
        <row r="471">
          <cell r="N471" t="str">
            <v>United States</v>
          </cell>
          <cell r="W471" t="str">
            <v>Operational</v>
          </cell>
          <cell r="X471" t="str">
            <v>Operational</v>
          </cell>
          <cell r="Y471" t="str">
            <v>Operational</v>
          </cell>
          <cell r="Z471" t="str">
            <v>Operational</v>
          </cell>
          <cell r="AA471" t="str">
            <v>Operational</v>
          </cell>
          <cell r="AB471" t="str">
            <v>Operational</v>
          </cell>
          <cell r="AC471" t="str">
            <v>Operational</v>
          </cell>
          <cell r="AD471" t="str">
            <v>Operational</v>
          </cell>
          <cell r="AE471" t="str">
            <v>Operational</v>
          </cell>
          <cell r="AF471" t="str">
            <v>Operational</v>
          </cell>
        </row>
        <row r="472">
          <cell r="N472" t="str">
            <v>United States</v>
          </cell>
          <cell r="W472" t="str">
            <v>Operational</v>
          </cell>
          <cell r="X472" t="str">
            <v>Operational</v>
          </cell>
          <cell r="Y472" t="str">
            <v>Operational</v>
          </cell>
          <cell r="Z472" t="str">
            <v>Operational</v>
          </cell>
          <cell r="AA472" t="str">
            <v>Operational</v>
          </cell>
          <cell r="AB472" t="str">
            <v>Operational</v>
          </cell>
          <cell r="AC472" t="str">
            <v>Operational</v>
          </cell>
          <cell r="AD472" t="str">
            <v>Operational</v>
          </cell>
          <cell r="AE472" t="str">
            <v>Operational</v>
          </cell>
          <cell r="AF472" t="str">
            <v>Operational</v>
          </cell>
        </row>
        <row r="473">
          <cell r="N473" t="str">
            <v>United States</v>
          </cell>
          <cell r="W473" t="str">
            <v>Operational</v>
          </cell>
          <cell r="X473" t="str">
            <v>Operational</v>
          </cell>
          <cell r="Y473" t="str">
            <v>Operational</v>
          </cell>
          <cell r="Z473" t="str">
            <v>Operational</v>
          </cell>
          <cell r="AA473" t="str">
            <v>Operational</v>
          </cell>
          <cell r="AB473" t="str">
            <v>Operational</v>
          </cell>
          <cell r="AC473" t="str">
            <v>Operational</v>
          </cell>
          <cell r="AD473" t="str">
            <v>Operational</v>
          </cell>
          <cell r="AE473" t="str">
            <v>Operational</v>
          </cell>
          <cell r="AF473" t="str">
            <v>Operational</v>
          </cell>
        </row>
        <row r="474">
          <cell r="N474" t="str">
            <v>United States</v>
          </cell>
          <cell r="W474" t="str">
            <v>Operational</v>
          </cell>
          <cell r="X474" t="str">
            <v>Operational</v>
          </cell>
          <cell r="Y474" t="str">
            <v>Operational</v>
          </cell>
          <cell r="Z474" t="str">
            <v>Operational</v>
          </cell>
          <cell r="AA474" t="str">
            <v>Operational</v>
          </cell>
          <cell r="AB474" t="str">
            <v>Operational</v>
          </cell>
          <cell r="AC474" t="str">
            <v>Operational</v>
          </cell>
          <cell r="AD474" t="str">
            <v>Operational</v>
          </cell>
          <cell r="AE474" t="str">
            <v>Operational</v>
          </cell>
          <cell r="AF474" t="str">
            <v>Operational</v>
          </cell>
        </row>
        <row r="475">
          <cell r="N475" t="str">
            <v>United States</v>
          </cell>
          <cell r="W475" t="str">
            <v>Operational</v>
          </cell>
          <cell r="X475" t="str">
            <v>Operational</v>
          </cell>
          <cell r="Y475" t="str">
            <v>Operational</v>
          </cell>
          <cell r="Z475" t="str">
            <v>Operational</v>
          </cell>
          <cell r="AA475" t="str">
            <v>Operational</v>
          </cell>
          <cell r="AB475" t="str">
            <v>Operational</v>
          </cell>
          <cell r="AC475" t="str">
            <v>Operational</v>
          </cell>
          <cell r="AD475" t="str">
            <v>Operational</v>
          </cell>
          <cell r="AE475" t="str">
            <v>Operational</v>
          </cell>
          <cell r="AF475" t="str">
            <v>Operational</v>
          </cell>
        </row>
        <row r="476">
          <cell r="N476" t="str">
            <v>United States</v>
          </cell>
          <cell r="W476" t="str">
            <v>Operational</v>
          </cell>
          <cell r="X476" t="str">
            <v>Operational</v>
          </cell>
          <cell r="Y476" t="str">
            <v>Operational</v>
          </cell>
          <cell r="Z476" t="str">
            <v>Operational</v>
          </cell>
          <cell r="AA476" t="str">
            <v>Operational</v>
          </cell>
          <cell r="AB476" t="str">
            <v>Operational</v>
          </cell>
          <cell r="AC476" t="str">
            <v>Operational</v>
          </cell>
          <cell r="AD476" t="str">
            <v>Operational</v>
          </cell>
          <cell r="AE476" t="str">
            <v>Operational</v>
          </cell>
          <cell r="AF476" t="str">
            <v>Operational</v>
          </cell>
        </row>
        <row r="477">
          <cell r="N477" t="str">
            <v>United States</v>
          </cell>
          <cell r="W477" t="str">
            <v>Under Construction</v>
          </cell>
          <cell r="X477" t="str">
            <v>Under Construction</v>
          </cell>
          <cell r="Y477" t="str">
            <v>Under Construction</v>
          </cell>
          <cell r="Z477" t="str">
            <v>Under Construction</v>
          </cell>
          <cell r="AA477" t="str">
            <v>Under Construction</v>
          </cell>
          <cell r="AB477" t="str">
            <v>Operational</v>
          </cell>
          <cell r="AC477" t="str">
            <v>Operational</v>
          </cell>
          <cell r="AD477" t="str">
            <v>Operational</v>
          </cell>
          <cell r="AE477" t="str">
            <v>Operational</v>
          </cell>
          <cell r="AF477" t="str">
            <v>Operational</v>
          </cell>
        </row>
        <row r="478">
          <cell r="N478" t="str">
            <v>United States</v>
          </cell>
          <cell r="W478" t="str">
            <v>Operational</v>
          </cell>
          <cell r="X478" t="str">
            <v>Operational</v>
          </cell>
          <cell r="Y478" t="str">
            <v>Operational</v>
          </cell>
          <cell r="Z478" t="str">
            <v>Operational</v>
          </cell>
          <cell r="AA478" t="str">
            <v>Operational</v>
          </cell>
          <cell r="AB478" t="str">
            <v>Operational</v>
          </cell>
          <cell r="AC478" t="str">
            <v>Operational</v>
          </cell>
          <cell r="AD478" t="str">
            <v>Operational</v>
          </cell>
          <cell r="AE478" t="str">
            <v>Operational</v>
          </cell>
          <cell r="AF478" t="str">
            <v>Operational</v>
          </cell>
        </row>
        <row r="479">
          <cell r="N479" t="str">
            <v>United States</v>
          </cell>
          <cell r="W479" t="str">
            <v>Operational</v>
          </cell>
          <cell r="X479" t="str">
            <v>Operational</v>
          </cell>
          <cell r="Y479" t="str">
            <v>Operational</v>
          </cell>
          <cell r="Z479" t="str">
            <v>Operational</v>
          </cell>
          <cell r="AA479" t="str">
            <v>Operational</v>
          </cell>
          <cell r="AB479" t="str">
            <v>Operational</v>
          </cell>
          <cell r="AC479" t="str">
            <v>Operational</v>
          </cell>
          <cell r="AD479" t="str">
            <v>Operational</v>
          </cell>
          <cell r="AE479" t="str">
            <v>Operational</v>
          </cell>
          <cell r="AF479" t="str">
            <v>Operational</v>
          </cell>
        </row>
        <row r="480">
          <cell r="N480" t="str">
            <v>United States</v>
          </cell>
          <cell r="W480" t="str">
            <v>Operational</v>
          </cell>
          <cell r="X480" t="str">
            <v>Operational</v>
          </cell>
          <cell r="Y480" t="str">
            <v>Operational</v>
          </cell>
          <cell r="Z480" t="str">
            <v>Operational</v>
          </cell>
          <cell r="AA480" t="str">
            <v>Operational</v>
          </cell>
          <cell r="AB480" t="str">
            <v>Operational</v>
          </cell>
          <cell r="AC480" t="str">
            <v>Operational</v>
          </cell>
          <cell r="AD480" t="str">
            <v>Operational</v>
          </cell>
          <cell r="AE480" t="str">
            <v>Operational</v>
          </cell>
          <cell r="AF480" t="str">
            <v>Operational</v>
          </cell>
        </row>
        <row r="481">
          <cell r="N481" t="str">
            <v>United States</v>
          </cell>
          <cell r="W481" t="str">
            <v>Operational</v>
          </cell>
          <cell r="X481" t="str">
            <v>Operational</v>
          </cell>
          <cell r="Y481" t="str">
            <v>Operational</v>
          </cell>
          <cell r="Z481" t="str">
            <v>Operational</v>
          </cell>
          <cell r="AA481" t="str">
            <v>Operational</v>
          </cell>
          <cell r="AB481" t="str">
            <v>Operational</v>
          </cell>
          <cell r="AC481" t="str">
            <v>Operational</v>
          </cell>
          <cell r="AD481" t="str">
            <v>Operational</v>
          </cell>
          <cell r="AE481" t="str">
            <v>Operational</v>
          </cell>
          <cell r="AF481" t="str">
            <v>Operational</v>
          </cell>
        </row>
        <row r="482">
          <cell r="N482" t="str">
            <v>United States</v>
          </cell>
          <cell r="W482" t="str">
            <v>Operational</v>
          </cell>
          <cell r="X482" t="str">
            <v>Operational</v>
          </cell>
          <cell r="Y482" t="str">
            <v>Operational</v>
          </cell>
          <cell r="Z482" t="str">
            <v>Operational</v>
          </cell>
          <cell r="AA482" t="str">
            <v>Operational</v>
          </cell>
          <cell r="AB482" t="str">
            <v>Operational</v>
          </cell>
          <cell r="AC482" t="str">
            <v>Operational</v>
          </cell>
          <cell r="AD482" t="str">
            <v>Operational</v>
          </cell>
          <cell r="AE482" t="str">
            <v>Operational</v>
          </cell>
          <cell r="AF482" t="str">
            <v>Operational</v>
          </cell>
        </row>
        <row r="483">
          <cell r="N483" t="str">
            <v>United States</v>
          </cell>
          <cell r="W483" t="str">
            <v>Operational</v>
          </cell>
          <cell r="X483" t="str">
            <v>Operational</v>
          </cell>
          <cell r="Y483" t="str">
            <v>Operational</v>
          </cell>
          <cell r="Z483" t="str">
            <v>Operational</v>
          </cell>
          <cell r="AA483" t="str">
            <v>Operational</v>
          </cell>
          <cell r="AB483" t="str">
            <v>Operational</v>
          </cell>
          <cell r="AC483" t="str">
            <v>Operational</v>
          </cell>
          <cell r="AD483" t="str">
            <v>Operational</v>
          </cell>
          <cell r="AE483" t="str">
            <v>Operational</v>
          </cell>
          <cell r="AF483" t="str">
            <v>Operational</v>
          </cell>
        </row>
        <row r="484">
          <cell r="N484" t="str">
            <v>United States</v>
          </cell>
          <cell r="W484" t="str">
            <v>Operational</v>
          </cell>
          <cell r="X484" t="str">
            <v>Operational</v>
          </cell>
          <cell r="Y484" t="str">
            <v>Operational</v>
          </cell>
          <cell r="Z484" t="str">
            <v>Operational</v>
          </cell>
          <cell r="AA484" t="str">
            <v>Operational</v>
          </cell>
          <cell r="AB484" t="str">
            <v>Operational</v>
          </cell>
          <cell r="AC484" t="str">
            <v>Operational</v>
          </cell>
          <cell r="AD484" t="str">
            <v>Operational</v>
          </cell>
          <cell r="AE484" t="str">
            <v>Operational</v>
          </cell>
          <cell r="AF484" t="str">
            <v>Operational</v>
          </cell>
        </row>
        <row r="485">
          <cell r="N485" t="str">
            <v>United States</v>
          </cell>
          <cell r="W485" t="str">
            <v>Operational</v>
          </cell>
          <cell r="X485" t="str">
            <v>Operational</v>
          </cell>
          <cell r="Y485" t="str">
            <v>Operational</v>
          </cell>
          <cell r="Z485" t="str">
            <v>Operational</v>
          </cell>
          <cell r="AA485" t="str">
            <v>Operational</v>
          </cell>
          <cell r="AB485" t="str">
            <v>Operational</v>
          </cell>
          <cell r="AC485" t="str">
            <v>Operational</v>
          </cell>
          <cell r="AD485" t="str">
            <v>Operational</v>
          </cell>
          <cell r="AE485" t="str">
            <v>Operational</v>
          </cell>
          <cell r="AF485" t="str">
            <v>Operational</v>
          </cell>
        </row>
        <row r="486">
          <cell r="N486" t="str">
            <v>United States</v>
          </cell>
          <cell r="W486" t="str">
            <v>Operational</v>
          </cell>
          <cell r="X486" t="str">
            <v>Operational</v>
          </cell>
          <cell r="Y486" t="str">
            <v>Operational</v>
          </cell>
          <cell r="Z486" t="str">
            <v>Operational</v>
          </cell>
          <cell r="AA486" t="str">
            <v>Operational</v>
          </cell>
          <cell r="AB486" t="str">
            <v>Operational</v>
          </cell>
          <cell r="AC486" t="str">
            <v>Operational</v>
          </cell>
          <cell r="AD486" t="str">
            <v>Operational</v>
          </cell>
          <cell r="AE486" t="str">
            <v>Operational</v>
          </cell>
          <cell r="AF486" t="str">
            <v>Operational</v>
          </cell>
        </row>
        <row r="487">
          <cell r="N487" t="str">
            <v>United States</v>
          </cell>
          <cell r="W487" t="str">
            <v>Operational</v>
          </cell>
          <cell r="X487" t="str">
            <v>Operational</v>
          </cell>
          <cell r="Y487" t="str">
            <v>Operational</v>
          </cell>
          <cell r="Z487" t="str">
            <v>Operational</v>
          </cell>
          <cell r="AA487" t="str">
            <v>Operational</v>
          </cell>
          <cell r="AB487" t="str">
            <v>Operational</v>
          </cell>
          <cell r="AC487" t="str">
            <v>Operational</v>
          </cell>
          <cell r="AD487" t="str">
            <v>Operational</v>
          </cell>
          <cell r="AE487" t="str">
            <v>Operational</v>
          </cell>
          <cell r="AF487" t="str">
            <v>Operational</v>
          </cell>
        </row>
        <row r="488">
          <cell r="N488" t="str">
            <v>United States</v>
          </cell>
          <cell r="W488" t="str">
            <v>Operational</v>
          </cell>
          <cell r="X488" t="str">
            <v>Operational</v>
          </cell>
          <cell r="Y488" t="str">
            <v>Operational</v>
          </cell>
          <cell r="Z488" t="str">
            <v>Operational</v>
          </cell>
          <cell r="AA488" t="str">
            <v>Operational</v>
          </cell>
          <cell r="AB488" t="str">
            <v>Operational</v>
          </cell>
          <cell r="AC488" t="str">
            <v>Operational</v>
          </cell>
          <cell r="AD488" t="str">
            <v>Operational</v>
          </cell>
          <cell r="AE488" t="str">
            <v>Operational</v>
          </cell>
          <cell r="AF488" t="str">
            <v>Operational</v>
          </cell>
        </row>
        <row r="489">
          <cell r="N489" t="str">
            <v>United States</v>
          </cell>
          <cell r="W489" t="str">
            <v>Operational</v>
          </cell>
          <cell r="X489" t="str">
            <v>Operational</v>
          </cell>
          <cell r="Y489" t="str">
            <v>Operational</v>
          </cell>
          <cell r="Z489" t="str">
            <v>Operational</v>
          </cell>
          <cell r="AA489" t="str">
            <v>Operational</v>
          </cell>
          <cell r="AB489" t="str">
            <v>Operational</v>
          </cell>
          <cell r="AC489" t="str">
            <v>Operational</v>
          </cell>
          <cell r="AD489" t="str">
            <v>Operational</v>
          </cell>
          <cell r="AE489" t="str">
            <v>Operational</v>
          </cell>
          <cell r="AF489" t="str">
            <v>Operational</v>
          </cell>
        </row>
        <row r="490">
          <cell r="N490" t="str">
            <v>United States</v>
          </cell>
          <cell r="W490" t="str">
            <v>Operational</v>
          </cell>
          <cell r="X490" t="str">
            <v>Operational</v>
          </cell>
          <cell r="Y490" t="str">
            <v>Operational</v>
          </cell>
          <cell r="Z490" t="str">
            <v>Operational</v>
          </cell>
          <cell r="AA490" t="str">
            <v>Operational</v>
          </cell>
          <cell r="AB490" t="str">
            <v>Operational</v>
          </cell>
          <cell r="AC490" t="str">
            <v>Operational</v>
          </cell>
          <cell r="AD490" t="str">
            <v>Operational</v>
          </cell>
          <cell r="AE490" t="str">
            <v>Operational</v>
          </cell>
          <cell r="AF490" t="str">
            <v>Operational</v>
          </cell>
        </row>
        <row r="491">
          <cell r="N491" t="str">
            <v>United States</v>
          </cell>
          <cell r="W491" t="str">
            <v>Operational</v>
          </cell>
          <cell r="X491" t="str">
            <v>Operational</v>
          </cell>
          <cell r="Y491" t="str">
            <v>Operational</v>
          </cell>
          <cell r="Z491" t="str">
            <v>Operational</v>
          </cell>
          <cell r="AA491" t="str">
            <v>Operational</v>
          </cell>
          <cell r="AB491" t="str">
            <v>Operational</v>
          </cell>
          <cell r="AC491" t="str">
            <v>Operational</v>
          </cell>
          <cell r="AD491" t="str">
            <v>Operational</v>
          </cell>
          <cell r="AE491" t="str">
            <v>Operational</v>
          </cell>
          <cell r="AF491" t="str">
            <v>Operational</v>
          </cell>
        </row>
        <row r="492">
          <cell r="N492" t="str">
            <v>United States</v>
          </cell>
          <cell r="W492" t="str">
            <v>Operational</v>
          </cell>
          <cell r="X492" t="str">
            <v>Operational</v>
          </cell>
          <cell r="Y492" t="str">
            <v>Operational</v>
          </cell>
          <cell r="Z492" t="str">
            <v>Operational</v>
          </cell>
          <cell r="AA492" t="str">
            <v>Operational</v>
          </cell>
          <cell r="AB492" t="str">
            <v>Operational</v>
          </cell>
          <cell r="AC492" t="str">
            <v>Operational</v>
          </cell>
          <cell r="AD492" t="str">
            <v>Operational</v>
          </cell>
          <cell r="AE492" t="str">
            <v>Operational</v>
          </cell>
          <cell r="AF492" t="str">
            <v>Operational</v>
          </cell>
        </row>
        <row r="493">
          <cell r="N493" t="str">
            <v>United States</v>
          </cell>
          <cell r="W493" t="str">
            <v>Operational</v>
          </cell>
          <cell r="X493" t="str">
            <v>Operational</v>
          </cell>
          <cell r="Y493" t="str">
            <v>Operational</v>
          </cell>
          <cell r="Z493" t="str">
            <v>Operational</v>
          </cell>
          <cell r="AA493" t="str">
            <v>Operational</v>
          </cell>
          <cell r="AB493" t="str">
            <v>Operational</v>
          </cell>
          <cell r="AC493" t="str">
            <v>Operational</v>
          </cell>
          <cell r="AD493" t="str">
            <v>Operational</v>
          </cell>
          <cell r="AE493" t="str">
            <v>Operational</v>
          </cell>
          <cell r="AF493" t="str">
            <v>Operational</v>
          </cell>
        </row>
        <row r="494">
          <cell r="N494" t="str">
            <v>United States</v>
          </cell>
          <cell r="W494" t="str">
            <v>Operational</v>
          </cell>
          <cell r="X494" t="str">
            <v>Operational</v>
          </cell>
          <cell r="Y494" t="str">
            <v>Operational</v>
          </cell>
          <cell r="Z494" t="str">
            <v>Operational</v>
          </cell>
          <cell r="AA494" t="str">
            <v>Operational</v>
          </cell>
          <cell r="AB494" t="str">
            <v>Operational</v>
          </cell>
          <cell r="AC494" t="str">
            <v>Operational</v>
          </cell>
          <cell r="AD494" t="str">
            <v>Operational</v>
          </cell>
          <cell r="AE494" t="str">
            <v>Operational</v>
          </cell>
          <cell r="AF494" t="str">
            <v>Operational</v>
          </cell>
        </row>
        <row r="495">
          <cell r="N495" t="str">
            <v>United States</v>
          </cell>
          <cell r="W495" t="str">
            <v>Operational</v>
          </cell>
          <cell r="X495" t="str">
            <v>Operational</v>
          </cell>
          <cell r="Y495" t="str">
            <v>Operational</v>
          </cell>
          <cell r="Z495" t="str">
            <v>Operational</v>
          </cell>
          <cell r="AA495" t="str">
            <v>Operational</v>
          </cell>
          <cell r="AB495" t="str">
            <v>Operational</v>
          </cell>
          <cell r="AC495" t="str">
            <v>Operational</v>
          </cell>
          <cell r="AD495" t="str">
            <v>Operational</v>
          </cell>
          <cell r="AE495" t="str">
            <v>Operational</v>
          </cell>
          <cell r="AF495" t="str">
            <v>Operational</v>
          </cell>
        </row>
        <row r="496">
          <cell r="N496" t="str">
            <v>United States</v>
          </cell>
          <cell r="W496" t="str">
            <v>Under Construction</v>
          </cell>
          <cell r="X496" t="str">
            <v>Under Construction</v>
          </cell>
          <cell r="Y496" t="str">
            <v>Under Construction</v>
          </cell>
          <cell r="Z496" t="str">
            <v>Operational</v>
          </cell>
          <cell r="AA496" t="str">
            <v>Operational</v>
          </cell>
          <cell r="AB496" t="str">
            <v>Operational</v>
          </cell>
          <cell r="AC496" t="str">
            <v>Operational</v>
          </cell>
          <cell r="AD496" t="str">
            <v>Operational</v>
          </cell>
          <cell r="AE496" t="str">
            <v>Operational</v>
          </cell>
          <cell r="AF496" t="str">
            <v>Operational</v>
          </cell>
        </row>
        <row r="497">
          <cell r="N497" t="str">
            <v>Canada</v>
          </cell>
          <cell r="W497" t="str">
            <v>Operational</v>
          </cell>
          <cell r="X497" t="str">
            <v>Operational</v>
          </cell>
          <cell r="Y497" t="str">
            <v>Operational</v>
          </cell>
          <cell r="Z497" t="str">
            <v>Operational</v>
          </cell>
          <cell r="AA497" t="str">
            <v>Operational</v>
          </cell>
          <cell r="AB497" t="str">
            <v>Operational</v>
          </cell>
          <cell r="AC497" t="str">
            <v>Operational</v>
          </cell>
          <cell r="AD497" t="str">
            <v>Operational</v>
          </cell>
          <cell r="AE497" t="str">
            <v>Operational</v>
          </cell>
          <cell r="AF497" t="str">
            <v>Operational</v>
          </cell>
        </row>
        <row r="498">
          <cell r="N498" t="str">
            <v>United States</v>
          </cell>
          <cell r="W498" t="str">
            <v>Operational</v>
          </cell>
          <cell r="X498" t="str">
            <v>Operational</v>
          </cell>
          <cell r="Y498" t="str">
            <v>Operational</v>
          </cell>
          <cell r="Z498" t="str">
            <v>Operational</v>
          </cell>
          <cell r="AA498" t="str">
            <v>Operational</v>
          </cell>
          <cell r="AB498" t="str">
            <v>Operational</v>
          </cell>
          <cell r="AC498" t="str">
            <v>Operational</v>
          </cell>
          <cell r="AD498" t="str">
            <v>Operational</v>
          </cell>
          <cell r="AE498" t="str">
            <v>Operational</v>
          </cell>
          <cell r="AF498" t="str">
            <v>Operational</v>
          </cell>
        </row>
        <row r="499">
          <cell r="N499" t="str">
            <v>Canada</v>
          </cell>
          <cell r="W499" t="str">
            <v>Operational</v>
          </cell>
          <cell r="X499" t="str">
            <v>Operational</v>
          </cell>
          <cell r="Y499" t="str">
            <v>Operational</v>
          </cell>
          <cell r="Z499" t="str">
            <v>Operational</v>
          </cell>
          <cell r="AA499" t="str">
            <v>Operational</v>
          </cell>
          <cell r="AB499" t="str">
            <v>Operational</v>
          </cell>
          <cell r="AC499" t="str">
            <v>Operational</v>
          </cell>
          <cell r="AD499" t="str">
            <v>Operational</v>
          </cell>
          <cell r="AE499" t="str">
            <v>Operational</v>
          </cell>
          <cell r="AF499" t="str">
            <v>Operational</v>
          </cell>
        </row>
        <row r="500">
          <cell r="N500" t="str">
            <v>United States</v>
          </cell>
          <cell r="W500" t="str">
            <v>Operational</v>
          </cell>
          <cell r="X500" t="str">
            <v>Operational</v>
          </cell>
          <cell r="Y500" t="str">
            <v>Operational</v>
          </cell>
          <cell r="Z500" t="str">
            <v>Operational</v>
          </cell>
          <cell r="AA500" t="str">
            <v>Operational</v>
          </cell>
          <cell r="AB500" t="str">
            <v>Operational</v>
          </cell>
          <cell r="AC500" t="str">
            <v>Operational</v>
          </cell>
          <cell r="AD500" t="str">
            <v>Operational</v>
          </cell>
          <cell r="AE500" t="str">
            <v>Operational</v>
          </cell>
          <cell r="AF500" t="str">
            <v>Operational</v>
          </cell>
        </row>
        <row r="501">
          <cell r="N501" t="str">
            <v>United States</v>
          </cell>
          <cell r="W501" t="str">
            <v>Under Construction</v>
          </cell>
          <cell r="X501" t="str">
            <v>Under Construction</v>
          </cell>
          <cell r="Y501" t="str">
            <v>Under Construction</v>
          </cell>
          <cell r="Z501" t="str">
            <v>Under Construction</v>
          </cell>
          <cell r="AA501" t="str">
            <v>Under Construction</v>
          </cell>
          <cell r="AB501" t="str">
            <v>Under Construction</v>
          </cell>
          <cell r="AC501" t="str">
            <v>Under Construction</v>
          </cell>
          <cell r="AD501" t="str">
            <v>Operational</v>
          </cell>
          <cell r="AE501" t="str">
            <v>Operational</v>
          </cell>
          <cell r="AF501" t="str">
            <v>Operational</v>
          </cell>
        </row>
        <row r="502">
          <cell r="N502" t="str">
            <v>United States</v>
          </cell>
          <cell r="W502" t="str">
            <v>Under Construction</v>
          </cell>
          <cell r="X502" t="str">
            <v>Under Construction</v>
          </cell>
          <cell r="Y502" t="str">
            <v>Operational</v>
          </cell>
          <cell r="Z502" t="str">
            <v>Operational</v>
          </cell>
          <cell r="AA502" t="str">
            <v>Operational</v>
          </cell>
          <cell r="AB502" t="str">
            <v>Operational</v>
          </cell>
          <cell r="AC502" t="str">
            <v>Operational</v>
          </cell>
          <cell r="AD502" t="str">
            <v>Operational</v>
          </cell>
          <cell r="AE502" t="str">
            <v>Operational</v>
          </cell>
          <cell r="AF502" t="str">
            <v>Operational</v>
          </cell>
        </row>
        <row r="503">
          <cell r="N503" t="str">
            <v>United States</v>
          </cell>
          <cell r="W503" t="str">
            <v>Operational</v>
          </cell>
          <cell r="X503" t="str">
            <v>Operational</v>
          </cell>
          <cell r="Y503" t="str">
            <v>Operational</v>
          </cell>
          <cell r="Z503" t="str">
            <v>Operational</v>
          </cell>
          <cell r="AA503" t="str">
            <v>Operational</v>
          </cell>
          <cell r="AB503" t="str">
            <v>Operational</v>
          </cell>
          <cell r="AC503" t="str">
            <v>Operational</v>
          </cell>
          <cell r="AD503" t="str">
            <v>Operational</v>
          </cell>
          <cell r="AE503" t="str">
            <v>Operational</v>
          </cell>
          <cell r="AF503" t="str">
            <v>Operational</v>
          </cell>
        </row>
        <row r="504">
          <cell r="N504" t="str">
            <v>United States</v>
          </cell>
          <cell r="W504" t="str">
            <v>Operational</v>
          </cell>
          <cell r="X504" t="str">
            <v>Operational</v>
          </cell>
          <cell r="Y504" t="str">
            <v>Operational</v>
          </cell>
          <cell r="Z504" t="str">
            <v>Operational</v>
          </cell>
          <cell r="AA504" t="str">
            <v>Operational</v>
          </cell>
          <cell r="AB504" t="str">
            <v>Operational</v>
          </cell>
          <cell r="AC504" t="str">
            <v>Operational</v>
          </cell>
          <cell r="AD504" t="str">
            <v>Operational</v>
          </cell>
          <cell r="AE504" t="str">
            <v>Operational</v>
          </cell>
          <cell r="AF504" t="str">
            <v>Operational</v>
          </cell>
        </row>
        <row r="505">
          <cell r="N505" t="str">
            <v>United States</v>
          </cell>
          <cell r="W505" t="str">
            <v>Operational</v>
          </cell>
          <cell r="X505" t="str">
            <v>Operational</v>
          </cell>
          <cell r="Y505" t="str">
            <v>Operational</v>
          </cell>
          <cell r="Z505" t="str">
            <v>Operational</v>
          </cell>
          <cell r="AA505" t="str">
            <v>Operational</v>
          </cell>
          <cell r="AB505" t="str">
            <v>Operational</v>
          </cell>
          <cell r="AC505" t="str">
            <v>Operational</v>
          </cell>
          <cell r="AD505" t="str">
            <v>Operational</v>
          </cell>
          <cell r="AE505" t="str">
            <v>Operational</v>
          </cell>
          <cell r="AF505" t="str">
            <v>Operational</v>
          </cell>
        </row>
        <row r="506">
          <cell r="N506" t="str">
            <v>United States</v>
          </cell>
          <cell r="W506" t="str">
            <v>Operational</v>
          </cell>
          <cell r="X506" t="str">
            <v>Operational</v>
          </cell>
          <cell r="Y506" t="str">
            <v>Operational</v>
          </cell>
          <cell r="Z506" t="str">
            <v>Operational</v>
          </cell>
          <cell r="AA506" t="str">
            <v>Operational</v>
          </cell>
          <cell r="AB506" t="str">
            <v>Operational</v>
          </cell>
          <cell r="AC506" t="str">
            <v>Operational</v>
          </cell>
          <cell r="AD506" t="str">
            <v>Operational</v>
          </cell>
          <cell r="AE506" t="str">
            <v>Operational</v>
          </cell>
          <cell r="AF506" t="str">
            <v>Operational</v>
          </cell>
        </row>
        <row r="507">
          <cell r="N507" t="str">
            <v>United States</v>
          </cell>
          <cell r="W507" t="str">
            <v>Operational</v>
          </cell>
          <cell r="X507" t="str">
            <v>Operational</v>
          </cell>
          <cell r="Y507" t="str">
            <v>Operational</v>
          </cell>
          <cell r="Z507" t="str">
            <v>Operational</v>
          </cell>
          <cell r="AA507" t="str">
            <v>Operational</v>
          </cell>
          <cell r="AB507" t="str">
            <v>Operational</v>
          </cell>
          <cell r="AC507" t="str">
            <v>Operational</v>
          </cell>
          <cell r="AD507" t="str">
            <v>Operational</v>
          </cell>
          <cell r="AE507" t="str">
            <v>Operational</v>
          </cell>
          <cell r="AF507" t="str">
            <v>Operational</v>
          </cell>
        </row>
        <row r="508">
          <cell r="N508" t="str">
            <v>United States</v>
          </cell>
          <cell r="W508" t="str">
            <v>Operational</v>
          </cell>
          <cell r="X508" t="str">
            <v>Operational</v>
          </cell>
          <cell r="Y508" t="str">
            <v>Operational</v>
          </cell>
          <cell r="Z508" t="str">
            <v>Operational</v>
          </cell>
          <cell r="AA508" t="str">
            <v>Operational</v>
          </cell>
          <cell r="AB508" t="str">
            <v>Operational</v>
          </cell>
          <cell r="AC508" t="str">
            <v>Operational</v>
          </cell>
          <cell r="AD508" t="str">
            <v>Operational</v>
          </cell>
          <cell r="AE508" t="str">
            <v>Operational</v>
          </cell>
          <cell r="AF508" t="str">
            <v>Operational</v>
          </cell>
        </row>
        <row r="509">
          <cell r="N509" t="str">
            <v>United States</v>
          </cell>
          <cell r="W509" t="str">
            <v>Operational</v>
          </cell>
          <cell r="X509" t="str">
            <v>Operational</v>
          </cell>
          <cell r="Y509" t="str">
            <v>Operational</v>
          </cell>
          <cell r="Z509" t="str">
            <v>Operational</v>
          </cell>
          <cell r="AA509" t="str">
            <v>Operational</v>
          </cell>
          <cell r="AB509" t="str">
            <v>Operational</v>
          </cell>
          <cell r="AC509" t="str">
            <v>Operational</v>
          </cell>
          <cell r="AD509" t="str">
            <v>Operational</v>
          </cell>
          <cell r="AE509" t="str">
            <v>Operational</v>
          </cell>
          <cell r="AF509" t="str">
            <v>Operational</v>
          </cell>
        </row>
        <row r="510">
          <cell r="N510" t="str">
            <v>United States</v>
          </cell>
          <cell r="W510" t="str">
            <v>Operational</v>
          </cell>
          <cell r="X510" t="str">
            <v>Operational</v>
          </cell>
          <cell r="Y510" t="str">
            <v>Operational</v>
          </cell>
          <cell r="Z510" t="str">
            <v>Operational</v>
          </cell>
          <cell r="AA510" t="str">
            <v>Operational</v>
          </cell>
          <cell r="AB510" t="str">
            <v>Operational</v>
          </cell>
          <cell r="AC510" t="str">
            <v>Operational</v>
          </cell>
          <cell r="AD510" t="str">
            <v>Operational</v>
          </cell>
          <cell r="AE510" t="str">
            <v>Operational</v>
          </cell>
          <cell r="AF510" t="str">
            <v>Operational</v>
          </cell>
        </row>
        <row r="511">
          <cell r="N511" t="str">
            <v>United States</v>
          </cell>
          <cell r="W511" t="str">
            <v>Under Construction</v>
          </cell>
          <cell r="X511" t="str">
            <v>Under Construction</v>
          </cell>
          <cell r="Y511" t="str">
            <v>Under Construction</v>
          </cell>
          <cell r="Z511" t="str">
            <v>Under Construction</v>
          </cell>
          <cell r="AA511" t="str">
            <v>Under Construction</v>
          </cell>
          <cell r="AB511" t="str">
            <v>Operational</v>
          </cell>
          <cell r="AC511" t="str">
            <v>Operational</v>
          </cell>
          <cell r="AD511" t="str">
            <v>Operational</v>
          </cell>
          <cell r="AE511" t="str">
            <v>Operational</v>
          </cell>
          <cell r="AF511" t="str">
            <v>Operational</v>
          </cell>
        </row>
        <row r="512">
          <cell r="N512" t="str">
            <v>United States</v>
          </cell>
          <cell r="W512" t="str">
            <v>Operational</v>
          </cell>
          <cell r="X512" t="str">
            <v>Operational</v>
          </cell>
          <cell r="Y512" t="str">
            <v>Operational</v>
          </cell>
          <cell r="Z512" t="str">
            <v>Operational</v>
          </cell>
          <cell r="AA512" t="str">
            <v>Operational</v>
          </cell>
          <cell r="AB512" t="str">
            <v>Operational</v>
          </cell>
          <cell r="AC512" t="str">
            <v>Operational</v>
          </cell>
          <cell r="AD512" t="str">
            <v>Operational</v>
          </cell>
          <cell r="AE512" t="str">
            <v>Operational</v>
          </cell>
          <cell r="AF512" t="str">
            <v>Operational</v>
          </cell>
        </row>
        <row r="513">
          <cell r="N513" t="str">
            <v>United States</v>
          </cell>
          <cell r="W513" t="str">
            <v>Operational</v>
          </cell>
          <cell r="X513" t="str">
            <v>Operational</v>
          </cell>
          <cell r="Y513" t="str">
            <v>Operational</v>
          </cell>
          <cell r="Z513" t="str">
            <v>Operational</v>
          </cell>
          <cell r="AA513" t="str">
            <v>Operational</v>
          </cell>
          <cell r="AB513" t="str">
            <v>Operational</v>
          </cell>
          <cell r="AC513" t="str">
            <v>Operational</v>
          </cell>
          <cell r="AD513" t="str">
            <v>Operational</v>
          </cell>
          <cell r="AE513" t="str">
            <v>Operational</v>
          </cell>
          <cell r="AF513" t="str">
            <v>Operational</v>
          </cell>
        </row>
        <row r="514">
          <cell r="N514" t="str">
            <v>United States</v>
          </cell>
          <cell r="W514" t="str">
            <v>Operational</v>
          </cell>
          <cell r="X514" t="str">
            <v>Operational</v>
          </cell>
          <cell r="Y514" t="str">
            <v>Operational</v>
          </cell>
          <cell r="Z514" t="str">
            <v>Operational</v>
          </cell>
          <cell r="AA514" t="str">
            <v>Operational</v>
          </cell>
          <cell r="AB514" t="str">
            <v>Operational</v>
          </cell>
          <cell r="AC514" t="str">
            <v>Operational</v>
          </cell>
          <cell r="AD514" t="str">
            <v>Operational</v>
          </cell>
          <cell r="AE514" t="str">
            <v>Operational</v>
          </cell>
          <cell r="AF514" t="str">
            <v>Operational</v>
          </cell>
        </row>
        <row r="515">
          <cell r="N515" t="str">
            <v>United States</v>
          </cell>
          <cell r="W515" t="str">
            <v>Operational</v>
          </cell>
          <cell r="X515" t="str">
            <v>Operational</v>
          </cell>
          <cell r="Y515" t="str">
            <v>Operational</v>
          </cell>
          <cell r="Z515" t="str">
            <v>Operational</v>
          </cell>
          <cell r="AA515" t="str">
            <v>Operational</v>
          </cell>
          <cell r="AB515" t="str">
            <v>Operational</v>
          </cell>
          <cell r="AC515" t="str">
            <v>Operational</v>
          </cell>
          <cell r="AD515" t="str">
            <v>Operational</v>
          </cell>
          <cell r="AE515" t="str">
            <v>Operational</v>
          </cell>
          <cell r="AF515" t="str">
            <v>Operational</v>
          </cell>
        </row>
        <row r="516">
          <cell r="N516" t="str">
            <v>United States</v>
          </cell>
          <cell r="W516" t="str">
            <v>Operational</v>
          </cell>
          <cell r="X516" t="str">
            <v>Operational</v>
          </cell>
          <cell r="Y516" t="str">
            <v>Operational</v>
          </cell>
          <cell r="Z516" t="str">
            <v>Operational</v>
          </cell>
          <cell r="AA516" t="str">
            <v>Operational</v>
          </cell>
          <cell r="AB516" t="str">
            <v>Operational</v>
          </cell>
          <cell r="AC516" t="str">
            <v>Operational</v>
          </cell>
          <cell r="AD516" t="str">
            <v>Operational</v>
          </cell>
          <cell r="AE516" t="str">
            <v>Operational</v>
          </cell>
          <cell r="AF516" t="str">
            <v>Operational</v>
          </cell>
        </row>
        <row r="517">
          <cell r="N517" t="str">
            <v>United States</v>
          </cell>
          <cell r="W517" t="str">
            <v>Operational</v>
          </cell>
          <cell r="X517" t="str">
            <v>Operational</v>
          </cell>
          <cell r="Y517" t="str">
            <v>Operational</v>
          </cell>
          <cell r="Z517" t="str">
            <v>Operational</v>
          </cell>
          <cell r="AA517" t="str">
            <v>Operational</v>
          </cell>
          <cell r="AB517" t="str">
            <v>Operational</v>
          </cell>
          <cell r="AC517" t="str">
            <v>Operational</v>
          </cell>
          <cell r="AD517" t="str">
            <v>Operational</v>
          </cell>
          <cell r="AE517" t="str">
            <v>Operational</v>
          </cell>
          <cell r="AF517" t="str">
            <v>Operational</v>
          </cell>
        </row>
        <row r="518">
          <cell r="N518" t="str">
            <v>United States</v>
          </cell>
          <cell r="W518" t="str">
            <v>Operational</v>
          </cell>
          <cell r="X518" t="str">
            <v>Operational</v>
          </cell>
          <cell r="Y518" t="str">
            <v>Operational</v>
          </cell>
          <cell r="Z518" t="str">
            <v>Operational</v>
          </cell>
          <cell r="AA518" t="str">
            <v>Operational</v>
          </cell>
          <cell r="AB518" t="str">
            <v>Operational</v>
          </cell>
          <cell r="AC518" t="str">
            <v>Operational</v>
          </cell>
          <cell r="AD518" t="str">
            <v>Operational</v>
          </cell>
          <cell r="AE518" t="str">
            <v>Operational</v>
          </cell>
          <cell r="AF518" t="str">
            <v>Operational</v>
          </cell>
        </row>
        <row r="519">
          <cell r="N519" t="str">
            <v>United States</v>
          </cell>
          <cell r="W519" t="str">
            <v>Operational</v>
          </cell>
          <cell r="X519" t="str">
            <v>Operational</v>
          </cell>
          <cell r="Y519" t="str">
            <v>Operational</v>
          </cell>
          <cell r="Z519" t="str">
            <v>Operational</v>
          </cell>
          <cell r="AA519" t="str">
            <v>Operational</v>
          </cell>
          <cell r="AB519" t="str">
            <v>Operational</v>
          </cell>
          <cell r="AC519" t="str">
            <v>Operational</v>
          </cell>
          <cell r="AD519" t="str">
            <v>Operational</v>
          </cell>
          <cell r="AE519" t="str">
            <v>Operational</v>
          </cell>
          <cell r="AF519" t="str">
            <v>Operational</v>
          </cell>
        </row>
        <row r="520">
          <cell r="N520" t="str">
            <v>United States</v>
          </cell>
          <cell r="W520" t="str">
            <v>Operational</v>
          </cell>
          <cell r="X520" t="str">
            <v>Operational</v>
          </cell>
          <cell r="Y520" t="str">
            <v>Operational</v>
          </cell>
          <cell r="Z520" t="str">
            <v>Operational</v>
          </cell>
          <cell r="AA520" t="str">
            <v>Operational</v>
          </cell>
          <cell r="AB520" t="str">
            <v>Operational</v>
          </cell>
          <cell r="AC520" t="str">
            <v>Operational</v>
          </cell>
          <cell r="AD520" t="str">
            <v>Operational</v>
          </cell>
          <cell r="AE520" t="str">
            <v>Operational</v>
          </cell>
          <cell r="AF520" t="str">
            <v>Operational</v>
          </cell>
        </row>
        <row r="521">
          <cell r="N521" t="str">
            <v>United States</v>
          </cell>
          <cell r="W521" t="str">
            <v>Operational</v>
          </cell>
          <cell r="X521" t="str">
            <v>Operational</v>
          </cell>
          <cell r="Y521" t="str">
            <v>Operational</v>
          </cell>
          <cell r="Z521" t="str">
            <v>Operational</v>
          </cell>
          <cell r="AA521" t="str">
            <v>Operational</v>
          </cell>
          <cell r="AB521" t="str">
            <v>Operational</v>
          </cell>
          <cell r="AC521" t="str">
            <v>Operational</v>
          </cell>
          <cell r="AD521" t="str">
            <v>Operational</v>
          </cell>
          <cell r="AE521" t="str">
            <v>Operational</v>
          </cell>
          <cell r="AF521" t="str">
            <v>Operational</v>
          </cell>
        </row>
        <row r="522">
          <cell r="N522" t="str">
            <v>United States</v>
          </cell>
          <cell r="W522" t="str">
            <v>Operational</v>
          </cell>
          <cell r="X522" t="str">
            <v>Operational</v>
          </cell>
          <cell r="Y522" t="str">
            <v>Operational</v>
          </cell>
          <cell r="Z522" t="str">
            <v>Operational</v>
          </cell>
          <cell r="AA522" t="str">
            <v>Operational</v>
          </cell>
          <cell r="AB522" t="str">
            <v>Operational</v>
          </cell>
          <cell r="AC522" t="str">
            <v>Operational</v>
          </cell>
          <cell r="AD522" t="str">
            <v>Operational</v>
          </cell>
          <cell r="AE522" t="str">
            <v>Operational</v>
          </cell>
          <cell r="AF522" t="str">
            <v>Operational</v>
          </cell>
        </row>
        <row r="523">
          <cell r="N523" t="str">
            <v>United States</v>
          </cell>
          <cell r="W523" t="str">
            <v>Operational</v>
          </cell>
          <cell r="X523" t="str">
            <v>Operational</v>
          </cell>
          <cell r="Y523" t="str">
            <v>Operational</v>
          </cell>
          <cell r="Z523" t="str">
            <v>Operational</v>
          </cell>
          <cell r="AA523" t="str">
            <v>Operational</v>
          </cell>
          <cell r="AB523" t="str">
            <v>Operational</v>
          </cell>
          <cell r="AC523" t="str">
            <v>Operational</v>
          </cell>
          <cell r="AD523" t="str">
            <v>Operational</v>
          </cell>
          <cell r="AE523" t="str">
            <v>Operational</v>
          </cell>
          <cell r="AF523" t="str">
            <v>Operational</v>
          </cell>
        </row>
        <row r="524">
          <cell r="N524" t="str">
            <v>United States</v>
          </cell>
          <cell r="W524" t="str">
            <v>Operational</v>
          </cell>
          <cell r="X524" t="str">
            <v>Not Operational</v>
          </cell>
          <cell r="Y524" t="str">
            <v>Operational</v>
          </cell>
          <cell r="Z524" t="str">
            <v>Operational</v>
          </cell>
          <cell r="AA524" t="str">
            <v>Operational</v>
          </cell>
          <cell r="AB524" t="str">
            <v>Operational</v>
          </cell>
          <cell r="AC524" t="str">
            <v>Operational</v>
          </cell>
          <cell r="AD524" t="str">
            <v>Operational</v>
          </cell>
          <cell r="AE524" t="str">
            <v>Operational</v>
          </cell>
          <cell r="AF524" t="str">
            <v>Operational</v>
          </cell>
        </row>
        <row r="525">
          <cell r="N525" t="str">
            <v>Canada</v>
          </cell>
          <cell r="W525" t="str">
            <v>Operational</v>
          </cell>
          <cell r="X525" t="str">
            <v>Operational</v>
          </cell>
          <cell r="Y525" t="str">
            <v>Operational</v>
          </cell>
          <cell r="Z525" t="str">
            <v>Operational</v>
          </cell>
          <cell r="AA525" t="str">
            <v>Operational</v>
          </cell>
          <cell r="AB525" t="str">
            <v>Operational</v>
          </cell>
          <cell r="AC525" t="str">
            <v>Operational</v>
          </cell>
          <cell r="AD525" t="str">
            <v>Operational</v>
          </cell>
          <cell r="AE525" t="str">
            <v>Operational</v>
          </cell>
          <cell r="AF525" t="str">
            <v>Operational</v>
          </cell>
        </row>
        <row r="526">
          <cell r="N526" t="str">
            <v>United States</v>
          </cell>
          <cell r="W526" t="str">
            <v>Operational</v>
          </cell>
          <cell r="X526" t="str">
            <v>Operational</v>
          </cell>
          <cell r="Y526" t="str">
            <v>Operational</v>
          </cell>
          <cell r="Z526" t="str">
            <v>Operational</v>
          </cell>
          <cell r="AA526" t="str">
            <v>Operational</v>
          </cell>
          <cell r="AB526" t="str">
            <v>Operational</v>
          </cell>
          <cell r="AC526" t="str">
            <v>Operational</v>
          </cell>
          <cell r="AD526" t="str">
            <v>Operational</v>
          </cell>
          <cell r="AE526" t="str">
            <v>Operational</v>
          </cell>
          <cell r="AF526" t="str">
            <v>Operational</v>
          </cell>
        </row>
        <row r="527">
          <cell r="N527" t="str">
            <v>United States</v>
          </cell>
          <cell r="W527" t="str">
            <v>Operational</v>
          </cell>
          <cell r="X527" t="str">
            <v>Operational</v>
          </cell>
          <cell r="Y527" t="str">
            <v>Operational</v>
          </cell>
          <cell r="Z527" t="str">
            <v>Operational</v>
          </cell>
          <cell r="AA527" t="str">
            <v>Operational</v>
          </cell>
          <cell r="AB527" t="str">
            <v>Operational</v>
          </cell>
          <cell r="AC527" t="str">
            <v>Operational</v>
          </cell>
          <cell r="AD527" t="str">
            <v>Operational</v>
          </cell>
          <cell r="AE527" t="str">
            <v>Operational</v>
          </cell>
          <cell r="AF527" t="str">
            <v>Operational</v>
          </cell>
        </row>
        <row r="528">
          <cell r="N528" t="str">
            <v>United States</v>
          </cell>
          <cell r="W528" t="str">
            <v>Operational</v>
          </cell>
          <cell r="X528" t="str">
            <v>Operational</v>
          </cell>
          <cell r="Y528" t="str">
            <v>Operational</v>
          </cell>
          <cell r="Z528" t="str">
            <v>Operational</v>
          </cell>
          <cell r="AA528" t="str">
            <v>Operational</v>
          </cell>
          <cell r="AB528" t="str">
            <v>Operational</v>
          </cell>
          <cell r="AC528" t="str">
            <v>Operational</v>
          </cell>
          <cell r="AD528" t="str">
            <v>Operational</v>
          </cell>
          <cell r="AE528" t="str">
            <v>Operational</v>
          </cell>
          <cell r="AF528" t="str">
            <v>Operational</v>
          </cell>
        </row>
        <row r="529">
          <cell r="N529" t="str">
            <v>United States</v>
          </cell>
          <cell r="W529" t="str">
            <v>Operational</v>
          </cell>
          <cell r="X529" t="str">
            <v>Operational</v>
          </cell>
          <cell r="Y529" t="str">
            <v>Operational</v>
          </cell>
          <cell r="Z529" t="str">
            <v>Operational</v>
          </cell>
          <cell r="AA529" t="str">
            <v>Operational</v>
          </cell>
          <cell r="AB529" t="str">
            <v>Operational</v>
          </cell>
          <cell r="AC529" t="str">
            <v>Operational</v>
          </cell>
          <cell r="AD529" t="str">
            <v>Operational</v>
          </cell>
          <cell r="AE529" t="str">
            <v>Operational</v>
          </cell>
          <cell r="AF529" t="str">
            <v>Operational</v>
          </cell>
        </row>
        <row r="530">
          <cell r="N530" t="str">
            <v>United States</v>
          </cell>
          <cell r="W530" t="str">
            <v>Operational</v>
          </cell>
          <cell r="X530" t="str">
            <v>Operational</v>
          </cell>
          <cell r="Y530" t="str">
            <v>Operational</v>
          </cell>
          <cell r="Z530" t="str">
            <v>Operational</v>
          </cell>
          <cell r="AA530" t="str">
            <v>Operational</v>
          </cell>
          <cell r="AB530" t="str">
            <v>Operational</v>
          </cell>
          <cell r="AC530" t="str">
            <v>Operational</v>
          </cell>
          <cell r="AD530" t="str">
            <v>Operational</v>
          </cell>
          <cell r="AE530" t="str">
            <v>Operational</v>
          </cell>
          <cell r="AF530" t="str">
            <v>Operational</v>
          </cell>
        </row>
        <row r="531">
          <cell r="N531" t="str">
            <v>United States</v>
          </cell>
          <cell r="W531" t="str">
            <v>Under Construction</v>
          </cell>
          <cell r="X531" t="str">
            <v>Under Construction</v>
          </cell>
          <cell r="Y531" t="str">
            <v>Under Construction</v>
          </cell>
          <cell r="Z531" t="str">
            <v>Under Construction</v>
          </cell>
          <cell r="AA531" t="str">
            <v>Operational</v>
          </cell>
          <cell r="AB531" t="str">
            <v>Operational</v>
          </cell>
          <cell r="AC531" t="str">
            <v>Operational</v>
          </cell>
          <cell r="AD531" t="str">
            <v>Operational</v>
          </cell>
          <cell r="AE531" t="str">
            <v>Operational</v>
          </cell>
          <cell r="AF531" t="str">
            <v>Operational</v>
          </cell>
        </row>
        <row r="532">
          <cell r="N532" t="str">
            <v>United States</v>
          </cell>
          <cell r="W532" t="str">
            <v>Operational</v>
          </cell>
          <cell r="X532" t="str">
            <v>Operational</v>
          </cell>
          <cell r="Y532" t="str">
            <v>Operational</v>
          </cell>
          <cell r="Z532" t="str">
            <v>Operational</v>
          </cell>
          <cell r="AA532" t="str">
            <v>Operational</v>
          </cell>
          <cell r="AB532" t="str">
            <v>Operational</v>
          </cell>
          <cell r="AC532" t="str">
            <v>Operational</v>
          </cell>
          <cell r="AD532" t="str">
            <v>Operational</v>
          </cell>
          <cell r="AE532" t="str">
            <v>Operational</v>
          </cell>
          <cell r="AF532" t="str">
            <v>Operational</v>
          </cell>
        </row>
        <row r="533">
          <cell r="N533" t="str">
            <v>United States</v>
          </cell>
          <cell r="W533" t="str">
            <v>Operational</v>
          </cell>
          <cell r="X533" t="str">
            <v>Operational</v>
          </cell>
          <cell r="Y533" t="str">
            <v>Operational</v>
          </cell>
          <cell r="Z533" t="str">
            <v>Operational</v>
          </cell>
          <cell r="AA533" t="str">
            <v>Operational</v>
          </cell>
          <cell r="AB533" t="str">
            <v>Operational</v>
          </cell>
          <cell r="AC533" t="str">
            <v>Operational</v>
          </cell>
          <cell r="AD533" t="str">
            <v>Operational</v>
          </cell>
          <cell r="AE533" t="str">
            <v>Operational</v>
          </cell>
          <cell r="AF533" t="str">
            <v>Operational</v>
          </cell>
        </row>
        <row r="534">
          <cell r="N534" t="str">
            <v>United States</v>
          </cell>
          <cell r="W534" t="str">
            <v>Operational</v>
          </cell>
          <cell r="X534" t="str">
            <v>Operational</v>
          </cell>
          <cell r="Y534" t="str">
            <v>Operational</v>
          </cell>
          <cell r="Z534" t="str">
            <v>Operational</v>
          </cell>
          <cell r="AA534" t="str">
            <v>Operational</v>
          </cell>
          <cell r="AB534" t="str">
            <v>Operational</v>
          </cell>
          <cell r="AC534" t="str">
            <v>Operational</v>
          </cell>
          <cell r="AD534" t="str">
            <v>Operational</v>
          </cell>
          <cell r="AE534" t="str">
            <v>Operational</v>
          </cell>
          <cell r="AF534" t="str">
            <v>Operational</v>
          </cell>
        </row>
        <row r="535">
          <cell r="N535" t="str">
            <v>United States</v>
          </cell>
          <cell r="W535" t="str">
            <v>Operational</v>
          </cell>
          <cell r="X535" t="str">
            <v>Operational</v>
          </cell>
          <cell r="Y535" t="str">
            <v>Operational</v>
          </cell>
          <cell r="Z535" t="str">
            <v>Operational</v>
          </cell>
          <cell r="AA535" t="str">
            <v>Operational</v>
          </cell>
          <cell r="AB535" t="str">
            <v>Operational</v>
          </cell>
          <cell r="AC535" t="str">
            <v>Operational</v>
          </cell>
          <cell r="AD535" t="str">
            <v>Operational</v>
          </cell>
          <cell r="AE535" t="str">
            <v>Operational</v>
          </cell>
          <cell r="AF535" t="str">
            <v>Operational</v>
          </cell>
        </row>
        <row r="536">
          <cell r="N536" t="str">
            <v>United States</v>
          </cell>
          <cell r="W536" t="str">
            <v>Operational</v>
          </cell>
          <cell r="X536" t="str">
            <v>Operational</v>
          </cell>
          <cell r="Y536" t="str">
            <v>Operational</v>
          </cell>
          <cell r="Z536" t="str">
            <v>Operational</v>
          </cell>
          <cell r="AA536" t="str">
            <v>Operational</v>
          </cell>
          <cell r="AB536" t="str">
            <v>Operational</v>
          </cell>
          <cell r="AC536" t="str">
            <v>Operational</v>
          </cell>
          <cell r="AD536" t="str">
            <v>Operational</v>
          </cell>
          <cell r="AE536" t="str">
            <v>Operational</v>
          </cell>
          <cell r="AF536" t="str">
            <v>Operational</v>
          </cell>
        </row>
        <row r="537">
          <cell r="N537" t="str">
            <v>United States</v>
          </cell>
          <cell r="W537" t="str">
            <v>Operational</v>
          </cell>
          <cell r="X537" t="str">
            <v>Operational</v>
          </cell>
          <cell r="Y537" t="str">
            <v>Operational</v>
          </cell>
          <cell r="Z537" t="str">
            <v>Operational</v>
          </cell>
          <cell r="AA537" t="str">
            <v>Operational</v>
          </cell>
          <cell r="AB537" t="str">
            <v>Operational</v>
          </cell>
          <cell r="AC537" t="str">
            <v>Operational</v>
          </cell>
          <cell r="AD537" t="str">
            <v>Operational</v>
          </cell>
          <cell r="AE537" t="str">
            <v>Operational</v>
          </cell>
          <cell r="AF537" t="str">
            <v>Operational</v>
          </cell>
        </row>
        <row r="538">
          <cell r="N538" t="str">
            <v>United States</v>
          </cell>
          <cell r="W538" t="str">
            <v>Operational</v>
          </cell>
          <cell r="X538" t="str">
            <v>Operational</v>
          </cell>
          <cell r="Y538" t="str">
            <v>Operational</v>
          </cell>
          <cell r="Z538" t="str">
            <v>Operational</v>
          </cell>
          <cell r="AA538" t="str">
            <v>Operational</v>
          </cell>
          <cell r="AB538" t="str">
            <v>Operational</v>
          </cell>
          <cell r="AC538" t="str">
            <v>Operational</v>
          </cell>
          <cell r="AD538" t="str">
            <v>Operational</v>
          </cell>
          <cell r="AE538" t="str">
            <v>Operational</v>
          </cell>
          <cell r="AF538" t="str">
            <v>Operational</v>
          </cell>
        </row>
        <row r="539">
          <cell r="N539" t="str">
            <v>United States</v>
          </cell>
          <cell r="W539" t="str">
            <v>Operational</v>
          </cell>
          <cell r="X539" t="str">
            <v>Operational</v>
          </cell>
          <cell r="Y539" t="str">
            <v>Operational</v>
          </cell>
          <cell r="Z539" t="str">
            <v>Operational</v>
          </cell>
          <cell r="AA539" t="str">
            <v>Operational</v>
          </cell>
          <cell r="AB539" t="str">
            <v>Operational</v>
          </cell>
          <cell r="AC539" t="str">
            <v>Operational</v>
          </cell>
          <cell r="AD539" t="str">
            <v>Operational</v>
          </cell>
          <cell r="AE539" t="str">
            <v>Operational</v>
          </cell>
          <cell r="AF539" t="str">
            <v>Operational</v>
          </cell>
        </row>
        <row r="540">
          <cell r="N540" t="str">
            <v>United States</v>
          </cell>
          <cell r="W540" t="str">
            <v>Operational</v>
          </cell>
          <cell r="X540" t="str">
            <v>Operational</v>
          </cell>
          <cell r="Y540" t="str">
            <v>Operational</v>
          </cell>
          <cell r="Z540" t="str">
            <v>Operational</v>
          </cell>
          <cell r="AA540" t="str">
            <v>Operational</v>
          </cell>
          <cell r="AB540" t="str">
            <v>Operational</v>
          </cell>
          <cell r="AC540" t="str">
            <v>Operational</v>
          </cell>
          <cell r="AD540" t="str">
            <v>Operational</v>
          </cell>
          <cell r="AE540" t="str">
            <v>Operational</v>
          </cell>
          <cell r="AF540" t="str">
            <v>Operational</v>
          </cell>
        </row>
        <row r="541">
          <cell r="N541" t="str">
            <v>United States</v>
          </cell>
          <cell r="W541" t="str">
            <v>Operational</v>
          </cell>
          <cell r="X541" t="str">
            <v>Operational</v>
          </cell>
          <cell r="Y541" t="str">
            <v>Operational</v>
          </cell>
          <cell r="Z541" t="str">
            <v>Operational</v>
          </cell>
          <cell r="AA541" t="str">
            <v>Operational</v>
          </cell>
          <cell r="AB541" t="str">
            <v>Operational</v>
          </cell>
          <cell r="AC541" t="str">
            <v>Operational</v>
          </cell>
          <cell r="AD541" t="str">
            <v>Operational</v>
          </cell>
          <cell r="AE541" t="str">
            <v>Operational</v>
          </cell>
          <cell r="AF541" t="str">
            <v>Operational</v>
          </cell>
        </row>
        <row r="542">
          <cell r="N542" t="str">
            <v>United States</v>
          </cell>
          <cell r="W542" t="str">
            <v>Operational</v>
          </cell>
          <cell r="X542" t="str">
            <v>Operational</v>
          </cell>
          <cell r="Y542" t="str">
            <v>Operational</v>
          </cell>
          <cell r="Z542" t="str">
            <v>Operational</v>
          </cell>
          <cell r="AA542" t="str">
            <v>Operational</v>
          </cell>
          <cell r="AB542" t="str">
            <v>Operational</v>
          </cell>
          <cell r="AC542" t="str">
            <v>Operational</v>
          </cell>
          <cell r="AD542" t="str">
            <v>Operational</v>
          </cell>
          <cell r="AE542" t="str">
            <v>Operational</v>
          </cell>
          <cell r="AF542" t="str">
            <v>Operational</v>
          </cell>
        </row>
        <row r="543">
          <cell r="N543" t="str">
            <v>United States</v>
          </cell>
          <cell r="W543" t="str">
            <v>Operational</v>
          </cell>
          <cell r="X543" t="str">
            <v>Operational</v>
          </cell>
          <cell r="Y543" t="str">
            <v>Operational</v>
          </cell>
          <cell r="Z543" t="str">
            <v>Operational</v>
          </cell>
          <cell r="AA543" t="str">
            <v>Operational</v>
          </cell>
          <cell r="AB543" t="str">
            <v>Operational</v>
          </cell>
          <cell r="AC543" t="str">
            <v>Operational</v>
          </cell>
          <cell r="AD543" t="str">
            <v>Operational</v>
          </cell>
          <cell r="AE543" t="str">
            <v>Operational</v>
          </cell>
          <cell r="AF543" t="str">
            <v>Operational</v>
          </cell>
        </row>
        <row r="544">
          <cell r="N544" t="str">
            <v>United States</v>
          </cell>
          <cell r="W544" t="str">
            <v>Operational</v>
          </cell>
          <cell r="X544" t="str">
            <v>Operational</v>
          </cell>
          <cell r="Y544" t="str">
            <v>Operational</v>
          </cell>
          <cell r="Z544" t="str">
            <v>Operational</v>
          </cell>
          <cell r="AA544" t="str">
            <v>Operational</v>
          </cell>
          <cell r="AB544" t="str">
            <v>Operational</v>
          </cell>
          <cell r="AC544" t="str">
            <v>Operational</v>
          </cell>
          <cell r="AD544" t="str">
            <v>Operational</v>
          </cell>
          <cell r="AE544" t="str">
            <v>Operational</v>
          </cell>
          <cell r="AF544" t="str">
            <v>Operational</v>
          </cell>
        </row>
        <row r="545">
          <cell r="N545" t="str">
            <v>United States</v>
          </cell>
          <cell r="W545" t="str">
            <v>Operational</v>
          </cell>
          <cell r="X545" t="str">
            <v>Operational</v>
          </cell>
          <cell r="Y545" t="str">
            <v>Operational</v>
          </cell>
          <cell r="Z545" t="str">
            <v>Operational</v>
          </cell>
          <cell r="AA545" t="str">
            <v>Operational</v>
          </cell>
          <cell r="AB545" t="str">
            <v>Operational</v>
          </cell>
          <cell r="AC545" t="str">
            <v>Operational</v>
          </cell>
          <cell r="AD545" t="str">
            <v>Operational</v>
          </cell>
          <cell r="AE545" t="str">
            <v>Operational</v>
          </cell>
          <cell r="AF545" t="str">
            <v>Operational</v>
          </cell>
        </row>
        <row r="546">
          <cell r="N546" t="str">
            <v>United States</v>
          </cell>
          <cell r="W546" t="str">
            <v>Operational</v>
          </cell>
          <cell r="X546" t="str">
            <v>Operational</v>
          </cell>
          <cell r="Y546" t="str">
            <v>Operational</v>
          </cell>
          <cell r="Z546" t="str">
            <v>Operational</v>
          </cell>
          <cell r="AA546" t="str">
            <v>Operational</v>
          </cell>
          <cell r="AB546" t="str">
            <v>Operational</v>
          </cell>
          <cell r="AC546" t="str">
            <v>Operational</v>
          </cell>
          <cell r="AD546" t="str">
            <v>Operational</v>
          </cell>
          <cell r="AE546" t="str">
            <v>Operational</v>
          </cell>
          <cell r="AF546" t="str">
            <v>Operational</v>
          </cell>
        </row>
        <row r="547">
          <cell r="N547" t="str">
            <v>United States</v>
          </cell>
          <cell r="W547" t="str">
            <v>Operational</v>
          </cell>
          <cell r="X547" t="str">
            <v>Operational</v>
          </cell>
          <cell r="Y547" t="str">
            <v>Operational</v>
          </cell>
          <cell r="Z547" t="str">
            <v>Operational</v>
          </cell>
          <cell r="AA547" t="str">
            <v>Operational</v>
          </cell>
          <cell r="AB547" t="str">
            <v>Operational</v>
          </cell>
          <cell r="AC547" t="str">
            <v>Land Held</v>
          </cell>
          <cell r="AD547" t="str">
            <v>Land Held</v>
          </cell>
          <cell r="AE547" t="str">
            <v>Land Held</v>
          </cell>
          <cell r="AF547" t="str">
            <v>Operational</v>
          </cell>
        </row>
        <row r="548">
          <cell r="N548" t="str">
            <v>United States</v>
          </cell>
          <cell r="W548" t="str">
            <v>Operational</v>
          </cell>
          <cell r="X548" t="str">
            <v>Operational</v>
          </cell>
          <cell r="Y548" t="str">
            <v>Operational</v>
          </cell>
          <cell r="Z548" t="str">
            <v>Operational</v>
          </cell>
          <cell r="AA548" t="str">
            <v>Operational</v>
          </cell>
          <cell r="AB548" t="str">
            <v>Operational</v>
          </cell>
          <cell r="AC548" t="str">
            <v>Operational</v>
          </cell>
          <cell r="AD548" t="str">
            <v>Operational</v>
          </cell>
          <cell r="AE548" t="str">
            <v>Operational</v>
          </cell>
          <cell r="AF548" t="str">
            <v>Operational</v>
          </cell>
        </row>
        <row r="549">
          <cell r="N549" t="str">
            <v>United States</v>
          </cell>
          <cell r="W549" t="str">
            <v>Operational</v>
          </cell>
          <cell r="X549" t="str">
            <v>Operational</v>
          </cell>
          <cell r="Y549" t="str">
            <v>Operational</v>
          </cell>
          <cell r="Z549" t="str">
            <v>Operational</v>
          </cell>
          <cell r="AA549" t="str">
            <v>Operational</v>
          </cell>
          <cell r="AB549" t="str">
            <v>Operational</v>
          </cell>
          <cell r="AC549" t="str">
            <v>Operational</v>
          </cell>
          <cell r="AD549" t="str">
            <v>Operational</v>
          </cell>
          <cell r="AE549" t="str">
            <v>Operational</v>
          </cell>
          <cell r="AF549" t="str">
            <v>Operational</v>
          </cell>
        </row>
        <row r="550">
          <cell r="N550" t="str">
            <v>United States</v>
          </cell>
          <cell r="W550" t="str">
            <v>Operational</v>
          </cell>
          <cell r="X550" t="str">
            <v>Operational</v>
          </cell>
          <cell r="Y550" t="str">
            <v>Operational</v>
          </cell>
          <cell r="Z550" t="str">
            <v>Operational</v>
          </cell>
          <cell r="AA550" t="str">
            <v>Operational</v>
          </cell>
          <cell r="AB550" t="str">
            <v>Operational</v>
          </cell>
          <cell r="AC550" t="str">
            <v>Operational</v>
          </cell>
          <cell r="AD550" t="str">
            <v>Operational</v>
          </cell>
          <cell r="AE550" t="str">
            <v>Operational</v>
          </cell>
          <cell r="AF550" t="str">
            <v>Operational</v>
          </cell>
        </row>
        <row r="551">
          <cell r="N551" t="str">
            <v>United States</v>
          </cell>
          <cell r="W551" t="str">
            <v>Operational</v>
          </cell>
          <cell r="X551" t="str">
            <v>Operational</v>
          </cell>
          <cell r="Y551" t="str">
            <v>Operational</v>
          </cell>
          <cell r="Z551" t="str">
            <v>Operational</v>
          </cell>
          <cell r="AA551" t="str">
            <v>Operational</v>
          </cell>
          <cell r="AB551" t="str">
            <v>Operational</v>
          </cell>
          <cell r="AC551" t="str">
            <v>Operational</v>
          </cell>
          <cell r="AD551" t="str">
            <v>Operational</v>
          </cell>
          <cell r="AE551" t="str">
            <v>Operational</v>
          </cell>
          <cell r="AF551" t="str">
            <v>Operational</v>
          </cell>
        </row>
        <row r="552">
          <cell r="N552" t="str">
            <v>United States</v>
          </cell>
          <cell r="W552" t="str">
            <v>Operational</v>
          </cell>
          <cell r="X552" t="str">
            <v>Operational</v>
          </cell>
          <cell r="Y552" t="str">
            <v>Operational</v>
          </cell>
          <cell r="Z552" t="str">
            <v>Operational</v>
          </cell>
          <cell r="AA552" t="str">
            <v>Operational</v>
          </cell>
          <cell r="AB552" t="str">
            <v>Operational</v>
          </cell>
          <cell r="AC552" t="str">
            <v>Operational</v>
          </cell>
          <cell r="AD552" t="str">
            <v>Operational</v>
          </cell>
          <cell r="AE552" t="str">
            <v>Operational</v>
          </cell>
          <cell r="AF552" t="str">
            <v>Operational</v>
          </cell>
        </row>
        <row r="553">
          <cell r="N553" t="str">
            <v>United States</v>
          </cell>
          <cell r="W553" t="str">
            <v>Operational</v>
          </cell>
          <cell r="X553" t="str">
            <v>Operational</v>
          </cell>
          <cell r="Y553" t="str">
            <v>Operational</v>
          </cell>
          <cell r="Z553" t="str">
            <v>Operational</v>
          </cell>
          <cell r="AA553" t="str">
            <v>Operational</v>
          </cell>
          <cell r="AB553" t="str">
            <v>Operational</v>
          </cell>
          <cell r="AC553" t="str">
            <v>Operational</v>
          </cell>
          <cell r="AD553" t="str">
            <v>Operational</v>
          </cell>
          <cell r="AE553" t="str">
            <v>Operational</v>
          </cell>
          <cell r="AF553" t="str">
            <v>Operational</v>
          </cell>
        </row>
        <row r="554">
          <cell r="N554" t="str">
            <v>United States</v>
          </cell>
          <cell r="W554" t="str">
            <v>Operational</v>
          </cell>
          <cell r="X554" t="str">
            <v>Operational</v>
          </cell>
          <cell r="Y554" t="str">
            <v>Operational</v>
          </cell>
          <cell r="Z554" t="str">
            <v>Operational</v>
          </cell>
          <cell r="AA554" t="str">
            <v>Operational</v>
          </cell>
          <cell r="AB554" t="str">
            <v>Operational</v>
          </cell>
          <cell r="AC554" t="str">
            <v>Operational</v>
          </cell>
          <cell r="AD554" t="str">
            <v>Operational</v>
          </cell>
          <cell r="AE554" t="str">
            <v>Operational</v>
          </cell>
          <cell r="AF554" t="str">
            <v>Operational</v>
          </cell>
        </row>
        <row r="555">
          <cell r="N555" t="str">
            <v>United States</v>
          </cell>
          <cell r="W555" t="str">
            <v>Under Construction</v>
          </cell>
          <cell r="X555" t="str">
            <v>Under Construction</v>
          </cell>
          <cell r="Y555" t="str">
            <v>Under Construction</v>
          </cell>
          <cell r="Z555" t="str">
            <v>Under Construction</v>
          </cell>
          <cell r="AA555" t="str">
            <v>Under Construction</v>
          </cell>
          <cell r="AB555" t="str">
            <v>Under Construction</v>
          </cell>
          <cell r="AC555" t="str">
            <v>Under Construction</v>
          </cell>
          <cell r="AD555" t="str">
            <v>Under Construction</v>
          </cell>
          <cell r="AE555" t="str">
            <v>Under Construction</v>
          </cell>
          <cell r="AF555" t="str">
            <v>operational</v>
          </cell>
        </row>
        <row r="556">
          <cell r="N556" t="str">
            <v>United States</v>
          </cell>
          <cell r="W556" t="str">
            <v>Operational</v>
          </cell>
          <cell r="X556" t="str">
            <v>Operational</v>
          </cell>
          <cell r="Y556" t="str">
            <v>Operational</v>
          </cell>
          <cell r="Z556" t="str">
            <v>Operational</v>
          </cell>
          <cell r="AA556" t="str">
            <v>Operational</v>
          </cell>
          <cell r="AB556" t="str">
            <v>Operational</v>
          </cell>
          <cell r="AC556" t="str">
            <v>Operational</v>
          </cell>
          <cell r="AD556" t="str">
            <v>Operational</v>
          </cell>
          <cell r="AE556" t="str">
            <v>Operational</v>
          </cell>
          <cell r="AF556" t="str">
            <v>Operational</v>
          </cell>
        </row>
        <row r="557">
          <cell r="N557" t="str">
            <v>United States</v>
          </cell>
          <cell r="W557" t="str">
            <v>Operational</v>
          </cell>
          <cell r="X557" t="str">
            <v>Operational</v>
          </cell>
          <cell r="Y557" t="str">
            <v>Operational</v>
          </cell>
          <cell r="Z557" t="str">
            <v>Operational</v>
          </cell>
          <cell r="AA557" t="str">
            <v>Operational</v>
          </cell>
          <cell r="AB557" t="str">
            <v>Operational</v>
          </cell>
          <cell r="AC557" t="str">
            <v>Operational</v>
          </cell>
          <cell r="AD557" t="str">
            <v>Operational</v>
          </cell>
          <cell r="AE557" t="str">
            <v>Operational</v>
          </cell>
          <cell r="AF557" t="str">
            <v>Operational</v>
          </cell>
        </row>
        <row r="558">
          <cell r="N558" t="str">
            <v>United States</v>
          </cell>
          <cell r="W558" t="str">
            <v>Operational</v>
          </cell>
          <cell r="X558" t="str">
            <v>Operational</v>
          </cell>
          <cell r="Y558" t="str">
            <v>Operational</v>
          </cell>
          <cell r="Z558" t="str">
            <v>Operational</v>
          </cell>
          <cell r="AA558" t="str">
            <v>Operational</v>
          </cell>
          <cell r="AB558" t="str">
            <v>Operational</v>
          </cell>
          <cell r="AC558" t="str">
            <v>Operational</v>
          </cell>
          <cell r="AD558" t="str">
            <v>Operational</v>
          </cell>
          <cell r="AE558" t="str">
            <v>Operational</v>
          </cell>
          <cell r="AF558" t="str">
            <v>Operational</v>
          </cell>
        </row>
        <row r="559">
          <cell r="N559" t="str">
            <v>United States</v>
          </cell>
          <cell r="W559" t="str">
            <v>Operational</v>
          </cell>
          <cell r="X559" t="str">
            <v>Operational</v>
          </cell>
          <cell r="Y559" t="str">
            <v>Operational</v>
          </cell>
          <cell r="Z559" t="str">
            <v>Operational</v>
          </cell>
          <cell r="AA559" t="str">
            <v>Operational</v>
          </cell>
          <cell r="AB559" t="str">
            <v>Operational</v>
          </cell>
          <cell r="AC559" t="str">
            <v>Operational</v>
          </cell>
          <cell r="AD559" t="str">
            <v>Operational</v>
          </cell>
          <cell r="AE559" t="str">
            <v>Operational</v>
          </cell>
          <cell r="AF559" t="str">
            <v>Operational</v>
          </cell>
        </row>
        <row r="560">
          <cell r="N560" t="str">
            <v>United States</v>
          </cell>
          <cell r="W560" t="str">
            <v>Operational</v>
          </cell>
          <cell r="X560" t="str">
            <v>Operational</v>
          </cell>
          <cell r="Y560" t="str">
            <v>Operational</v>
          </cell>
          <cell r="Z560" t="str">
            <v>Operational</v>
          </cell>
          <cell r="AA560" t="str">
            <v>Operational</v>
          </cell>
          <cell r="AB560" t="str">
            <v>Operational</v>
          </cell>
          <cell r="AC560" t="str">
            <v>Operational</v>
          </cell>
          <cell r="AD560" t="str">
            <v>Operational</v>
          </cell>
          <cell r="AE560" t="str">
            <v>Operational</v>
          </cell>
          <cell r="AF560" t="str">
            <v>Operational</v>
          </cell>
        </row>
        <row r="561">
          <cell r="N561" t="str">
            <v>United States</v>
          </cell>
          <cell r="W561" t="str">
            <v>Operational</v>
          </cell>
          <cell r="X561" t="str">
            <v>Operational</v>
          </cell>
          <cell r="Y561" t="str">
            <v>Operational</v>
          </cell>
          <cell r="Z561" t="str">
            <v>Operational</v>
          </cell>
          <cell r="AA561" t="str">
            <v>Operational</v>
          </cell>
          <cell r="AB561" t="str">
            <v>Operational</v>
          </cell>
          <cell r="AC561" t="str">
            <v>Operational</v>
          </cell>
          <cell r="AD561" t="str">
            <v>Operational</v>
          </cell>
          <cell r="AE561" t="str">
            <v>Operational</v>
          </cell>
          <cell r="AF561" t="str">
            <v>Operational</v>
          </cell>
        </row>
        <row r="562">
          <cell r="N562" t="str">
            <v>United States</v>
          </cell>
          <cell r="W562" t="str">
            <v>Operational</v>
          </cell>
          <cell r="X562" t="str">
            <v>Operational</v>
          </cell>
          <cell r="Y562" t="str">
            <v>Operational</v>
          </cell>
          <cell r="Z562" t="str">
            <v>Operational</v>
          </cell>
          <cell r="AA562" t="str">
            <v>Operational</v>
          </cell>
          <cell r="AB562" t="str">
            <v>Operational</v>
          </cell>
          <cell r="AC562" t="str">
            <v>Operational</v>
          </cell>
          <cell r="AD562" t="str">
            <v>Operational</v>
          </cell>
          <cell r="AE562" t="str">
            <v>Operational</v>
          </cell>
          <cell r="AF562" t="str">
            <v>Operational</v>
          </cell>
        </row>
        <row r="563">
          <cell r="N563" t="str">
            <v>United States</v>
          </cell>
          <cell r="W563" t="str">
            <v>Operational</v>
          </cell>
          <cell r="X563" t="str">
            <v>Operational</v>
          </cell>
          <cell r="Y563" t="str">
            <v>Operational</v>
          </cell>
          <cell r="Z563" t="str">
            <v>Operational</v>
          </cell>
          <cell r="AA563" t="str">
            <v>Operational</v>
          </cell>
          <cell r="AB563" t="str">
            <v>Operational</v>
          </cell>
          <cell r="AC563" t="str">
            <v>Operational</v>
          </cell>
          <cell r="AD563" t="str">
            <v>Operational</v>
          </cell>
          <cell r="AE563" t="str">
            <v>Operational</v>
          </cell>
          <cell r="AF563" t="str">
            <v>Operational</v>
          </cell>
        </row>
        <row r="564">
          <cell r="N564" t="str">
            <v>United States</v>
          </cell>
          <cell r="W564" t="str">
            <v>Operational</v>
          </cell>
          <cell r="X564" t="str">
            <v>Operational</v>
          </cell>
          <cell r="Y564" t="str">
            <v>Operational</v>
          </cell>
          <cell r="Z564" t="str">
            <v>Operational</v>
          </cell>
          <cell r="AA564" t="str">
            <v>Operational</v>
          </cell>
          <cell r="AB564" t="str">
            <v>Operational</v>
          </cell>
          <cell r="AC564" t="str">
            <v>Operational</v>
          </cell>
          <cell r="AD564" t="str">
            <v>Operational</v>
          </cell>
          <cell r="AE564" t="str">
            <v>Operational</v>
          </cell>
          <cell r="AF564" t="str">
            <v>Operational</v>
          </cell>
        </row>
        <row r="565">
          <cell r="N565" t="str">
            <v>United States</v>
          </cell>
          <cell r="W565" t="str">
            <v>Operational</v>
          </cell>
          <cell r="X565" t="str">
            <v>Operational</v>
          </cell>
          <cell r="Y565" t="str">
            <v>Operational</v>
          </cell>
          <cell r="Z565" t="str">
            <v>Operational</v>
          </cell>
          <cell r="AA565" t="str">
            <v>Operational</v>
          </cell>
          <cell r="AB565" t="str">
            <v>Operational</v>
          </cell>
          <cell r="AC565" t="str">
            <v>Operational</v>
          </cell>
          <cell r="AD565" t="str">
            <v>Operational</v>
          </cell>
          <cell r="AE565" t="str">
            <v>Operational</v>
          </cell>
          <cell r="AF565" t="str">
            <v>Operational</v>
          </cell>
        </row>
        <row r="566">
          <cell r="N566" t="str">
            <v>United States</v>
          </cell>
          <cell r="W566" t="str">
            <v>Operational</v>
          </cell>
          <cell r="X566" t="str">
            <v>Operational</v>
          </cell>
          <cell r="Y566" t="str">
            <v>Operational</v>
          </cell>
          <cell r="Z566" t="str">
            <v>Operational</v>
          </cell>
          <cell r="AA566" t="str">
            <v>Operational</v>
          </cell>
          <cell r="AB566" t="str">
            <v>Operational</v>
          </cell>
          <cell r="AC566" t="str">
            <v>Operational</v>
          </cell>
          <cell r="AD566" t="str">
            <v>Operational</v>
          </cell>
          <cell r="AE566" t="str">
            <v>Operational</v>
          </cell>
          <cell r="AF566" t="str">
            <v>Operational</v>
          </cell>
        </row>
        <row r="567">
          <cell r="N567" t="str">
            <v>United States</v>
          </cell>
          <cell r="W567" t="str">
            <v>Operational</v>
          </cell>
          <cell r="X567" t="str">
            <v>Operational</v>
          </cell>
          <cell r="Y567" t="str">
            <v>Operational</v>
          </cell>
          <cell r="Z567" t="str">
            <v>Operational</v>
          </cell>
          <cell r="AA567" t="str">
            <v>Operational</v>
          </cell>
          <cell r="AB567" t="str">
            <v>Operational</v>
          </cell>
          <cell r="AC567" t="str">
            <v>Operational</v>
          </cell>
          <cell r="AD567" t="str">
            <v>Operational</v>
          </cell>
          <cell r="AE567" t="str">
            <v>Operational</v>
          </cell>
          <cell r="AF567" t="str">
            <v>Operational</v>
          </cell>
        </row>
        <row r="568">
          <cell r="N568" t="str">
            <v>United States</v>
          </cell>
          <cell r="W568" t="str">
            <v>Operational</v>
          </cell>
          <cell r="X568" t="str">
            <v>Operational</v>
          </cell>
          <cell r="Y568" t="str">
            <v>Operational</v>
          </cell>
          <cell r="Z568" t="str">
            <v>Operational</v>
          </cell>
          <cell r="AA568" t="str">
            <v>Operational</v>
          </cell>
          <cell r="AB568" t="str">
            <v>Operational</v>
          </cell>
          <cell r="AC568" t="str">
            <v>Operational</v>
          </cell>
          <cell r="AD568" t="str">
            <v>Operational</v>
          </cell>
          <cell r="AE568" t="str">
            <v>Operational</v>
          </cell>
          <cell r="AF568" t="str">
            <v>Operational</v>
          </cell>
        </row>
        <row r="569">
          <cell r="N569" t="str">
            <v>United States</v>
          </cell>
          <cell r="W569" t="str">
            <v>Operational</v>
          </cell>
          <cell r="X569" t="str">
            <v>Operational</v>
          </cell>
          <cell r="Y569" t="str">
            <v>Operational</v>
          </cell>
          <cell r="Z569" t="str">
            <v>Operational</v>
          </cell>
          <cell r="AA569" t="str">
            <v>Operational</v>
          </cell>
          <cell r="AB569" t="str">
            <v>Operational</v>
          </cell>
          <cell r="AC569" t="str">
            <v>Operational</v>
          </cell>
          <cell r="AD569" t="str">
            <v>Operational</v>
          </cell>
          <cell r="AE569" t="str">
            <v>Operational</v>
          </cell>
          <cell r="AF569" t="str">
            <v>Operational</v>
          </cell>
        </row>
        <row r="570">
          <cell r="N570" t="str">
            <v>United States</v>
          </cell>
          <cell r="W570" t="str">
            <v>Operational</v>
          </cell>
          <cell r="X570" t="str">
            <v>Operational</v>
          </cell>
          <cell r="Y570" t="str">
            <v>Operational</v>
          </cell>
          <cell r="Z570" t="str">
            <v>Operational</v>
          </cell>
          <cell r="AA570" t="str">
            <v>Operational</v>
          </cell>
          <cell r="AB570" t="str">
            <v>Operational</v>
          </cell>
          <cell r="AC570" t="str">
            <v>Operational</v>
          </cell>
          <cell r="AD570" t="str">
            <v>Operational</v>
          </cell>
          <cell r="AE570" t="str">
            <v>Operational</v>
          </cell>
          <cell r="AF570" t="str">
            <v>Operational</v>
          </cell>
        </row>
        <row r="571">
          <cell r="N571" t="str">
            <v>United States</v>
          </cell>
          <cell r="W571" t="str">
            <v>Operational</v>
          </cell>
          <cell r="X571" t="str">
            <v>Operational</v>
          </cell>
          <cell r="Y571" t="str">
            <v>Operational</v>
          </cell>
          <cell r="Z571" t="str">
            <v>Operational</v>
          </cell>
          <cell r="AA571" t="str">
            <v>Operational</v>
          </cell>
          <cell r="AB571" t="str">
            <v>Operational</v>
          </cell>
          <cell r="AC571" t="str">
            <v>Operational</v>
          </cell>
          <cell r="AD571" t="str">
            <v>Operational</v>
          </cell>
          <cell r="AE571" t="str">
            <v>Operational</v>
          </cell>
          <cell r="AF571" t="str">
            <v>Operational</v>
          </cell>
        </row>
        <row r="572">
          <cell r="N572" t="str">
            <v>United States</v>
          </cell>
          <cell r="W572" t="str">
            <v>Operational</v>
          </cell>
          <cell r="X572" t="str">
            <v>Operational</v>
          </cell>
          <cell r="Y572" t="str">
            <v>Operational</v>
          </cell>
          <cell r="Z572" t="str">
            <v>Operational</v>
          </cell>
          <cell r="AA572" t="str">
            <v>Operational</v>
          </cell>
          <cell r="AB572" t="str">
            <v>Operational</v>
          </cell>
          <cell r="AC572" t="str">
            <v>Operational</v>
          </cell>
          <cell r="AD572" t="str">
            <v>Operational</v>
          </cell>
          <cell r="AE572" t="str">
            <v>Operational</v>
          </cell>
          <cell r="AF572" t="str">
            <v>Operational</v>
          </cell>
        </row>
        <row r="573">
          <cell r="N573" t="str">
            <v>United States</v>
          </cell>
          <cell r="W573" t="str">
            <v>Operational</v>
          </cell>
          <cell r="X573" t="str">
            <v>Operational</v>
          </cell>
          <cell r="Y573" t="str">
            <v>Operational</v>
          </cell>
          <cell r="Z573" t="str">
            <v>Operational</v>
          </cell>
          <cell r="AA573" t="str">
            <v>Operational</v>
          </cell>
          <cell r="AB573" t="str">
            <v>Operational</v>
          </cell>
          <cell r="AC573" t="str">
            <v>Operational</v>
          </cell>
          <cell r="AD573" t="str">
            <v>Operational</v>
          </cell>
          <cell r="AE573" t="str">
            <v>Operational</v>
          </cell>
          <cell r="AF573" t="str">
            <v>Operational</v>
          </cell>
        </row>
        <row r="574">
          <cell r="N574" t="str">
            <v>United States</v>
          </cell>
          <cell r="W574" t="str">
            <v>Operational</v>
          </cell>
          <cell r="X574" t="str">
            <v>Operational</v>
          </cell>
          <cell r="Y574" t="str">
            <v>Operational</v>
          </cell>
          <cell r="Z574" t="str">
            <v>Operational</v>
          </cell>
          <cell r="AA574" t="str">
            <v>Operational</v>
          </cell>
          <cell r="AB574" t="str">
            <v>Operational</v>
          </cell>
          <cell r="AC574" t="str">
            <v>Operational</v>
          </cell>
          <cell r="AD574" t="str">
            <v>Operational</v>
          </cell>
          <cell r="AE574" t="str">
            <v>Operational</v>
          </cell>
          <cell r="AF574" t="str">
            <v>Operational</v>
          </cell>
        </row>
        <row r="575">
          <cell r="N575" t="str">
            <v>United States</v>
          </cell>
          <cell r="W575" t="str">
            <v>Operational</v>
          </cell>
          <cell r="X575" t="str">
            <v>Operational</v>
          </cell>
          <cell r="Y575" t="str">
            <v>Operational</v>
          </cell>
          <cell r="Z575" t="str">
            <v>Operational</v>
          </cell>
          <cell r="AA575" t="str">
            <v>Operational</v>
          </cell>
          <cell r="AB575" t="str">
            <v>Operational</v>
          </cell>
          <cell r="AC575" t="str">
            <v>Operational</v>
          </cell>
          <cell r="AD575" t="str">
            <v>Operational</v>
          </cell>
          <cell r="AE575" t="str">
            <v>Operational</v>
          </cell>
          <cell r="AF575" t="str">
            <v>Operational</v>
          </cell>
        </row>
        <row r="576">
          <cell r="N576" t="str">
            <v>United States</v>
          </cell>
          <cell r="W576" t="str">
            <v>Operational</v>
          </cell>
          <cell r="X576" t="str">
            <v>Operational</v>
          </cell>
          <cell r="Y576" t="str">
            <v>Operational</v>
          </cell>
          <cell r="Z576" t="str">
            <v>Operational</v>
          </cell>
          <cell r="AA576" t="str">
            <v>Operational</v>
          </cell>
          <cell r="AB576" t="str">
            <v>Operational</v>
          </cell>
          <cell r="AC576" t="str">
            <v>Operational</v>
          </cell>
          <cell r="AD576" t="str">
            <v>Operational</v>
          </cell>
          <cell r="AE576" t="str">
            <v>Operational</v>
          </cell>
          <cell r="AF576" t="str">
            <v>Operational</v>
          </cell>
        </row>
        <row r="577">
          <cell r="N577" t="str">
            <v>United States</v>
          </cell>
          <cell r="W577" t="str">
            <v>Operational</v>
          </cell>
          <cell r="X577" t="str">
            <v>Operational</v>
          </cell>
          <cell r="Y577" t="str">
            <v>Operational</v>
          </cell>
          <cell r="Z577" t="str">
            <v>Operational</v>
          </cell>
          <cell r="AA577" t="str">
            <v>Operational</v>
          </cell>
          <cell r="AB577" t="str">
            <v>Operational</v>
          </cell>
          <cell r="AC577" t="str">
            <v>Operational</v>
          </cell>
          <cell r="AD577" t="str">
            <v>Operational</v>
          </cell>
          <cell r="AE577" t="str">
            <v>Operational</v>
          </cell>
          <cell r="AF577" t="str">
            <v>Operational</v>
          </cell>
        </row>
        <row r="578">
          <cell r="N578" t="str">
            <v>United States</v>
          </cell>
          <cell r="W578" t="str">
            <v>Operational</v>
          </cell>
          <cell r="X578" t="str">
            <v>Operational</v>
          </cell>
          <cell r="Y578" t="str">
            <v>Operational</v>
          </cell>
          <cell r="Z578" t="str">
            <v>Operational</v>
          </cell>
          <cell r="AA578" t="str">
            <v>Operational</v>
          </cell>
          <cell r="AB578" t="str">
            <v>Operational</v>
          </cell>
          <cell r="AC578" t="str">
            <v>Operational</v>
          </cell>
          <cell r="AD578" t="str">
            <v>Operational</v>
          </cell>
          <cell r="AE578" t="str">
            <v>Operational</v>
          </cell>
          <cell r="AF578" t="str">
            <v>Operational</v>
          </cell>
        </row>
        <row r="579">
          <cell r="N579" t="str">
            <v>United States</v>
          </cell>
          <cell r="W579" t="str">
            <v>Operational</v>
          </cell>
          <cell r="X579" t="str">
            <v>Operational</v>
          </cell>
          <cell r="Y579" t="str">
            <v>Operational</v>
          </cell>
          <cell r="Z579" t="str">
            <v>Operational</v>
          </cell>
          <cell r="AA579" t="str">
            <v>Operational</v>
          </cell>
          <cell r="AB579" t="str">
            <v>Operational</v>
          </cell>
          <cell r="AC579" t="str">
            <v>Operational</v>
          </cell>
          <cell r="AD579" t="str">
            <v>Operational</v>
          </cell>
          <cell r="AE579" t="str">
            <v>Operational</v>
          </cell>
          <cell r="AF579" t="str">
            <v>Operational</v>
          </cell>
        </row>
        <row r="580">
          <cell r="N580" t="str">
            <v>United States</v>
          </cell>
          <cell r="W580" t="str">
            <v>Operational</v>
          </cell>
          <cell r="X580" t="str">
            <v>Operational</v>
          </cell>
          <cell r="Y580" t="str">
            <v>Operational</v>
          </cell>
          <cell r="Z580" t="str">
            <v>Operational</v>
          </cell>
          <cell r="AA580" t="str">
            <v>Operational</v>
          </cell>
          <cell r="AB580" t="str">
            <v>Operational</v>
          </cell>
          <cell r="AC580" t="str">
            <v>Operational</v>
          </cell>
          <cell r="AD580" t="str">
            <v>Operational</v>
          </cell>
          <cell r="AE580" t="str">
            <v>Operational</v>
          </cell>
          <cell r="AF580" t="str">
            <v>Operational</v>
          </cell>
        </row>
        <row r="581">
          <cell r="N581" t="str">
            <v>United States</v>
          </cell>
          <cell r="W581" t="str">
            <v>Operational</v>
          </cell>
          <cell r="X581" t="str">
            <v>Operational</v>
          </cell>
          <cell r="Y581" t="str">
            <v>Operational</v>
          </cell>
          <cell r="Z581" t="str">
            <v>Operational</v>
          </cell>
          <cell r="AA581" t="str">
            <v>Operational</v>
          </cell>
          <cell r="AB581" t="str">
            <v>Operational</v>
          </cell>
          <cell r="AC581" t="str">
            <v>Operational</v>
          </cell>
          <cell r="AD581" t="str">
            <v>Operational</v>
          </cell>
          <cell r="AE581" t="str">
            <v>Operational</v>
          </cell>
          <cell r="AF581" t="str">
            <v>Operational</v>
          </cell>
        </row>
        <row r="582">
          <cell r="N582" t="str">
            <v>United States</v>
          </cell>
          <cell r="W582" t="str">
            <v>Operational</v>
          </cell>
          <cell r="X582" t="str">
            <v>Operational</v>
          </cell>
          <cell r="Y582" t="str">
            <v>Operational</v>
          </cell>
          <cell r="Z582" t="str">
            <v>Operational</v>
          </cell>
          <cell r="AA582" t="str">
            <v>Operational</v>
          </cell>
          <cell r="AB582" t="str">
            <v>Operational</v>
          </cell>
          <cell r="AC582" t="str">
            <v>Operational</v>
          </cell>
          <cell r="AD582" t="str">
            <v>Operational</v>
          </cell>
          <cell r="AE582" t="str">
            <v>Operational</v>
          </cell>
          <cell r="AF582" t="str">
            <v>Operational</v>
          </cell>
        </row>
        <row r="583">
          <cell r="N583" t="str">
            <v>United States</v>
          </cell>
          <cell r="W583" t="str">
            <v>Operational</v>
          </cell>
          <cell r="X583" t="str">
            <v>Operational</v>
          </cell>
          <cell r="Y583" t="str">
            <v>Operational</v>
          </cell>
          <cell r="Z583" t="str">
            <v>Operational</v>
          </cell>
          <cell r="AA583" t="str">
            <v>Operational</v>
          </cell>
          <cell r="AB583" t="str">
            <v>Operational</v>
          </cell>
          <cell r="AC583" t="str">
            <v>Operational</v>
          </cell>
          <cell r="AD583" t="str">
            <v>Operational</v>
          </cell>
          <cell r="AE583" t="str">
            <v>Operational</v>
          </cell>
          <cell r="AF583" t="str">
            <v>Operational</v>
          </cell>
        </row>
        <row r="584">
          <cell r="N584" t="str">
            <v>United States</v>
          </cell>
          <cell r="W584" t="str">
            <v>Operational</v>
          </cell>
          <cell r="X584" t="str">
            <v>Operational</v>
          </cell>
          <cell r="Y584" t="str">
            <v>Operational</v>
          </cell>
          <cell r="Z584" t="str">
            <v>Operational</v>
          </cell>
          <cell r="AA584" t="str">
            <v>Operational</v>
          </cell>
          <cell r="AB584" t="str">
            <v>Operational</v>
          </cell>
          <cell r="AC584" t="str">
            <v>Operational</v>
          </cell>
          <cell r="AD584" t="str">
            <v>Operational</v>
          </cell>
          <cell r="AE584" t="str">
            <v>Operational</v>
          </cell>
          <cell r="AF584" t="str">
            <v>Operational</v>
          </cell>
        </row>
        <row r="585">
          <cell r="N585" t="str">
            <v>United States</v>
          </cell>
          <cell r="W585" t="str">
            <v>Operational</v>
          </cell>
          <cell r="X585" t="str">
            <v>Operational</v>
          </cell>
          <cell r="Y585" t="str">
            <v>Operational</v>
          </cell>
          <cell r="Z585" t="str">
            <v>Operational</v>
          </cell>
          <cell r="AA585" t="str">
            <v>Operational</v>
          </cell>
          <cell r="AB585" t="str">
            <v>Operational</v>
          </cell>
          <cell r="AC585" t="str">
            <v>Operational</v>
          </cell>
          <cell r="AD585" t="str">
            <v>Operational</v>
          </cell>
          <cell r="AE585" t="str">
            <v>Operational</v>
          </cell>
          <cell r="AF585" t="str">
            <v>Operational</v>
          </cell>
        </row>
        <row r="586">
          <cell r="N586" t="str">
            <v>United States</v>
          </cell>
          <cell r="W586" t="str">
            <v>Operational</v>
          </cell>
          <cell r="X586" t="str">
            <v>Operational</v>
          </cell>
          <cell r="Y586" t="str">
            <v>Operational</v>
          </cell>
          <cell r="Z586" t="str">
            <v>Operational</v>
          </cell>
          <cell r="AA586" t="str">
            <v>Operational</v>
          </cell>
          <cell r="AB586" t="str">
            <v>Operational</v>
          </cell>
          <cell r="AC586" t="str">
            <v>Operational</v>
          </cell>
          <cell r="AD586" t="str">
            <v>Operational</v>
          </cell>
          <cell r="AE586" t="str">
            <v>Operational</v>
          </cell>
          <cell r="AF586" t="str">
            <v>Operational</v>
          </cell>
        </row>
        <row r="587">
          <cell r="N587" t="str">
            <v>United States</v>
          </cell>
          <cell r="W587" t="str">
            <v>Operational</v>
          </cell>
          <cell r="X587" t="str">
            <v>Operational</v>
          </cell>
          <cell r="Y587" t="str">
            <v>Operational</v>
          </cell>
          <cell r="Z587" t="str">
            <v>Operational</v>
          </cell>
          <cell r="AA587" t="str">
            <v>Operational</v>
          </cell>
          <cell r="AB587" t="str">
            <v>Operational</v>
          </cell>
          <cell r="AC587" t="str">
            <v>Operational</v>
          </cell>
          <cell r="AD587" t="str">
            <v>Operational</v>
          </cell>
          <cell r="AE587" t="str">
            <v>Operational</v>
          </cell>
          <cell r="AF587" t="str">
            <v>Operational</v>
          </cell>
        </row>
        <row r="588">
          <cell r="N588" t="str">
            <v>United States</v>
          </cell>
          <cell r="W588" t="str">
            <v>Operational</v>
          </cell>
          <cell r="X588" t="str">
            <v>Operational</v>
          </cell>
          <cell r="Y588" t="str">
            <v>Operational</v>
          </cell>
          <cell r="Z588" t="str">
            <v>Operational</v>
          </cell>
          <cell r="AA588" t="str">
            <v>Operational</v>
          </cell>
          <cell r="AB588" t="str">
            <v>Operational</v>
          </cell>
          <cell r="AC588" t="str">
            <v>Operational</v>
          </cell>
          <cell r="AD588" t="str">
            <v>Operational</v>
          </cell>
          <cell r="AE588" t="str">
            <v>Operational</v>
          </cell>
          <cell r="AF588" t="str">
            <v>Operational</v>
          </cell>
        </row>
        <row r="589">
          <cell r="N589" t="str">
            <v>United States</v>
          </cell>
          <cell r="W589" t="str">
            <v>Operational</v>
          </cell>
          <cell r="X589" t="str">
            <v>Operational</v>
          </cell>
          <cell r="Y589" t="str">
            <v>Operational</v>
          </cell>
          <cell r="Z589" t="str">
            <v>Operational</v>
          </cell>
          <cell r="AA589" t="str">
            <v>Operational</v>
          </cell>
          <cell r="AB589" t="str">
            <v>Operational</v>
          </cell>
          <cell r="AC589" t="str">
            <v>Operational</v>
          </cell>
          <cell r="AD589" t="str">
            <v>Operational</v>
          </cell>
          <cell r="AE589" t="str">
            <v>Operational</v>
          </cell>
          <cell r="AF589" t="str">
            <v>Operational</v>
          </cell>
        </row>
        <row r="590">
          <cell r="N590" t="str">
            <v>United States</v>
          </cell>
          <cell r="W590" t="str">
            <v>Under Construction</v>
          </cell>
          <cell r="X590" t="str">
            <v>Under Construction</v>
          </cell>
          <cell r="Y590" t="str">
            <v>Under Construction</v>
          </cell>
          <cell r="Z590" t="str">
            <v>Under Construction</v>
          </cell>
          <cell r="AA590" t="str">
            <v>Under Construction</v>
          </cell>
          <cell r="AB590" t="str">
            <v>Under Construction</v>
          </cell>
          <cell r="AC590" t="str">
            <v>Under Construction</v>
          </cell>
          <cell r="AD590" t="str">
            <v>Operational</v>
          </cell>
          <cell r="AE590" t="str">
            <v>Operational</v>
          </cell>
          <cell r="AF590" t="str">
            <v>Operational</v>
          </cell>
        </row>
        <row r="591">
          <cell r="N591" t="str">
            <v>United States</v>
          </cell>
          <cell r="W591" t="str">
            <v>Operational</v>
          </cell>
          <cell r="X591" t="str">
            <v>Operational</v>
          </cell>
          <cell r="Y591" t="str">
            <v>Operational</v>
          </cell>
          <cell r="Z591" t="str">
            <v>Operational</v>
          </cell>
          <cell r="AA591" t="str">
            <v>Operational</v>
          </cell>
          <cell r="AB591" t="str">
            <v>Operational</v>
          </cell>
          <cell r="AC591" t="str">
            <v>Operational</v>
          </cell>
          <cell r="AD591" t="str">
            <v>Operational</v>
          </cell>
          <cell r="AE591" t="str">
            <v>Operational</v>
          </cell>
          <cell r="AF591" t="str">
            <v>Operational</v>
          </cell>
        </row>
        <row r="592">
          <cell r="N592" t="str">
            <v>United States</v>
          </cell>
          <cell r="W592" t="str">
            <v>Operational</v>
          </cell>
          <cell r="X592" t="str">
            <v>Operational</v>
          </cell>
          <cell r="Y592" t="str">
            <v>Operational</v>
          </cell>
          <cell r="Z592" t="str">
            <v>Operational</v>
          </cell>
          <cell r="AA592" t="str">
            <v>Operational</v>
          </cell>
          <cell r="AB592" t="str">
            <v>Operational</v>
          </cell>
          <cell r="AC592" t="str">
            <v>Operational</v>
          </cell>
          <cell r="AD592" t="str">
            <v>Operational</v>
          </cell>
          <cell r="AE592" t="str">
            <v>Operational</v>
          </cell>
          <cell r="AF592" t="str">
            <v>Operational</v>
          </cell>
        </row>
        <row r="593">
          <cell r="N593" t="str">
            <v>United States</v>
          </cell>
          <cell r="W593" t="str">
            <v>Operational</v>
          </cell>
          <cell r="X593" t="str">
            <v>Operational</v>
          </cell>
          <cell r="Y593" t="str">
            <v>Operational</v>
          </cell>
          <cell r="Z593" t="str">
            <v>Operational</v>
          </cell>
          <cell r="AA593" t="str">
            <v>Operational</v>
          </cell>
          <cell r="AB593" t="str">
            <v>Operational</v>
          </cell>
          <cell r="AC593" t="str">
            <v>Operational</v>
          </cell>
          <cell r="AD593" t="str">
            <v>Operational</v>
          </cell>
          <cell r="AE593" t="str">
            <v>Operational</v>
          </cell>
          <cell r="AF593" t="str">
            <v>Operational</v>
          </cell>
        </row>
        <row r="594">
          <cell r="N594" t="str">
            <v>United States</v>
          </cell>
          <cell r="W594" t="str">
            <v>Operational</v>
          </cell>
          <cell r="X594" t="str">
            <v>Operational</v>
          </cell>
          <cell r="Y594" t="str">
            <v>Operational</v>
          </cell>
          <cell r="Z594" t="str">
            <v>Operational</v>
          </cell>
          <cell r="AA594" t="str">
            <v>Operational</v>
          </cell>
          <cell r="AB594" t="str">
            <v>Operational</v>
          </cell>
          <cell r="AC594" t="str">
            <v>Operational</v>
          </cell>
          <cell r="AD594" t="str">
            <v>Operational</v>
          </cell>
          <cell r="AE594" t="str">
            <v>Operational</v>
          </cell>
          <cell r="AF594" t="str">
            <v>Operational</v>
          </cell>
        </row>
        <row r="595">
          <cell r="N595" t="str">
            <v>United States</v>
          </cell>
          <cell r="W595" t="str">
            <v>Operational</v>
          </cell>
          <cell r="X595" t="str">
            <v>Operational</v>
          </cell>
          <cell r="Y595" t="str">
            <v>Operational</v>
          </cell>
          <cell r="Z595" t="str">
            <v>Operational</v>
          </cell>
          <cell r="AA595" t="str">
            <v>Operational</v>
          </cell>
          <cell r="AB595" t="str">
            <v>Operational</v>
          </cell>
          <cell r="AC595" t="str">
            <v>Operational</v>
          </cell>
          <cell r="AD595" t="str">
            <v>Operational</v>
          </cell>
          <cell r="AE595" t="str">
            <v>Operational</v>
          </cell>
          <cell r="AF595" t="str">
            <v>Operational</v>
          </cell>
        </row>
        <row r="596">
          <cell r="N596" t="str">
            <v>United States</v>
          </cell>
          <cell r="W596" t="str">
            <v>Operational</v>
          </cell>
          <cell r="X596" t="str">
            <v>Operational</v>
          </cell>
          <cell r="Y596" t="str">
            <v>Operational</v>
          </cell>
          <cell r="Z596" t="str">
            <v>Operational</v>
          </cell>
          <cell r="AA596" t="str">
            <v>Operational</v>
          </cell>
          <cell r="AB596" t="str">
            <v>Operational</v>
          </cell>
          <cell r="AC596" t="str">
            <v>Operational</v>
          </cell>
          <cell r="AD596" t="str">
            <v>Operational</v>
          </cell>
          <cell r="AE596" t="str">
            <v>Operational</v>
          </cell>
          <cell r="AF596" t="str">
            <v>Operational</v>
          </cell>
        </row>
        <row r="597">
          <cell r="N597" t="str">
            <v>United States</v>
          </cell>
          <cell r="W597" t="str">
            <v>Operational</v>
          </cell>
          <cell r="X597" t="str">
            <v>Operational</v>
          </cell>
          <cell r="Y597" t="str">
            <v>Operational</v>
          </cell>
          <cell r="Z597" t="str">
            <v>Operational</v>
          </cell>
          <cell r="AA597" t="str">
            <v>Operational</v>
          </cell>
          <cell r="AB597" t="str">
            <v>Operational</v>
          </cell>
          <cell r="AC597" t="str">
            <v>Operational</v>
          </cell>
          <cell r="AD597" t="str">
            <v>Operational</v>
          </cell>
          <cell r="AE597" t="str">
            <v>Operational</v>
          </cell>
          <cell r="AF597" t="str">
            <v>Operational</v>
          </cell>
        </row>
        <row r="598">
          <cell r="N598" t="str">
            <v>United States</v>
          </cell>
          <cell r="W598" t="str">
            <v>Operational</v>
          </cell>
          <cell r="X598" t="str">
            <v>Operational</v>
          </cell>
          <cell r="Y598" t="str">
            <v>Operational</v>
          </cell>
          <cell r="Z598" t="str">
            <v>Operational</v>
          </cell>
          <cell r="AA598" t="str">
            <v>Operational</v>
          </cell>
          <cell r="AB598" t="str">
            <v>Operational</v>
          </cell>
          <cell r="AC598" t="str">
            <v>Operational</v>
          </cell>
          <cell r="AD598" t="str">
            <v>Operational</v>
          </cell>
          <cell r="AE598" t="str">
            <v>Operational</v>
          </cell>
          <cell r="AF598" t="str">
            <v>Operational</v>
          </cell>
        </row>
        <row r="599">
          <cell r="N599" t="str">
            <v>United States</v>
          </cell>
          <cell r="W599" t="str">
            <v>Operational</v>
          </cell>
          <cell r="X599" t="str">
            <v>Operational</v>
          </cell>
          <cell r="Y599" t="str">
            <v>Operational</v>
          </cell>
          <cell r="Z599" t="str">
            <v>Operational</v>
          </cell>
          <cell r="AA599" t="str">
            <v>Operational</v>
          </cell>
          <cell r="AB599" t="str">
            <v>Operational</v>
          </cell>
          <cell r="AC599" t="str">
            <v>Operational</v>
          </cell>
          <cell r="AD599" t="str">
            <v>Operational</v>
          </cell>
          <cell r="AE599" t="str">
            <v>Operational</v>
          </cell>
          <cell r="AF599" t="str">
            <v>Operational</v>
          </cell>
        </row>
        <row r="600">
          <cell r="N600" t="str">
            <v>United States</v>
          </cell>
          <cell r="W600" t="str">
            <v>Operational</v>
          </cell>
          <cell r="X600" t="str">
            <v>Operational</v>
          </cell>
          <cell r="Y600" t="str">
            <v>Operational</v>
          </cell>
          <cell r="Z600" t="str">
            <v>Operational</v>
          </cell>
          <cell r="AA600" t="str">
            <v>Operational</v>
          </cell>
          <cell r="AB600" t="str">
            <v>Operational</v>
          </cell>
          <cell r="AC600" t="str">
            <v>Operational</v>
          </cell>
          <cell r="AD600" t="str">
            <v>Operational</v>
          </cell>
          <cell r="AE600" t="str">
            <v>Operational</v>
          </cell>
          <cell r="AF600" t="str">
            <v>Operational</v>
          </cell>
        </row>
        <row r="601">
          <cell r="N601" t="str">
            <v>United States</v>
          </cell>
          <cell r="W601" t="str">
            <v>Operational</v>
          </cell>
          <cell r="X601" t="str">
            <v>Operational</v>
          </cell>
          <cell r="Y601" t="str">
            <v>Operational</v>
          </cell>
          <cell r="Z601" t="str">
            <v>Operational</v>
          </cell>
          <cell r="AA601" t="str">
            <v>Operational</v>
          </cell>
          <cell r="AB601" t="str">
            <v>Operational</v>
          </cell>
          <cell r="AC601" t="str">
            <v>Operational</v>
          </cell>
          <cell r="AD601" t="str">
            <v>Operational</v>
          </cell>
          <cell r="AE601" t="str">
            <v>Operational</v>
          </cell>
          <cell r="AF601" t="str">
            <v>Operational</v>
          </cell>
        </row>
        <row r="602">
          <cell r="N602" t="str">
            <v>United States</v>
          </cell>
          <cell r="W602" t="str">
            <v>Operational</v>
          </cell>
          <cell r="X602" t="str">
            <v>Operational</v>
          </cell>
          <cell r="Y602" t="str">
            <v>Operational</v>
          </cell>
          <cell r="Z602" t="str">
            <v>Operational</v>
          </cell>
          <cell r="AA602" t="str">
            <v>Operational</v>
          </cell>
          <cell r="AB602" t="str">
            <v>Operational</v>
          </cell>
          <cell r="AC602" t="str">
            <v>Operational</v>
          </cell>
          <cell r="AD602" t="str">
            <v>Operational</v>
          </cell>
          <cell r="AE602" t="str">
            <v>Operational</v>
          </cell>
          <cell r="AF602" t="str">
            <v>Operational</v>
          </cell>
        </row>
        <row r="603">
          <cell r="N603" t="str">
            <v>United States</v>
          </cell>
          <cell r="W603" t="str">
            <v>Under Construction</v>
          </cell>
          <cell r="X603" t="str">
            <v>Under Construction</v>
          </cell>
          <cell r="Y603" t="str">
            <v>Under Construction</v>
          </cell>
          <cell r="Z603" t="str">
            <v>Operational</v>
          </cell>
          <cell r="AA603" t="str">
            <v>Operational</v>
          </cell>
          <cell r="AB603" t="str">
            <v>Operational</v>
          </cell>
          <cell r="AC603" t="str">
            <v>Operational</v>
          </cell>
          <cell r="AD603" t="str">
            <v>Operational</v>
          </cell>
          <cell r="AE603" t="str">
            <v>Operational</v>
          </cell>
          <cell r="AF603" t="str">
            <v>Operational</v>
          </cell>
        </row>
        <row r="604">
          <cell r="N604" t="str">
            <v>United States</v>
          </cell>
          <cell r="W604" t="str">
            <v>Operational</v>
          </cell>
          <cell r="X604" t="str">
            <v>Operational</v>
          </cell>
          <cell r="Y604" t="str">
            <v>Operational</v>
          </cell>
          <cell r="Z604" t="str">
            <v>Operational</v>
          </cell>
          <cell r="AA604" t="str">
            <v>Operational</v>
          </cell>
          <cell r="AB604" t="str">
            <v>Operational</v>
          </cell>
          <cell r="AC604" t="str">
            <v>Operational</v>
          </cell>
          <cell r="AD604" t="str">
            <v>Operational</v>
          </cell>
          <cell r="AE604" t="str">
            <v>Operational</v>
          </cell>
          <cell r="AF604" t="str">
            <v>Operational</v>
          </cell>
        </row>
        <row r="605">
          <cell r="N605" t="str">
            <v>United States</v>
          </cell>
          <cell r="W605" t="str">
            <v>Operational</v>
          </cell>
          <cell r="X605" t="str">
            <v>Operational</v>
          </cell>
          <cell r="Y605" t="str">
            <v>Operational</v>
          </cell>
          <cell r="Z605" t="str">
            <v>Operational</v>
          </cell>
          <cell r="AA605" t="str">
            <v>Operational</v>
          </cell>
          <cell r="AB605" t="str">
            <v>Operational</v>
          </cell>
          <cell r="AC605" t="str">
            <v>Operational</v>
          </cell>
          <cell r="AD605" t="str">
            <v>Operational</v>
          </cell>
          <cell r="AE605" t="str">
            <v>Operational</v>
          </cell>
          <cell r="AF605" t="str">
            <v>Operational</v>
          </cell>
        </row>
        <row r="606">
          <cell r="N606" t="str">
            <v>United States</v>
          </cell>
          <cell r="W606" t="str">
            <v>Operational</v>
          </cell>
          <cell r="X606" t="str">
            <v>Operational</v>
          </cell>
          <cell r="Y606" t="str">
            <v>Operational</v>
          </cell>
          <cell r="Z606" t="str">
            <v>Operational</v>
          </cell>
          <cell r="AA606" t="str">
            <v>Operational</v>
          </cell>
          <cell r="AB606" t="str">
            <v>Operational</v>
          </cell>
          <cell r="AC606" t="str">
            <v>Operational</v>
          </cell>
          <cell r="AD606" t="str">
            <v>Operational</v>
          </cell>
          <cell r="AE606" t="str">
            <v>Operational</v>
          </cell>
          <cell r="AF606" t="str">
            <v>Operational</v>
          </cell>
        </row>
        <row r="607">
          <cell r="N607" t="str">
            <v>Canada</v>
          </cell>
          <cell r="W607" t="str">
            <v>Operational</v>
          </cell>
          <cell r="X607" t="str">
            <v>Operational</v>
          </cell>
          <cell r="Y607" t="str">
            <v>Operational</v>
          </cell>
          <cell r="Z607" t="str">
            <v>Operational</v>
          </cell>
          <cell r="AA607" t="str">
            <v>Operational</v>
          </cell>
          <cell r="AB607" t="str">
            <v>Operational</v>
          </cell>
          <cell r="AC607" t="str">
            <v>Operational</v>
          </cell>
          <cell r="AD607" t="str">
            <v>Operational</v>
          </cell>
          <cell r="AE607" t="str">
            <v>Operational</v>
          </cell>
          <cell r="AF607" t="str">
            <v>Operational</v>
          </cell>
        </row>
        <row r="608">
          <cell r="N608" t="str">
            <v>Canada</v>
          </cell>
          <cell r="W608" t="str">
            <v>Operational</v>
          </cell>
          <cell r="X608" t="str">
            <v>Operational</v>
          </cell>
          <cell r="Y608" t="str">
            <v>Operational</v>
          </cell>
          <cell r="Z608" t="str">
            <v>Operational</v>
          </cell>
          <cell r="AA608" t="str">
            <v>Operational</v>
          </cell>
          <cell r="AB608" t="str">
            <v>Operational</v>
          </cell>
          <cell r="AC608" t="str">
            <v>Operational</v>
          </cell>
          <cell r="AD608" t="str">
            <v>Operational</v>
          </cell>
          <cell r="AE608" t="str">
            <v>Operational</v>
          </cell>
          <cell r="AF608" t="str">
            <v>Operational</v>
          </cell>
        </row>
        <row r="609">
          <cell r="N609" t="str">
            <v>United States</v>
          </cell>
          <cell r="W609" t="str">
            <v>Not Operational</v>
          </cell>
          <cell r="X609" t="str">
            <v>Not Operational</v>
          </cell>
          <cell r="Y609" t="str">
            <v>Not Operational</v>
          </cell>
          <cell r="Z609" t="str">
            <v>Not Operational</v>
          </cell>
          <cell r="AA609" t="str">
            <v>Operational</v>
          </cell>
          <cell r="AB609" t="str">
            <v>Operational</v>
          </cell>
          <cell r="AC609" t="str">
            <v>Operational</v>
          </cell>
          <cell r="AD609" t="str">
            <v>Operational</v>
          </cell>
          <cell r="AE609" t="str">
            <v>Operational</v>
          </cell>
          <cell r="AF609" t="str">
            <v>Operational</v>
          </cell>
        </row>
        <row r="610">
          <cell r="N610" t="str">
            <v>United States</v>
          </cell>
          <cell r="W610" t="str">
            <v>Operational</v>
          </cell>
          <cell r="X610" t="str">
            <v>Operational</v>
          </cell>
          <cell r="Y610" t="str">
            <v>Operational</v>
          </cell>
          <cell r="Z610" t="str">
            <v>Operational</v>
          </cell>
          <cell r="AA610" t="str">
            <v>Operational</v>
          </cell>
          <cell r="AB610" t="str">
            <v>Operational</v>
          </cell>
          <cell r="AC610" t="str">
            <v>Operational</v>
          </cell>
          <cell r="AD610" t="str">
            <v>Operational</v>
          </cell>
          <cell r="AE610" t="str">
            <v>Operational</v>
          </cell>
          <cell r="AF610" t="str">
            <v>Operational</v>
          </cell>
        </row>
        <row r="611">
          <cell r="N611" t="str">
            <v>United States</v>
          </cell>
          <cell r="W611" t="str">
            <v>Not Operational</v>
          </cell>
          <cell r="X611" t="str">
            <v>Not Operational</v>
          </cell>
          <cell r="Y611" t="str">
            <v>Not Operational</v>
          </cell>
          <cell r="Z611" t="str">
            <v>Not Operational</v>
          </cell>
          <cell r="AA611" t="str">
            <v>Not Operational</v>
          </cell>
          <cell r="AB611" t="str">
            <v>Operational</v>
          </cell>
          <cell r="AC611" t="str">
            <v>Operational</v>
          </cell>
          <cell r="AD611" t="str">
            <v>Operational</v>
          </cell>
          <cell r="AE611" t="str">
            <v>Operational</v>
          </cell>
          <cell r="AF611" t="str">
            <v>Operational</v>
          </cell>
        </row>
        <row r="612">
          <cell r="N612" t="str">
            <v>United States</v>
          </cell>
          <cell r="W612" t="str">
            <v>Operational</v>
          </cell>
          <cell r="X612" t="str">
            <v>Operational</v>
          </cell>
          <cell r="Y612" t="str">
            <v>Operational</v>
          </cell>
          <cell r="Z612" t="str">
            <v>Operational</v>
          </cell>
          <cell r="AA612" t="str">
            <v>Operational</v>
          </cell>
          <cell r="AB612" t="str">
            <v>Operational</v>
          </cell>
          <cell r="AC612" t="str">
            <v>Operational</v>
          </cell>
          <cell r="AD612" t="str">
            <v>Operational</v>
          </cell>
          <cell r="AE612" t="str">
            <v>Operational</v>
          </cell>
          <cell r="AF612" t="str">
            <v>Operational</v>
          </cell>
        </row>
        <row r="613">
          <cell r="N613" t="str">
            <v>United States</v>
          </cell>
          <cell r="W613" t="str">
            <v>Operational</v>
          </cell>
          <cell r="X613" t="str">
            <v>Operational</v>
          </cell>
          <cell r="Y613" t="str">
            <v>Operational</v>
          </cell>
          <cell r="Z613" t="str">
            <v>Operational</v>
          </cell>
          <cell r="AA613" t="str">
            <v>Operational</v>
          </cell>
          <cell r="AB613" t="str">
            <v>Operational</v>
          </cell>
          <cell r="AC613" t="str">
            <v>Operational</v>
          </cell>
          <cell r="AD613" t="str">
            <v>Operational</v>
          </cell>
          <cell r="AE613" t="str">
            <v>Operational</v>
          </cell>
          <cell r="AF613" t="str">
            <v>Operational</v>
          </cell>
        </row>
        <row r="614">
          <cell r="N614" t="str">
            <v>United States</v>
          </cell>
          <cell r="W614" t="str">
            <v>Operational</v>
          </cell>
          <cell r="X614" t="str">
            <v>Operational</v>
          </cell>
          <cell r="Y614" t="str">
            <v>Operational</v>
          </cell>
          <cell r="Z614" t="str">
            <v>Operational</v>
          </cell>
          <cell r="AA614" t="str">
            <v>Operational</v>
          </cell>
          <cell r="AB614" t="str">
            <v>Operational</v>
          </cell>
          <cell r="AC614" t="str">
            <v>Operational</v>
          </cell>
          <cell r="AD614" t="str">
            <v>Operational</v>
          </cell>
          <cell r="AE614" t="str">
            <v>Operational</v>
          </cell>
          <cell r="AF614" t="str">
            <v>Operational</v>
          </cell>
        </row>
        <row r="615">
          <cell r="N615" t="str">
            <v>United States</v>
          </cell>
          <cell r="W615" t="str">
            <v>Operational</v>
          </cell>
          <cell r="X615" t="str">
            <v>Operational</v>
          </cell>
          <cell r="Y615" t="str">
            <v>Operational</v>
          </cell>
          <cell r="Z615" t="str">
            <v>Operational</v>
          </cell>
          <cell r="AA615" t="str">
            <v>Operational</v>
          </cell>
          <cell r="AB615" t="str">
            <v>Operational</v>
          </cell>
          <cell r="AC615" t="str">
            <v>Operational</v>
          </cell>
          <cell r="AD615" t="str">
            <v>Operational</v>
          </cell>
          <cell r="AE615" t="str">
            <v>Operational</v>
          </cell>
          <cell r="AF615" t="str">
            <v>Operational</v>
          </cell>
        </row>
        <row r="616">
          <cell r="N616" t="str">
            <v>United States</v>
          </cell>
          <cell r="W616" t="str">
            <v>Operational</v>
          </cell>
          <cell r="X616" t="str">
            <v>Operational</v>
          </cell>
          <cell r="Y616" t="str">
            <v>Operational</v>
          </cell>
          <cell r="Z616" t="str">
            <v>Operational</v>
          </cell>
          <cell r="AA616" t="str">
            <v>Operational</v>
          </cell>
          <cell r="AB616" t="str">
            <v>Operational</v>
          </cell>
          <cell r="AC616" t="str">
            <v>Operational</v>
          </cell>
          <cell r="AD616" t="str">
            <v>Operational</v>
          </cell>
          <cell r="AE616" t="str">
            <v>Operational</v>
          </cell>
          <cell r="AF616" t="str">
            <v>Operational</v>
          </cell>
        </row>
        <row r="617">
          <cell r="N617" t="str">
            <v>United States</v>
          </cell>
          <cell r="W617" t="str">
            <v>Operational</v>
          </cell>
          <cell r="X617" t="str">
            <v>Operational</v>
          </cell>
          <cell r="Y617" t="str">
            <v>Operational</v>
          </cell>
          <cell r="Z617" t="str">
            <v>Operational</v>
          </cell>
          <cell r="AA617" t="str">
            <v>Operational</v>
          </cell>
          <cell r="AB617" t="str">
            <v>Operational</v>
          </cell>
          <cell r="AC617" t="str">
            <v>Operational</v>
          </cell>
          <cell r="AD617" t="str">
            <v>Operational</v>
          </cell>
          <cell r="AE617" t="str">
            <v>Operational</v>
          </cell>
          <cell r="AF617" t="str">
            <v>Operational</v>
          </cell>
        </row>
        <row r="618">
          <cell r="N618" t="str">
            <v>United States</v>
          </cell>
          <cell r="W618" t="str">
            <v>Operational</v>
          </cell>
          <cell r="X618" t="str">
            <v>Operational</v>
          </cell>
          <cell r="Y618" t="str">
            <v>Operational</v>
          </cell>
          <cell r="Z618" t="str">
            <v>Operational</v>
          </cell>
          <cell r="AA618" t="str">
            <v>Operational</v>
          </cell>
          <cell r="AB618" t="str">
            <v>Operational</v>
          </cell>
          <cell r="AC618" t="str">
            <v>Operational</v>
          </cell>
          <cell r="AD618" t="str">
            <v>Operational</v>
          </cell>
          <cell r="AE618" t="str">
            <v>Operational</v>
          </cell>
          <cell r="AF618" t="str">
            <v>Operational</v>
          </cell>
        </row>
        <row r="619">
          <cell r="N619" t="str">
            <v>United States</v>
          </cell>
          <cell r="W619" t="str">
            <v>Operational</v>
          </cell>
          <cell r="X619" t="str">
            <v>Operational</v>
          </cell>
          <cell r="Y619" t="str">
            <v>Operational</v>
          </cell>
          <cell r="Z619" t="str">
            <v>Operational</v>
          </cell>
          <cell r="AA619" t="str">
            <v>Operational</v>
          </cell>
          <cell r="AB619" t="str">
            <v>Operational</v>
          </cell>
          <cell r="AC619" t="str">
            <v>Operational</v>
          </cell>
          <cell r="AD619" t="str">
            <v>Operational</v>
          </cell>
          <cell r="AE619" t="str">
            <v>Operational</v>
          </cell>
          <cell r="AF619" t="str">
            <v>Operational</v>
          </cell>
        </row>
        <row r="620">
          <cell r="N620" t="str">
            <v>United States</v>
          </cell>
          <cell r="W620" t="str">
            <v>Operational</v>
          </cell>
          <cell r="X620" t="str">
            <v>Operational</v>
          </cell>
          <cell r="Y620" t="str">
            <v>Operational</v>
          </cell>
          <cell r="Z620" t="str">
            <v>Operational</v>
          </cell>
          <cell r="AA620" t="str">
            <v>Operational</v>
          </cell>
          <cell r="AB620" t="str">
            <v>Operational</v>
          </cell>
          <cell r="AC620" t="str">
            <v>Operational</v>
          </cell>
          <cell r="AD620" t="str">
            <v>Operational</v>
          </cell>
          <cell r="AE620" t="str">
            <v>Operational</v>
          </cell>
          <cell r="AF620" t="str">
            <v>Operational</v>
          </cell>
        </row>
        <row r="621">
          <cell r="N621" t="str">
            <v>United States</v>
          </cell>
          <cell r="W621" t="str">
            <v>Operational</v>
          </cell>
          <cell r="X621" t="str">
            <v>Operational</v>
          </cell>
          <cell r="Y621" t="str">
            <v>Operational</v>
          </cell>
          <cell r="Z621" t="str">
            <v>Operational</v>
          </cell>
          <cell r="AA621" t="str">
            <v>Operational</v>
          </cell>
          <cell r="AB621" t="str">
            <v>Operational</v>
          </cell>
          <cell r="AC621" t="str">
            <v>Operational</v>
          </cell>
          <cell r="AD621" t="str">
            <v>Operational</v>
          </cell>
          <cell r="AE621" t="str">
            <v>Operational</v>
          </cell>
          <cell r="AF621" t="str">
            <v>Operational</v>
          </cell>
        </row>
        <row r="622">
          <cell r="N622" t="str">
            <v>United States</v>
          </cell>
          <cell r="W622" t="str">
            <v>Operational</v>
          </cell>
          <cell r="X622" t="str">
            <v>Operational</v>
          </cell>
          <cell r="Y622" t="str">
            <v>Operational</v>
          </cell>
          <cell r="Z622" t="str">
            <v>Operational</v>
          </cell>
          <cell r="AA622" t="str">
            <v>Operational</v>
          </cell>
          <cell r="AB622" t="str">
            <v>Operational</v>
          </cell>
          <cell r="AC622" t="str">
            <v>Operational</v>
          </cell>
          <cell r="AD622" t="str">
            <v>Operational</v>
          </cell>
          <cell r="AE622" t="str">
            <v>Operational</v>
          </cell>
          <cell r="AF622" t="str">
            <v>Operational</v>
          </cell>
        </row>
        <row r="623">
          <cell r="N623" t="str">
            <v>United States</v>
          </cell>
          <cell r="W623" t="str">
            <v>Operational</v>
          </cell>
          <cell r="X623" t="str">
            <v>Operational</v>
          </cell>
          <cell r="Y623" t="str">
            <v>Operational</v>
          </cell>
          <cell r="Z623" t="str">
            <v>Operational</v>
          </cell>
          <cell r="AA623" t="str">
            <v>Operational</v>
          </cell>
          <cell r="AB623" t="str">
            <v>Operational</v>
          </cell>
          <cell r="AC623" t="str">
            <v>Operational</v>
          </cell>
          <cell r="AD623" t="str">
            <v>Operational</v>
          </cell>
          <cell r="AE623" t="str">
            <v>Operational</v>
          </cell>
          <cell r="AF623" t="str">
            <v>Operational</v>
          </cell>
        </row>
        <row r="624">
          <cell r="N624" t="str">
            <v>United States</v>
          </cell>
          <cell r="W624" t="str">
            <v>Operational</v>
          </cell>
          <cell r="X624" t="str">
            <v>Operational</v>
          </cell>
          <cell r="Y624" t="str">
            <v>Operational</v>
          </cell>
          <cell r="Z624" t="str">
            <v>Operational</v>
          </cell>
          <cell r="AA624" t="str">
            <v>Operational</v>
          </cell>
          <cell r="AB624" t="str">
            <v>Operational</v>
          </cell>
          <cell r="AC624" t="str">
            <v>Operational</v>
          </cell>
          <cell r="AD624" t="str">
            <v>Operational</v>
          </cell>
          <cell r="AE624" t="str">
            <v>Operational</v>
          </cell>
          <cell r="AF624" t="str">
            <v>Operational</v>
          </cell>
        </row>
        <row r="625">
          <cell r="N625" t="str">
            <v>United States</v>
          </cell>
          <cell r="W625" t="str">
            <v>Operational</v>
          </cell>
          <cell r="X625" t="str">
            <v>Operational</v>
          </cell>
          <cell r="Y625" t="str">
            <v>Operational</v>
          </cell>
          <cell r="Z625" t="str">
            <v>Operational</v>
          </cell>
          <cell r="AA625" t="str">
            <v>Operational</v>
          </cell>
          <cell r="AB625" t="str">
            <v>Operational</v>
          </cell>
          <cell r="AC625" t="str">
            <v>Operational</v>
          </cell>
          <cell r="AD625" t="str">
            <v>Operational</v>
          </cell>
          <cell r="AE625" t="str">
            <v>Operational</v>
          </cell>
          <cell r="AF625" t="str">
            <v>Operational</v>
          </cell>
        </row>
        <row r="626">
          <cell r="N626" t="str">
            <v>United States</v>
          </cell>
          <cell r="W626" t="str">
            <v>Operational</v>
          </cell>
          <cell r="X626" t="str">
            <v>Operational</v>
          </cell>
          <cell r="Y626" t="str">
            <v>Operational</v>
          </cell>
          <cell r="Z626" t="str">
            <v>Operational</v>
          </cell>
          <cell r="AA626" t="str">
            <v>Operational</v>
          </cell>
          <cell r="AB626" t="str">
            <v>Operational</v>
          </cell>
          <cell r="AC626" t="str">
            <v>Operational</v>
          </cell>
          <cell r="AD626" t="str">
            <v>Operational</v>
          </cell>
          <cell r="AE626" t="str">
            <v>Operational</v>
          </cell>
          <cell r="AF626" t="str">
            <v>Operational</v>
          </cell>
        </row>
        <row r="627">
          <cell r="N627" t="str">
            <v>United States</v>
          </cell>
          <cell r="W627" t="str">
            <v>Operational</v>
          </cell>
          <cell r="X627" t="str">
            <v>Operational</v>
          </cell>
          <cell r="Y627" t="str">
            <v>Operational</v>
          </cell>
          <cell r="Z627" t="str">
            <v>Operational</v>
          </cell>
          <cell r="AA627" t="str">
            <v>Operational</v>
          </cell>
          <cell r="AB627" t="str">
            <v>Operational</v>
          </cell>
          <cell r="AC627" t="str">
            <v>Operational</v>
          </cell>
          <cell r="AD627" t="str">
            <v>Operational</v>
          </cell>
          <cell r="AE627" t="str">
            <v>Operational</v>
          </cell>
          <cell r="AF627" t="str">
            <v>Operational</v>
          </cell>
        </row>
        <row r="628">
          <cell r="N628" t="str">
            <v>United States</v>
          </cell>
          <cell r="W628" t="str">
            <v>Operational</v>
          </cell>
          <cell r="X628" t="str">
            <v>Operational</v>
          </cell>
          <cell r="Y628" t="str">
            <v>Operational</v>
          </cell>
          <cell r="Z628" t="str">
            <v>Operational</v>
          </cell>
          <cell r="AA628" t="str">
            <v>Operational</v>
          </cell>
          <cell r="AB628" t="str">
            <v>Operational</v>
          </cell>
          <cell r="AC628" t="str">
            <v>Operational</v>
          </cell>
          <cell r="AD628" t="str">
            <v>Operational</v>
          </cell>
          <cell r="AE628" t="str">
            <v>Operational</v>
          </cell>
          <cell r="AF628" t="str">
            <v>Operational</v>
          </cell>
        </row>
        <row r="629">
          <cell r="N629" t="str">
            <v>United States</v>
          </cell>
          <cell r="W629" t="str">
            <v>Operational</v>
          </cell>
          <cell r="X629" t="str">
            <v>Operational</v>
          </cell>
          <cell r="Y629" t="str">
            <v>Operational</v>
          </cell>
          <cell r="Z629" t="str">
            <v>Operational</v>
          </cell>
          <cell r="AA629" t="str">
            <v>Operational</v>
          </cell>
          <cell r="AB629" t="str">
            <v>Operational</v>
          </cell>
          <cell r="AC629" t="str">
            <v>Operational</v>
          </cell>
          <cell r="AD629" t="str">
            <v>Operational</v>
          </cell>
          <cell r="AE629" t="str">
            <v>Operational</v>
          </cell>
          <cell r="AF629" t="str">
            <v>Operational</v>
          </cell>
        </row>
        <row r="630">
          <cell r="N630" t="str">
            <v>United States</v>
          </cell>
          <cell r="W630" t="str">
            <v>Operational</v>
          </cell>
          <cell r="X630" t="str">
            <v>Operational</v>
          </cell>
          <cell r="Y630" t="str">
            <v>Operational</v>
          </cell>
          <cell r="Z630" t="str">
            <v>Operational</v>
          </cell>
          <cell r="AA630" t="str">
            <v>Operational</v>
          </cell>
          <cell r="AB630" t="str">
            <v>Operational</v>
          </cell>
          <cell r="AC630" t="str">
            <v>Operational</v>
          </cell>
          <cell r="AD630" t="str">
            <v>Operational</v>
          </cell>
          <cell r="AE630" t="str">
            <v>Operational</v>
          </cell>
          <cell r="AF630" t="str">
            <v>Operational</v>
          </cell>
        </row>
        <row r="631">
          <cell r="N631" t="str">
            <v>United States</v>
          </cell>
          <cell r="W631" t="str">
            <v>Operational</v>
          </cell>
          <cell r="X631" t="str">
            <v>Operational</v>
          </cell>
          <cell r="Y631" t="str">
            <v>Operational</v>
          </cell>
          <cell r="Z631" t="str">
            <v>Operational</v>
          </cell>
          <cell r="AA631" t="str">
            <v>Operational</v>
          </cell>
          <cell r="AB631" t="str">
            <v>Operational</v>
          </cell>
          <cell r="AC631" t="str">
            <v>Operational</v>
          </cell>
          <cell r="AD631" t="str">
            <v>Operational</v>
          </cell>
          <cell r="AE631" t="str">
            <v>Operational</v>
          </cell>
          <cell r="AF631" t="str">
            <v>Operational</v>
          </cell>
        </row>
        <row r="632">
          <cell r="N632" t="str">
            <v>United States</v>
          </cell>
          <cell r="W632" t="str">
            <v>Operational</v>
          </cell>
          <cell r="X632" t="str">
            <v>Operational</v>
          </cell>
          <cell r="Y632" t="str">
            <v>Operational</v>
          </cell>
          <cell r="Z632" t="str">
            <v>Operational</v>
          </cell>
          <cell r="AA632" t="str">
            <v>Operational</v>
          </cell>
          <cell r="AB632" t="str">
            <v>Operational</v>
          </cell>
          <cell r="AC632" t="str">
            <v>Operational</v>
          </cell>
          <cell r="AD632" t="str">
            <v>Operational</v>
          </cell>
          <cell r="AE632" t="str">
            <v>Operational</v>
          </cell>
          <cell r="AF632" t="str">
            <v>Operational</v>
          </cell>
        </row>
        <row r="633">
          <cell r="N633" t="str">
            <v>United States</v>
          </cell>
          <cell r="W633" t="str">
            <v>Operational</v>
          </cell>
          <cell r="X633" t="str">
            <v>Operational</v>
          </cell>
          <cell r="Y633" t="str">
            <v>Operational</v>
          </cell>
          <cell r="Z633" t="str">
            <v>Operational</v>
          </cell>
          <cell r="AA633" t="str">
            <v>Operational</v>
          </cell>
          <cell r="AB633" t="str">
            <v>Operational</v>
          </cell>
          <cell r="AC633" t="str">
            <v>Operational</v>
          </cell>
          <cell r="AD633" t="str">
            <v>Operational</v>
          </cell>
          <cell r="AE633" t="str">
            <v>Operational</v>
          </cell>
          <cell r="AF633" t="str">
            <v>Operational</v>
          </cell>
        </row>
        <row r="634">
          <cell r="N634" t="str">
            <v>United States</v>
          </cell>
          <cell r="W634" t="str">
            <v>Operational</v>
          </cell>
          <cell r="X634" t="str">
            <v>Operational</v>
          </cell>
          <cell r="Y634" t="str">
            <v>Operational</v>
          </cell>
          <cell r="Z634" t="str">
            <v>Operational</v>
          </cell>
          <cell r="AA634" t="str">
            <v>Operational</v>
          </cell>
          <cell r="AB634" t="str">
            <v>Operational</v>
          </cell>
          <cell r="AC634" t="str">
            <v>Operational</v>
          </cell>
          <cell r="AD634" t="str">
            <v>Operational</v>
          </cell>
          <cell r="AE634" t="str">
            <v>Operational</v>
          </cell>
          <cell r="AF634" t="str">
            <v>Operational</v>
          </cell>
        </row>
        <row r="635">
          <cell r="N635" t="str">
            <v>United States</v>
          </cell>
          <cell r="W635" t="str">
            <v>Operational</v>
          </cell>
          <cell r="X635" t="str">
            <v>Operational</v>
          </cell>
          <cell r="Y635" t="str">
            <v>Operational</v>
          </cell>
          <cell r="Z635" t="str">
            <v>Operational</v>
          </cell>
          <cell r="AA635" t="str">
            <v>Operational</v>
          </cell>
          <cell r="AB635" t="str">
            <v>Operational</v>
          </cell>
          <cell r="AC635" t="str">
            <v>Operational</v>
          </cell>
          <cell r="AD635" t="str">
            <v>Operational</v>
          </cell>
          <cell r="AE635" t="str">
            <v>Operational</v>
          </cell>
          <cell r="AF635" t="str">
            <v>Operational</v>
          </cell>
        </row>
        <row r="636">
          <cell r="N636" t="str">
            <v>United States</v>
          </cell>
          <cell r="W636" t="str">
            <v>Operational</v>
          </cell>
          <cell r="X636" t="str">
            <v>Operational</v>
          </cell>
          <cell r="Y636" t="str">
            <v>Operational</v>
          </cell>
          <cell r="Z636" t="str">
            <v>Operational</v>
          </cell>
          <cell r="AA636" t="str">
            <v>Operational</v>
          </cell>
          <cell r="AB636" t="str">
            <v>Operational</v>
          </cell>
          <cell r="AC636" t="str">
            <v>Operational</v>
          </cell>
          <cell r="AD636" t="str">
            <v>Operational</v>
          </cell>
          <cell r="AE636" t="str">
            <v>Operational</v>
          </cell>
          <cell r="AF636" t="str">
            <v>Operational</v>
          </cell>
        </row>
        <row r="637">
          <cell r="N637" t="str">
            <v>United States</v>
          </cell>
          <cell r="W637" t="str">
            <v>Operational</v>
          </cell>
          <cell r="X637" t="str">
            <v>Operational</v>
          </cell>
          <cell r="Y637" t="str">
            <v>Operational</v>
          </cell>
          <cell r="Z637" t="str">
            <v>Operational</v>
          </cell>
          <cell r="AA637" t="str">
            <v>Operational</v>
          </cell>
          <cell r="AB637" t="str">
            <v>Operational</v>
          </cell>
          <cell r="AC637" t="str">
            <v>Operational</v>
          </cell>
          <cell r="AD637" t="str">
            <v>Operational</v>
          </cell>
          <cell r="AE637" t="str">
            <v>Operational</v>
          </cell>
          <cell r="AF637" t="str">
            <v>Operational</v>
          </cell>
        </row>
        <row r="638">
          <cell r="N638" t="str">
            <v>United States</v>
          </cell>
          <cell r="W638" t="str">
            <v>Operational</v>
          </cell>
          <cell r="X638" t="str">
            <v>Operational</v>
          </cell>
          <cell r="Y638" t="str">
            <v>Operational</v>
          </cell>
          <cell r="Z638" t="str">
            <v>Operational</v>
          </cell>
          <cell r="AA638" t="str">
            <v>Operational</v>
          </cell>
          <cell r="AB638" t="str">
            <v>Operational</v>
          </cell>
          <cell r="AC638" t="str">
            <v>Operational</v>
          </cell>
          <cell r="AD638" t="str">
            <v>Operational</v>
          </cell>
          <cell r="AE638" t="str">
            <v>Operational</v>
          </cell>
          <cell r="AF638" t="str">
            <v>Operational</v>
          </cell>
        </row>
        <row r="639">
          <cell r="N639" t="str">
            <v>United States</v>
          </cell>
          <cell r="W639" t="str">
            <v>Under Construction</v>
          </cell>
          <cell r="X639" t="str">
            <v>Under Construction</v>
          </cell>
          <cell r="Y639" t="str">
            <v>Under Construction</v>
          </cell>
          <cell r="Z639" t="str">
            <v>Operational</v>
          </cell>
          <cell r="AA639" t="str">
            <v>Operational</v>
          </cell>
          <cell r="AB639" t="str">
            <v>Operational</v>
          </cell>
          <cell r="AC639" t="str">
            <v>Operational</v>
          </cell>
          <cell r="AD639" t="str">
            <v>Operational</v>
          </cell>
          <cell r="AE639" t="str">
            <v>Operational</v>
          </cell>
          <cell r="AF639" t="str">
            <v>Operational</v>
          </cell>
        </row>
        <row r="640">
          <cell r="N640" t="str">
            <v>United States</v>
          </cell>
          <cell r="W640" t="str">
            <v>Operational</v>
          </cell>
          <cell r="X640" t="str">
            <v>Operational</v>
          </cell>
          <cell r="Y640" t="str">
            <v>Operational</v>
          </cell>
          <cell r="Z640" t="str">
            <v>Operational</v>
          </cell>
          <cell r="AA640" t="str">
            <v>Operational</v>
          </cell>
          <cell r="AB640" t="str">
            <v>Operational</v>
          </cell>
          <cell r="AC640" t="str">
            <v>Operational</v>
          </cell>
          <cell r="AD640" t="str">
            <v>Operational</v>
          </cell>
          <cell r="AE640" t="str">
            <v>Operational</v>
          </cell>
          <cell r="AF640" t="str">
            <v>Operational</v>
          </cell>
        </row>
        <row r="641">
          <cell r="N641" t="str">
            <v>United States</v>
          </cell>
          <cell r="W641" t="str">
            <v>Operational</v>
          </cell>
          <cell r="X641" t="str">
            <v>Operational</v>
          </cell>
          <cell r="Y641" t="str">
            <v>Operational</v>
          </cell>
          <cell r="Z641" t="str">
            <v>Operational</v>
          </cell>
          <cell r="AA641" t="str">
            <v>Operational</v>
          </cell>
          <cell r="AB641" t="str">
            <v>Operational</v>
          </cell>
          <cell r="AC641" t="str">
            <v>Operational</v>
          </cell>
          <cell r="AD641" t="str">
            <v>Operational</v>
          </cell>
          <cell r="AE641" t="str">
            <v>Operational</v>
          </cell>
          <cell r="AF641" t="str">
            <v>Operational</v>
          </cell>
        </row>
        <row r="642">
          <cell r="N642" t="str">
            <v>United States</v>
          </cell>
          <cell r="W642" t="str">
            <v>Operational</v>
          </cell>
          <cell r="X642" t="str">
            <v>Operational</v>
          </cell>
          <cell r="Y642" t="str">
            <v>Operational</v>
          </cell>
          <cell r="Z642" t="str">
            <v>Operational</v>
          </cell>
          <cell r="AA642" t="str">
            <v>Operational</v>
          </cell>
          <cell r="AB642" t="str">
            <v>Operational</v>
          </cell>
          <cell r="AC642" t="str">
            <v>Operational</v>
          </cell>
          <cell r="AD642" t="str">
            <v>Operational</v>
          </cell>
          <cell r="AE642" t="str">
            <v>Operational</v>
          </cell>
          <cell r="AF642" t="str">
            <v>Operational</v>
          </cell>
        </row>
        <row r="643">
          <cell r="N643" t="str">
            <v>United States</v>
          </cell>
          <cell r="W643" t="str">
            <v>Operational</v>
          </cell>
          <cell r="X643" t="str">
            <v>Operational</v>
          </cell>
          <cell r="Y643" t="str">
            <v>Operational</v>
          </cell>
          <cell r="Z643" t="str">
            <v>Operational</v>
          </cell>
          <cell r="AA643" t="str">
            <v>Operational</v>
          </cell>
          <cell r="AB643" t="str">
            <v>Operational</v>
          </cell>
          <cell r="AC643" t="str">
            <v>Operational</v>
          </cell>
          <cell r="AD643" t="str">
            <v>Operational</v>
          </cell>
          <cell r="AE643" t="str">
            <v>Operational</v>
          </cell>
          <cell r="AF643" t="str">
            <v>Operational</v>
          </cell>
        </row>
        <row r="644">
          <cell r="N644" t="str">
            <v>United States</v>
          </cell>
          <cell r="W644" t="str">
            <v>Operational</v>
          </cell>
          <cell r="X644" t="str">
            <v>Operational</v>
          </cell>
          <cell r="Y644" t="str">
            <v>Operational</v>
          </cell>
          <cell r="Z644" t="str">
            <v>Operational</v>
          </cell>
          <cell r="AA644" t="str">
            <v>Operational</v>
          </cell>
          <cell r="AB644" t="str">
            <v>Operational</v>
          </cell>
          <cell r="AC644" t="str">
            <v>Operational</v>
          </cell>
          <cell r="AD644" t="str">
            <v>Operational</v>
          </cell>
          <cell r="AE644" t="str">
            <v>Operational</v>
          </cell>
          <cell r="AF644" t="str">
            <v>Operational</v>
          </cell>
        </row>
        <row r="645">
          <cell r="N645" t="str">
            <v>United States</v>
          </cell>
          <cell r="W645" t="str">
            <v>Operational</v>
          </cell>
          <cell r="X645" t="str">
            <v>Operational</v>
          </cell>
          <cell r="Y645" t="str">
            <v>Operational</v>
          </cell>
          <cell r="Z645" t="str">
            <v>Operational</v>
          </cell>
          <cell r="AA645" t="str">
            <v>Operational</v>
          </cell>
          <cell r="AB645" t="str">
            <v>Operational</v>
          </cell>
          <cell r="AC645" t="str">
            <v>Operational</v>
          </cell>
          <cell r="AD645" t="str">
            <v>Operational</v>
          </cell>
          <cell r="AE645" t="str">
            <v>Operational</v>
          </cell>
          <cell r="AF645" t="str">
            <v>Operational</v>
          </cell>
        </row>
        <row r="646">
          <cell r="N646" t="str">
            <v>United States</v>
          </cell>
          <cell r="W646" t="str">
            <v>Operational</v>
          </cell>
          <cell r="X646" t="str">
            <v>Operational</v>
          </cell>
          <cell r="Y646" t="str">
            <v>Operational</v>
          </cell>
          <cell r="Z646" t="str">
            <v>Operational</v>
          </cell>
          <cell r="AA646" t="str">
            <v>Operational</v>
          </cell>
          <cell r="AB646" t="str">
            <v>Operational</v>
          </cell>
          <cell r="AC646" t="str">
            <v>Operational</v>
          </cell>
          <cell r="AD646" t="str">
            <v>Operational</v>
          </cell>
          <cell r="AE646" t="str">
            <v>Operational</v>
          </cell>
          <cell r="AF646" t="str">
            <v>Operational</v>
          </cell>
        </row>
        <row r="647">
          <cell r="N647" t="str">
            <v>United States</v>
          </cell>
          <cell r="W647" t="str">
            <v>Operational</v>
          </cell>
          <cell r="X647" t="str">
            <v>Operational</v>
          </cell>
          <cell r="Y647" t="str">
            <v>Operational</v>
          </cell>
          <cell r="Z647" t="str">
            <v>Operational</v>
          </cell>
          <cell r="AA647" t="str">
            <v>Operational</v>
          </cell>
          <cell r="AB647" t="str">
            <v>Operational</v>
          </cell>
          <cell r="AC647" t="str">
            <v>Operational</v>
          </cell>
          <cell r="AD647" t="str">
            <v>Operational</v>
          </cell>
          <cell r="AE647" t="str">
            <v>Operational</v>
          </cell>
          <cell r="AF647" t="str">
            <v>Operational</v>
          </cell>
        </row>
        <row r="648">
          <cell r="N648" t="str">
            <v>United States</v>
          </cell>
          <cell r="W648" t="str">
            <v>Operational</v>
          </cell>
          <cell r="X648" t="str">
            <v>Operational</v>
          </cell>
          <cell r="Y648" t="str">
            <v>Operational</v>
          </cell>
          <cell r="Z648" t="str">
            <v>Operational</v>
          </cell>
          <cell r="AA648" t="str">
            <v>Operational</v>
          </cell>
          <cell r="AB648" t="str">
            <v>Operational</v>
          </cell>
          <cell r="AC648" t="str">
            <v>Operational</v>
          </cell>
          <cell r="AD648" t="str">
            <v>Operational</v>
          </cell>
          <cell r="AE648" t="str">
            <v>Operational</v>
          </cell>
          <cell r="AF648" t="str">
            <v>Operational</v>
          </cell>
        </row>
        <row r="649">
          <cell r="N649" t="str">
            <v>United States</v>
          </cell>
          <cell r="W649" t="str">
            <v>Operational</v>
          </cell>
          <cell r="X649" t="str">
            <v>Operational</v>
          </cell>
          <cell r="Y649" t="str">
            <v>Operational</v>
          </cell>
          <cell r="Z649" t="str">
            <v>Operational</v>
          </cell>
          <cell r="AA649" t="str">
            <v>Operational</v>
          </cell>
          <cell r="AB649" t="str">
            <v>Operational</v>
          </cell>
          <cell r="AC649" t="str">
            <v>Operational</v>
          </cell>
          <cell r="AD649" t="str">
            <v>Operational</v>
          </cell>
          <cell r="AE649" t="str">
            <v>Operational</v>
          </cell>
          <cell r="AF649" t="str">
            <v>Operational</v>
          </cell>
        </row>
        <row r="650">
          <cell r="N650" t="str">
            <v>United States</v>
          </cell>
          <cell r="W650" t="str">
            <v>Operational</v>
          </cell>
          <cell r="X650" t="str">
            <v>Operational</v>
          </cell>
          <cell r="Y650" t="str">
            <v>Operational</v>
          </cell>
          <cell r="Z650" t="str">
            <v>Operational</v>
          </cell>
          <cell r="AA650" t="str">
            <v>Operational</v>
          </cell>
          <cell r="AB650" t="str">
            <v>Operational</v>
          </cell>
          <cell r="AC650" t="str">
            <v>Operational</v>
          </cell>
          <cell r="AD650" t="str">
            <v>Operational</v>
          </cell>
          <cell r="AE650" t="str">
            <v>Operational</v>
          </cell>
          <cell r="AF650" t="str">
            <v>Operational</v>
          </cell>
        </row>
        <row r="651">
          <cell r="N651" t="str">
            <v>United States</v>
          </cell>
          <cell r="W651" t="str">
            <v>Operational</v>
          </cell>
          <cell r="X651" t="str">
            <v>Operational</v>
          </cell>
          <cell r="Y651" t="str">
            <v>Operational</v>
          </cell>
          <cell r="Z651" t="str">
            <v>Operational</v>
          </cell>
          <cell r="AA651" t="str">
            <v>Operational</v>
          </cell>
          <cell r="AB651" t="str">
            <v>Operational</v>
          </cell>
          <cell r="AC651" t="str">
            <v>Operational</v>
          </cell>
          <cell r="AD651" t="str">
            <v>Operational</v>
          </cell>
          <cell r="AE651" t="str">
            <v>Operational</v>
          </cell>
          <cell r="AF651" t="str">
            <v>Operational</v>
          </cell>
        </row>
        <row r="652">
          <cell r="N652" t="str">
            <v>United States</v>
          </cell>
          <cell r="W652" t="str">
            <v>Operational</v>
          </cell>
          <cell r="X652" t="str">
            <v>Operational</v>
          </cell>
          <cell r="Y652" t="str">
            <v>Operational</v>
          </cell>
          <cell r="Z652" t="str">
            <v>Operational</v>
          </cell>
          <cell r="AA652" t="str">
            <v>Operational</v>
          </cell>
          <cell r="AB652" t="str">
            <v>Operational</v>
          </cell>
          <cell r="AC652" t="str">
            <v>Operational</v>
          </cell>
          <cell r="AD652" t="str">
            <v>Operational</v>
          </cell>
          <cell r="AE652" t="str">
            <v>Operational</v>
          </cell>
          <cell r="AF652" t="str">
            <v>Operational</v>
          </cell>
        </row>
        <row r="653">
          <cell r="N653" t="str">
            <v>United States</v>
          </cell>
          <cell r="W653" t="str">
            <v>Operational</v>
          </cell>
          <cell r="X653" t="str">
            <v>Operational</v>
          </cell>
          <cell r="Y653" t="str">
            <v>Operational</v>
          </cell>
          <cell r="Z653" t="str">
            <v>Operational</v>
          </cell>
          <cell r="AA653" t="str">
            <v>Operational</v>
          </cell>
          <cell r="AB653" t="str">
            <v>Operational</v>
          </cell>
          <cell r="AC653" t="str">
            <v>Operational</v>
          </cell>
          <cell r="AD653" t="str">
            <v>Operational</v>
          </cell>
          <cell r="AE653" t="str">
            <v>Operational</v>
          </cell>
          <cell r="AF653" t="str">
            <v>Operational</v>
          </cell>
        </row>
        <row r="654">
          <cell r="N654" t="str">
            <v>United States</v>
          </cell>
          <cell r="W654" t="str">
            <v>Operational</v>
          </cell>
          <cell r="X654" t="str">
            <v>Operational</v>
          </cell>
          <cell r="Y654" t="str">
            <v>Operational</v>
          </cell>
          <cell r="Z654" t="str">
            <v>Operational</v>
          </cell>
          <cell r="AA654" t="str">
            <v>Operational</v>
          </cell>
          <cell r="AB654" t="str">
            <v>Operational</v>
          </cell>
          <cell r="AC654" t="str">
            <v>Operational</v>
          </cell>
          <cell r="AD654" t="str">
            <v>Operational</v>
          </cell>
          <cell r="AE654" t="str">
            <v>Operational</v>
          </cell>
          <cell r="AF654" t="str">
            <v>Operational</v>
          </cell>
        </row>
        <row r="655">
          <cell r="N655" t="str">
            <v>United States</v>
          </cell>
          <cell r="W655" t="str">
            <v>Operational</v>
          </cell>
          <cell r="X655" t="str">
            <v>Operational</v>
          </cell>
          <cell r="Y655" t="str">
            <v>Operational</v>
          </cell>
          <cell r="Z655" t="str">
            <v>Operational</v>
          </cell>
          <cell r="AA655" t="str">
            <v>Operational</v>
          </cell>
          <cell r="AB655" t="str">
            <v>Operational</v>
          </cell>
          <cell r="AC655" t="str">
            <v>Operational</v>
          </cell>
          <cell r="AD655" t="str">
            <v>Operational</v>
          </cell>
          <cell r="AE655" t="str">
            <v>Operational</v>
          </cell>
          <cell r="AF655" t="str">
            <v>Operational</v>
          </cell>
        </row>
        <row r="656">
          <cell r="N656" t="str">
            <v>United States</v>
          </cell>
          <cell r="W656" t="str">
            <v>Operational</v>
          </cell>
          <cell r="X656" t="str">
            <v>Operational</v>
          </cell>
          <cell r="Y656" t="str">
            <v>Operational</v>
          </cell>
          <cell r="Z656" t="str">
            <v>Operational</v>
          </cell>
          <cell r="AA656" t="str">
            <v>Operational</v>
          </cell>
          <cell r="AB656" t="str">
            <v>Operational</v>
          </cell>
          <cell r="AC656" t="str">
            <v>Operational</v>
          </cell>
          <cell r="AD656" t="str">
            <v>Operational</v>
          </cell>
          <cell r="AE656" t="str">
            <v>Operational</v>
          </cell>
          <cell r="AF656" t="str">
            <v>Operational</v>
          </cell>
        </row>
        <row r="657">
          <cell r="N657" t="str">
            <v>United States</v>
          </cell>
          <cell r="W657" t="str">
            <v>Operational</v>
          </cell>
          <cell r="X657" t="str">
            <v>Operational</v>
          </cell>
          <cell r="Y657" t="str">
            <v>Operational</v>
          </cell>
          <cell r="Z657" t="str">
            <v>Operational</v>
          </cell>
          <cell r="AA657" t="str">
            <v>Operational</v>
          </cell>
          <cell r="AB657" t="str">
            <v>Operational</v>
          </cell>
          <cell r="AC657" t="str">
            <v>Operational</v>
          </cell>
          <cell r="AD657" t="str">
            <v>Operational</v>
          </cell>
          <cell r="AE657" t="str">
            <v>Operational</v>
          </cell>
          <cell r="AF657" t="str">
            <v>Operational</v>
          </cell>
        </row>
        <row r="658">
          <cell r="N658" t="str">
            <v>United States</v>
          </cell>
          <cell r="W658" t="str">
            <v>Operational</v>
          </cell>
          <cell r="X658" t="str">
            <v>Operational</v>
          </cell>
          <cell r="Y658" t="str">
            <v>Operational</v>
          </cell>
          <cell r="Z658" t="str">
            <v>Operational</v>
          </cell>
          <cell r="AA658" t="str">
            <v>Operational</v>
          </cell>
          <cell r="AB658" t="str">
            <v>Operational</v>
          </cell>
          <cell r="AC658" t="str">
            <v>Operational</v>
          </cell>
          <cell r="AD658" t="str">
            <v>Operational</v>
          </cell>
          <cell r="AE658" t="str">
            <v>Operational</v>
          </cell>
          <cell r="AF658" t="str">
            <v>Operational</v>
          </cell>
        </row>
        <row r="659">
          <cell r="N659" t="str">
            <v>United States</v>
          </cell>
          <cell r="W659" t="str">
            <v>Operational</v>
          </cell>
          <cell r="X659" t="str">
            <v>Operational</v>
          </cell>
          <cell r="Y659" t="str">
            <v>Operational</v>
          </cell>
          <cell r="Z659" t="str">
            <v>Operational</v>
          </cell>
          <cell r="AA659" t="str">
            <v>Operational</v>
          </cell>
          <cell r="AB659" t="str">
            <v>Operational</v>
          </cell>
          <cell r="AC659" t="str">
            <v>Operational</v>
          </cell>
          <cell r="AD659" t="str">
            <v>Operational</v>
          </cell>
          <cell r="AE659" t="str">
            <v>Operational</v>
          </cell>
          <cell r="AF659" t="str">
            <v>Operational</v>
          </cell>
        </row>
        <row r="660">
          <cell r="N660" t="str">
            <v>United States</v>
          </cell>
          <cell r="W660" t="str">
            <v>Operational</v>
          </cell>
          <cell r="X660" t="str">
            <v>Operational</v>
          </cell>
          <cell r="Y660" t="str">
            <v>Operational</v>
          </cell>
          <cell r="Z660" t="str">
            <v>Operational</v>
          </cell>
          <cell r="AA660" t="str">
            <v>Operational</v>
          </cell>
          <cell r="AB660" t="str">
            <v>Operational</v>
          </cell>
          <cell r="AC660" t="str">
            <v>Operational</v>
          </cell>
          <cell r="AD660" t="str">
            <v>Operational</v>
          </cell>
          <cell r="AE660" t="str">
            <v>Operational</v>
          </cell>
          <cell r="AF660" t="str">
            <v>Operational</v>
          </cell>
        </row>
        <row r="661">
          <cell r="N661" t="str">
            <v>United States</v>
          </cell>
          <cell r="W661" t="str">
            <v>Operational</v>
          </cell>
          <cell r="X661" t="str">
            <v>Operational</v>
          </cell>
          <cell r="Y661" t="str">
            <v>Operational</v>
          </cell>
          <cell r="Z661" t="str">
            <v>Operational</v>
          </cell>
          <cell r="AA661" t="str">
            <v>Operational</v>
          </cell>
          <cell r="AB661" t="str">
            <v>Operational</v>
          </cell>
          <cell r="AC661" t="str">
            <v>Operational</v>
          </cell>
          <cell r="AD661" t="str">
            <v>Operational</v>
          </cell>
          <cell r="AE661" t="str">
            <v>Operational</v>
          </cell>
          <cell r="AF661" t="str">
            <v>Operational</v>
          </cell>
        </row>
        <row r="662">
          <cell r="N662" t="str">
            <v>United States</v>
          </cell>
          <cell r="W662" t="str">
            <v>Operational</v>
          </cell>
          <cell r="X662" t="str">
            <v>Operational</v>
          </cell>
          <cell r="Y662" t="str">
            <v>Operational</v>
          </cell>
          <cell r="Z662" t="str">
            <v>Operational</v>
          </cell>
          <cell r="AA662" t="str">
            <v>Operational</v>
          </cell>
          <cell r="AB662" t="str">
            <v>Operational</v>
          </cell>
          <cell r="AC662" t="str">
            <v>Operational</v>
          </cell>
          <cell r="AD662" t="str">
            <v>Operational</v>
          </cell>
          <cell r="AE662" t="str">
            <v>Operational</v>
          </cell>
          <cell r="AF662" t="str">
            <v>Operational</v>
          </cell>
        </row>
        <row r="663">
          <cell r="N663" t="str">
            <v>United States</v>
          </cell>
          <cell r="W663" t="str">
            <v>Under Construction</v>
          </cell>
          <cell r="X663" t="str">
            <v>Under Construction</v>
          </cell>
          <cell r="Y663" t="str">
            <v>Operational</v>
          </cell>
          <cell r="Z663" t="str">
            <v>Operational</v>
          </cell>
          <cell r="AA663" t="str">
            <v>Operational</v>
          </cell>
          <cell r="AB663" t="str">
            <v>Operational</v>
          </cell>
          <cell r="AC663" t="str">
            <v>Operational</v>
          </cell>
          <cell r="AD663" t="str">
            <v>Operational</v>
          </cell>
          <cell r="AE663" t="str">
            <v>Operational</v>
          </cell>
          <cell r="AF663" t="str">
            <v>Operational</v>
          </cell>
        </row>
        <row r="664">
          <cell r="N664" t="str">
            <v>United States</v>
          </cell>
          <cell r="W664" t="str">
            <v>Operational</v>
          </cell>
          <cell r="X664" t="str">
            <v>Operational</v>
          </cell>
          <cell r="Y664" t="str">
            <v>Operational</v>
          </cell>
          <cell r="Z664" t="str">
            <v>Operational</v>
          </cell>
          <cell r="AA664" t="str">
            <v>Operational</v>
          </cell>
          <cell r="AB664" t="str">
            <v>Operational</v>
          </cell>
          <cell r="AC664" t="str">
            <v>Operational</v>
          </cell>
          <cell r="AD664" t="str">
            <v>Operational</v>
          </cell>
          <cell r="AE664" t="str">
            <v>Operational</v>
          </cell>
          <cell r="AF664" t="str">
            <v>Operational</v>
          </cell>
        </row>
        <row r="665">
          <cell r="N665" t="str">
            <v>United States</v>
          </cell>
          <cell r="W665" t="str">
            <v>Operational</v>
          </cell>
          <cell r="X665" t="str">
            <v>Operational</v>
          </cell>
          <cell r="Y665" t="str">
            <v>Operational</v>
          </cell>
          <cell r="Z665" t="str">
            <v>Operational</v>
          </cell>
          <cell r="AA665" t="str">
            <v>Operational</v>
          </cell>
          <cell r="AB665" t="str">
            <v>Operational</v>
          </cell>
          <cell r="AC665" t="str">
            <v>Operational</v>
          </cell>
          <cell r="AD665" t="str">
            <v>Operational</v>
          </cell>
          <cell r="AE665" t="str">
            <v>Operational</v>
          </cell>
          <cell r="AF665" t="str">
            <v>Operational</v>
          </cell>
        </row>
        <row r="666">
          <cell r="N666" t="str">
            <v>United States</v>
          </cell>
          <cell r="W666" t="str">
            <v>Under Construction</v>
          </cell>
          <cell r="X666" t="str">
            <v>Under Construction</v>
          </cell>
          <cell r="Y666" t="str">
            <v>Under Construction</v>
          </cell>
          <cell r="Z666" t="str">
            <v>Under Construction</v>
          </cell>
          <cell r="AA666" t="str">
            <v>Under Construction</v>
          </cell>
          <cell r="AB666" t="str">
            <v>Operational</v>
          </cell>
          <cell r="AC666" t="str">
            <v>Operational</v>
          </cell>
          <cell r="AD666" t="str">
            <v>Operational</v>
          </cell>
          <cell r="AE666" t="str">
            <v>Operational</v>
          </cell>
          <cell r="AF666" t="str">
            <v>Operational</v>
          </cell>
        </row>
        <row r="667">
          <cell r="N667" t="str">
            <v>United States</v>
          </cell>
          <cell r="W667" t="str">
            <v>Operational</v>
          </cell>
          <cell r="X667" t="str">
            <v>Operational</v>
          </cell>
          <cell r="Y667" t="str">
            <v>Operational</v>
          </cell>
          <cell r="Z667" t="str">
            <v>Operational</v>
          </cell>
          <cell r="AA667" t="str">
            <v>Operational</v>
          </cell>
          <cell r="AB667" t="str">
            <v>Operational</v>
          </cell>
          <cell r="AC667" t="str">
            <v>Operational</v>
          </cell>
          <cell r="AD667" t="str">
            <v>Operational</v>
          </cell>
          <cell r="AE667" t="str">
            <v>Operational</v>
          </cell>
          <cell r="AF667" t="str">
            <v>Operational</v>
          </cell>
        </row>
        <row r="668">
          <cell r="N668" t="str">
            <v>United States</v>
          </cell>
          <cell r="W668" t="str">
            <v>Operational</v>
          </cell>
          <cell r="X668" t="str">
            <v>Operational</v>
          </cell>
          <cell r="Y668" t="str">
            <v>Operational</v>
          </cell>
          <cell r="Z668" t="str">
            <v>Operational</v>
          </cell>
          <cell r="AA668" t="str">
            <v>Operational</v>
          </cell>
          <cell r="AB668" t="str">
            <v>Operational</v>
          </cell>
          <cell r="AC668" t="str">
            <v>Operational</v>
          </cell>
          <cell r="AD668" t="str">
            <v>Operational</v>
          </cell>
          <cell r="AE668" t="str">
            <v>Operational</v>
          </cell>
          <cell r="AF668" t="str">
            <v>Operational</v>
          </cell>
        </row>
        <row r="669">
          <cell r="N669" t="str">
            <v>United States</v>
          </cell>
          <cell r="W669" t="str">
            <v>Operational</v>
          </cell>
          <cell r="X669" t="str">
            <v>Operational</v>
          </cell>
          <cell r="Y669" t="str">
            <v>Operational</v>
          </cell>
          <cell r="Z669" t="str">
            <v>Operational</v>
          </cell>
          <cell r="AA669" t="str">
            <v>Operational</v>
          </cell>
          <cell r="AB669" t="str">
            <v>Operational</v>
          </cell>
          <cell r="AC669" t="str">
            <v>Operational</v>
          </cell>
          <cell r="AD669" t="str">
            <v>Operational</v>
          </cell>
          <cell r="AE669" t="str">
            <v>Operational</v>
          </cell>
          <cell r="AF669" t="str">
            <v>Operational</v>
          </cell>
        </row>
        <row r="670">
          <cell r="N670" t="str">
            <v>United States</v>
          </cell>
          <cell r="W670" t="str">
            <v>Operational</v>
          </cell>
          <cell r="X670" t="str">
            <v>Operational</v>
          </cell>
          <cell r="Y670" t="str">
            <v>Operational</v>
          </cell>
          <cell r="Z670" t="str">
            <v>Operational</v>
          </cell>
          <cell r="AA670" t="str">
            <v>Operational</v>
          </cell>
          <cell r="AB670" t="str">
            <v>Operational</v>
          </cell>
          <cell r="AC670" t="str">
            <v>Operational</v>
          </cell>
          <cell r="AD670" t="str">
            <v>Operational</v>
          </cell>
          <cell r="AE670" t="str">
            <v>Operational</v>
          </cell>
          <cell r="AF670" t="str">
            <v>Operational</v>
          </cell>
        </row>
        <row r="671">
          <cell r="N671" t="str">
            <v>United States</v>
          </cell>
          <cell r="W671" t="str">
            <v>Operational</v>
          </cell>
          <cell r="X671" t="str">
            <v>Operational</v>
          </cell>
          <cell r="Y671" t="str">
            <v>Operational</v>
          </cell>
          <cell r="Z671" t="str">
            <v>Operational</v>
          </cell>
          <cell r="AA671" t="str">
            <v>Operational</v>
          </cell>
          <cell r="AB671" t="str">
            <v>Operational</v>
          </cell>
          <cell r="AC671" t="str">
            <v>Operational</v>
          </cell>
          <cell r="AD671" t="str">
            <v>Operational</v>
          </cell>
          <cell r="AE671" t="str">
            <v>Operational</v>
          </cell>
          <cell r="AF671" t="str">
            <v>Operational</v>
          </cell>
        </row>
        <row r="672">
          <cell r="N672" t="str">
            <v>United States</v>
          </cell>
          <cell r="W672" t="str">
            <v>Operational</v>
          </cell>
          <cell r="X672" t="str">
            <v>Operational</v>
          </cell>
          <cell r="Y672" t="str">
            <v>Operational</v>
          </cell>
          <cell r="Z672" t="str">
            <v>Operational</v>
          </cell>
          <cell r="AA672" t="str">
            <v>Operational</v>
          </cell>
          <cell r="AB672" t="str">
            <v>Operational</v>
          </cell>
          <cell r="AC672" t="str">
            <v>Operational</v>
          </cell>
          <cell r="AD672" t="str">
            <v>Operational</v>
          </cell>
          <cell r="AE672" t="str">
            <v>Operational</v>
          </cell>
          <cell r="AF672" t="str">
            <v>Operational</v>
          </cell>
        </row>
        <row r="673">
          <cell r="N673" t="str">
            <v>United States</v>
          </cell>
          <cell r="W673" t="str">
            <v>Operational</v>
          </cell>
          <cell r="X673" t="str">
            <v>Operational</v>
          </cell>
          <cell r="Y673" t="str">
            <v>Operational</v>
          </cell>
          <cell r="Z673" t="str">
            <v>Operational</v>
          </cell>
          <cell r="AA673" t="str">
            <v>Operational</v>
          </cell>
          <cell r="AB673" t="str">
            <v>Operational</v>
          </cell>
          <cell r="AC673" t="str">
            <v>Operational</v>
          </cell>
          <cell r="AD673" t="str">
            <v>Operational</v>
          </cell>
          <cell r="AE673" t="str">
            <v>Operational</v>
          </cell>
          <cell r="AF673" t="str">
            <v>Operational</v>
          </cell>
        </row>
        <row r="674">
          <cell r="N674" t="str">
            <v>United States</v>
          </cell>
          <cell r="W674" t="str">
            <v>Operational</v>
          </cell>
          <cell r="X674" t="str">
            <v>Operational</v>
          </cell>
          <cell r="Y674" t="str">
            <v>Operational</v>
          </cell>
          <cell r="Z674" t="str">
            <v>Operational</v>
          </cell>
          <cell r="AA674" t="str">
            <v>Operational</v>
          </cell>
          <cell r="AB674" t="str">
            <v>Operational</v>
          </cell>
          <cell r="AC674" t="str">
            <v>Operational</v>
          </cell>
          <cell r="AD674" t="str">
            <v>Operational</v>
          </cell>
          <cell r="AE674" t="str">
            <v>Operational</v>
          </cell>
          <cell r="AF674" t="str">
            <v>Operational</v>
          </cell>
        </row>
        <row r="675">
          <cell r="N675" t="str">
            <v>United States</v>
          </cell>
          <cell r="W675" t="str">
            <v>Operational</v>
          </cell>
          <cell r="X675" t="str">
            <v>Operational</v>
          </cell>
          <cell r="Y675" t="str">
            <v>Operational</v>
          </cell>
          <cell r="Z675" t="str">
            <v>Operational</v>
          </cell>
          <cell r="AA675" t="str">
            <v>Operational</v>
          </cell>
          <cell r="AB675" t="str">
            <v>Operational</v>
          </cell>
          <cell r="AC675" t="str">
            <v>Operational</v>
          </cell>
          <cell r="AD675" t="str">
            <v>Operational</v>
          </cell>
          <cell r="AE675" t="str">
            <v>Operational</v>
          </cell>
          <cell r="AF675" t="str">
            <v>Operational</v>
          </cell>
        </row>
        <row r="676">
          <cell r="N676" t="str">
            <v>United States</v>
          </cell>
          <cell r="W676" t="str">
            <v>Operational</v>
          </cell>
          <cell r="X676" t="str">
            <v>Operational</v>
          </cell>
          <cell r="Y676" t="str">
            <v>Operational</v>
          </cell>
          <cell r="Z676" t="str">
            <v>Operational</v>
          </cell>
          <cell r="AA676" t="str">
            <v>Operational</v>
          </cell>
          <cell r="AB676" t="str">
            <v>Operational</v>
          </cell>
          <cell r="AC676" t="str">
            <v>Operational</v>
          </cell>
          <cell r="AD676" t="str">
            <v>Operational</v>
          </cell>
          <cell r="AE676" t="str">
            <v>Operational</v>
          </cell>
          <cell r="AF676" t="str">
            <v>Operational</v>
          </cell>
        </row>
        <row r="677">
          <cell r="N677" t="str">
            <v>United States</v>
          </cell>
          <cell r="W677" t="str">
            <v>Operational</v>
          </cell>
          <cell r="X677" t="str">
            <v>Operational</v>
          </cell>
          <cell r="Y677" t="str">
            <v>Operational</v>
          </cell>
          <cell r="Z677" t="str">
            <v>Operational</v>
          </cell>
          <cell r="AA677" t="str">
            <v>Operational</v>
          </cell>
          <cell r="AB677" t="str">
            <v>Operational</v>
          </cell>
          <cell r="AC677" t="str">
            <v>Operational</v>
          </cell>
          <cell r="AD677" t="str">
            <v>Operational</v>
          </cell>
          <cell r="AE677" t="str">
            <v>Operational</v>
          </cell>
          <cell r="AF677" t="str">
            <v>Operational</v>
          </cell>
        </row>
        <row r="678">
          <cell r="N678" t="str">
            <v>United States</v>
          </cell>
          <cell r="W678" t="str">
            <v>Operational</v>
          </cell>
          <cell r="X678" t="str">
            <v>Operational</v>
          </cell>
          <cell r="Y678" t="str">
            <v>Operational</v>
          </cell>
          <cell r="Z678" t="str">
            <v>Operational</v>
          </cell>
          <cell r="AA678" t="str">
            <v>Operational</v>
          </cell>
          <cell r="AB678" t="str">
            <v>Operational</v>
          </cell>
          <cell r="AC678" t="str">
            <v>Operational</v>
          </cell>
          <cell r="AD678" t="str">
            <v>Operational</v>
          </cell>
          <cell r="AE678" t="str">
            <v>Operational</v>
          </cell>
          <cell r="AF678" t="str">
            <v>Operational</v>
          </cell>
        </row>
        <row r="679">
          <cell r="N679" t="str">
            <v>United States</v>
          </cell>
          <cell r="W679" t="str">
            <v>Operational</v>
          </cell>
          <cell r="X679" t="str">
            <v>Operational</v>
          </cell>
          <cell r="Y679" t="str">
            <v>Operational</v>
          </cell>
          <cell r="Z679" t="str">
            <v>Operational</v>
          </cell>
          <cell r="AA679" t="str">
            <v>Operational</v>
          </cell>
          <cell r="AB679" t="str">
            <v>Operational</v>
          </cell>
          <cell r="AC679" t="str">
            <v>Operational</v>
          </cell>
          <cell r="AD679" t="str">
            <v>Operational</v>
          </cell>
          <cell r="AE679" t="str">
            <v>Operational</v>
          </cell>
          <cell r="AF679" t="str">
            <v>Operational</v>
          </cell>
        </row>
        <row r="680">
          <cell r="N680" t="str">
            <v>United States</v>
          </cell>
          <cell r="W680" t="str">
            <v>Operational</v>
          </cell>
          <cell r="X680" t="str">
            <v>Operational</v>
          </cell>
          <cell r="Y680" t="str">
            <v>Operational</v>
          </cell>
          <cell r="Z680" t="str">
            <v>Operational</v>
          </cell>
          <cell r="AA680" t="str">
            <v>Operational</v>
          </cell>
          <cell r="AB680" t="str">
            <v>Operational</v>
          </cell>
          <cell r="AC680" t="str">
            <v>Operational</v>
          </cell>
          <cell r="AD680" t="str">
            <v>Operational</v>
          </cell>
          <cell r="AE680" t="str">
            <v>Operational</v>
          </cell>
          <cell r="AF680" t="str">
            <v>Operational</v>
          </cell>
        </row>
        <row r="681">
          <cell r="N681" t="str">
            <v>United States</v>
          </cell>
          <cell r="W681" t="str">
            <v>Operational</v>
          </cell>
          <cell r="X681" t="str">
            <v>Operational</v>
          </cell>
          <cell r="Y681" t="str">
            <v>Operational</v>
          </cell>
          <cell r="Z681" t="str">
            <v>Operational</v>
          </cell>
          <cell r="AA681" t="str">
            <v>Operational</v>
          </cell>
          <cell r="AB681" t="str">
            <v>Operational</v>
          </cell>
          <cell r="AC681" t="str">
            <v>Operational</v>
          </cell>
          <cell r="AD681" t="str">
            <v>Operational</v>
          </cell>
          <cell r="AE681" t="str">
            <v>Operational</v>
          </cell>
          <cell r="AF681" t="str">
            <v>Operational</v>
          </cell>
        </row>
        <row r="682">
          <cell r="N682" t="str">
            <v>United States</v>
          </cell>
          <cell r="W682" t="str">
            <v>Operational</v>
          </cell>
          <cell r="X682" t="str">
            <v>Operational</v>
          </cell>
          <cell r="Y682" t="str">
            <v>Operational</v>
          </cell>
          <cell r="Z682" t="str">
            <v>Operational</v>
          </cell>
          <cell r="AA682" t="str">
            <v>Operational</v>
          </cell>
          <cell r="AB682" t="str">
            <v>Operational</v>
          </cell>
          <cell r="AC682" t="str">
            <v>Operational</v>
          </cell>
          <cell r="AD682" t="str">
            <v>Operational</v>
          </cell>
          <cell r="AE682" t="str">
            <v>Operational</v>
          </cell>
          <cell r="AF682" t="str">
            <v>Operational</v>
          </cell>
        </row>
        <row r="683">
          <cell r="N683" t="str">
            <v>United States</v>
          </cell>
          <cell r="W683" t="str">
            <v>Under Construction</v>
          </cell>
          <cell r="X683" t="str">
            <v>Under Construction</v>
          </cell>
          <cell r="Y683" t="str">
            <v>Under Construction</v>
          </cell>
          <cell r="Z683" t="str">
            <v>Operational</v>
          </cell>
          <cell r="AA683" t="str">
            <v>Operational</v>
          </cell>
          <cell r="AB683" t="str">
            <v>Operational</v>
          </cell>
          <cell r="AC683" t="str">
            <v>Operational</v>
          </cell>
          <cell r="AD683" t="str">
            <v>Operational</v>
          </cell>
          <cell r="AE683" t="str">
            <v>Operational</v>
          </cell>
          <cell r="AF683" t="str">
            <v>Operational</v>
          </cell>
        </row>
        <row r="684">
          <cell r="N684" t="str">
            <v>United States</v>
          </cell>
          <cell r="W684" t="str">
            <v>Operational</v>
          </cell>
          <cell r="X684" t="str">
            <v>Operational</v>
          </cell>
          <cell r="Y684" t="str">
            <v>Operational</v>
          </cell>
          <cell r="Z684" t="str">
            <v>Operational</v>
          </cell>
          <cell r="AA684" t="str">
            <v>Operational</v>
          </cell>
          <cell r="AB684" t="str">
            <v>Operational</v>
          </cell>
          <cell r="AC684" t="str">
            <v>Operational</v>
          </cell>
          <cell r="AD684" t="str">
            <v>Operational</v>
          </cell>
          <cell r="AE684" t="str">
            <v>Operational</v>
          </cell>
          <cell r="AF684" t="str">
            <v>Operational</v>
          </cell>
        </row>
        <row r="685">
          <cell r="N685" t="str">
            <v>United States</v>
          </cell>
          <cell r="W685" t="str">
            <v>Operational</v>
          </cell>
          <cell r="X685" t="str">
            <v>Operational</v>
          </cell>
          <cell r="Y685" t="str">
            <v>Operational</v>
          </cell>
          <cell r="Z685" t="str">
            <v>Operational</v>
          </cell>
          <cell r="AA685" t="str">
            <v>Operational</v>
          </cell>
          <cell r="AB685" t="str">
            <v>Operational</v>
          </cell>
          <cell r="AC685" t="str">
            <v>Operational</v>
          </cell>
          <cell r="AD685" t="str">
            <v>Operational</v>
          </cell>
          <cell r="AE685" t="str">
            <v>Operational</v>
          </cell>
          <cell r="AF685" t="str">
            <v>Operational</v>
          </cell>
        </row>
        <row r="686">
          <cell r="N686" t="str">
            <v>United States</v>
          </cell>
          <cell r="W686" t="str">
            <v>Operational</v>
          </cell>
          <cell r="X686" t="str">
            <v>Operational</v>
          </cell>
          <cell r="Y686" t="str">
            <v>Operational</v>
          </cell>
          <cell r="Z686" t="str">
            <v>Operational</v>
          </cell>
          <cell r="AA686" t="str">
            <v>Operational</v>
          </cell>
          <cell r="AB686" t="str">
            <v>Operational</v>
          </cell>
          <cell r="AC686" t="str">
            <v>Operational</v>
          </cell>
          <cell r="AD686" t="str">
            <v>Operational</v>
          </cell>
          <cell r="AE686" t="str">
            <v>Operational</v>
          </cell>
          <cell r="AF686" t="str">
            <v>Operational</v>
          </cell>
        </row>
        <row r="687">
          <cell r="N687" t="str">
            <v>United States</v>
          </cell>
          <cell r="W687" t="str">
            <v>Under Construction</v>
          </cell>
          <cell r="X687" t="str">
            <v>Under Construction</v>
          </cell>
          <cell r="Y687" t="str">
            <v>Under Construction</v>
          </cell>
          <cell r="Z687" t="str">
            <v>Under Construction</v>
          </cell>
          <cell r="AA687" t="str">
            <v>Under Construction</v>
          </cell>
          <cell r="AB687" t="str">
            <v>Under Construction</v>
          </cell>
          <cell r="AC687" t="str">
            <v>Under Construction</v>
          </cell>
          <cell r="AD687" t="str">
            <v>Operational</v>
          </cell>
          <cell r="AE687" t="str">
            <v>Operational</v>
          </cell>
          <cell r="AF687" t="str">
            <v>Operational</v>
          </cell>
        </row>
        <row r="688">
          <cell r="N688" t="str">
            <v>United States</v>
          </cell>
          <cell r="W688" t="str">
            <v>Operational</v>
          </cell>
          <cell r="X688" t="str">
            <v>Operational</v>
          </cell>
          <cell r="Y688" t="str">
            <v>Operational</v>
          </cell>
          <cell r="Z688" t="str">
            <v>Operational</v>
          </cell>
          <cell r="AA688" t="str">
            <v>Operational</v>
          </cell>
          <cell r="AB688" t="str">
            <v>Operational</v>
          </cell>
          <cell r="AC688" t="str">
            <v>Operational</v>
          </cell>
          <cell r="AD688" t="str">
            <v>Operational</v>
          </cell>
          <cell r="AE688" t="str">
            <v>Operational</v>
          </cell>
          <cell r="AF688" t="str">
            <v>Operational</v>
          </cell>
        </row>
        <row r="689">
          <cell r="N689" t="str">
            <v>Canada</v>
          </cell>
          <cell r="W689" t="str">
            <v>Operational</v>
          </cell>
          <cell r="X689" t="str">
            <v>Operational</v>
          </cell>
          <cell r="Y689" t="str">
            <v>Operational</v>
          </cell>
          <cell r="Z689" t="str">
            <v>Operational</v>
          </cell>
          <cell r="AA689" t="str">
            <v>Operational</v>
          </cell>
          <cell r="AB689" t="str">
            <v>Operational</v>
          </cell>
          <cell r="AC689" t="str">
            <v>Operational</v>
          </cell>
          <cell r="AD689" t="str">
            <v>Operational</v>
          </cell>
          <cell r="AE689" t="str">
            <v>Operational</v>
          </cell>
          <cell r="AF689" t="str">
            <v>Operational</v>
          </cell>
        </row>
        <row r="690">
          <cell r="N690" t="str">
            <v>Canada</v>
          </cell>
          <cell r="W690" t="str">
            <v>Operational</v>
          </cell>
          <cell r="X690" t="str">
            <v>Operational</v>
          </cell>
          <cell r="Y690" t="str">
            <v>Operational</v>
          </cell>
          <cell r="Z690" t="str">
            <v>Operational</v>
          </cell>
          <cell r="AA690" t="str">
            <v>Operational</v>
          </cell>
          <cell r="AB690" t="str">
            <v>Operational</v>
          </cell>
          <cell r="AC690" t="str">
            <v>Operational</v>
          </cell>
          <cell r="AD690" t="str">
            <v>Operational</v>
          </cell>
          <cell r="AE690" t="str">
            <v>Operational</v>
          </cell>
          <cell r="AF690" t="str">
            <v>Operational</v>
          </cell>
        </row>
        <row r="691">
          <cell r="N691" t="str">
            <v>United States</v>
          </cell>
          <cell r="W691" t="str">
            <v>Operational</v>
          </cell>
          <cell r="X691" t="str">
            <v>Operational</v>
          </cell>
          <cell r="Y691" t="str">
            <v>Operational</v>
          </cell>
          <cell r="Z691" t="str">
            <v>Operational</v>
          </cell>
          <cell r="AA691" t="str">
            <v>Operational</v>
          </cell>
          <cell r="AB691" t="str">
            <v>Operational</v>
          </cell>
          <cell r="AC691" t="str">
            <v>Operational</v>
          </cell>
          <cell r="AD691" t="str">
            <v>Operational</v>
          </cell>
          <cell r="AE691" t="str">
            <v>Operational</v>
          </cell>
          <cell r="AF691" t="str">
            <v>Operational</v>
          </cell>
        </row>
        <row r="692">
          <cell r="N692" t="str">
            <v>United States</v>
          </cell>
          <cell r="W692" t="str">
            <v>Operational</v>
          </cell>
          <cell r="X692" t="str">
            <v>Operational</v>
          </cell>
          <cell r="Y692" t="str">
            <v>Operational</v>
          </cell>
          <cell r="Z692" t="str">
            <v>Operational</v>
          </cell>
          <cell r="AA692" t="str">
            <v>Operational</v>
          </cell>
          <cell r="AB692" t="str">
            <v>Operational</v>
          </cell>
          <cell r="AC692" t="str">
            <v>Operational</v>
          </cell>
          <cell r="AD692" t="str">
            <v>Operational</v>
          </cell>
          <cell r="AE692" t="str">
            <v>Operational</v>
          </cell>
          <cell r="AF692" t="str">
            <v>Operational</v>
          </cell>
        </row>
        <row r="693">
          <cell r="N693" t="str">
            <v>United States</v>
          </cell>
          <cell r="W693" t="str">
            <v>Operational</v>
          </cell>
          <cell r="X693" t="str">
            <v>Operational</v>
          </cell>
          <cell r="Y693" t="str">
            <v>Operational</v>
          </cell>
          <cell r="Z693" t="str">
            <v>Operational</v>
          </cell>
          <cell r="AA693" t="str">
            <v>Operational</v>
          </cell>
          <cell r="AB693" t="str">
            <v>Operational</v>
          </cell>
          <cell r="AC693" t="str">
            <v>Operational</v>
          </cell>
          <cell r="AD693" t="str">
            <v>Operational</v>
          </cell>
          <cell r="AE693" t="str">
            <v>Operational</v>
          </cell>
          <cell r="AF693" t="str">
            <v>Operational</v>
          </cell>
        </row>
        <row r="694">
          <cell r="N694" t="str">
            <v>United States</v>
          </cell>
          <cell r="W694" t="str">
            <v>Operational</v>
          </cell>
          <cell r="X694" t="str">
            <v>Operational</v>
          </cell>
          <cell r="Y694" t="str">
            <v>Operational</v>
          </cell>
          <cell r="Z694" t="str">
            <v>Operational</v>
          </cell>
          <cell r="AA694" t="str">
            <v>Operational</v>
          </cell>
          <cell r="AB694" t="str">
            <v>Operational</v>
          </cell>
          <cell r="AC694" t="str">
            <v>Operational</v>
          </cell>
          <cell r="AD694" t="str">
            <v>Operational</v>
          </cell>
          <cell r="AE694" t="str">
            <v>Operational</v>
          </cell>
          <cell r="AF694" t="str">
            <v>Operational</v>
          </cell>
        </row>
        <row r="695">
          <cell r="N695" t="str">
            <v>Canada</v>
          </cell>
          <cell r="W695" t="str">
            <v>Operational</v>
          </cell>
          <cell r="X695" t="str">
            <v>Operational</v>
          </cell>
          <cell r="Y695" t="str">
            <v>Operational</v>
          </cell>
          <cell r="Z695" t="str">
            <v>Operational</v>
          </cell>
          <cell r="AA695" t="str">
            <v>Operational</v>
          </cell>
          <cell r="AB695" t="str">
            <v>Operational</v>
          </cell>
          <cell r="AC695" t="str">
            <v>Operational</v>
          </cell>
          <cell r="AD695" t="str">
            <v>Operational</v>
          </cell>
          <cell r="AE695" t="str">
            <v>Operational</v>
          </cell>
          <cell r="AF695" t="str">
            <v>Operational</v>
          </cell>
        </row>
        <row r="696">
          <cell r="N696" t="str">
            <v>United States</v>
          </cell>
          <cell r="W696" t="str">
            <v>Operational</v>
          </cell>
          <cell r="X696" t="str">
            <v>Operational</v>
          </cell>
          <cell r="Y696" t="str">
            <v>Operational</v>
          </cell>
          <cell r="Z696" t="str">
            <v>Operational</v>
          </cell>
          <cell r="AA696" t="str">
            <v>Operational</v>
          </cell>
          <cell r="AB696" t="str">
            <v>Operational</v>
          </cell>
          <cell r="AC696" t="str">
            <v>Operational</v>
          </cell>
          <cell r="AD696" t="str">
            <v>Operational</v>
          </cell>
          <cell r="AE696" t="str">
            <v>Operational</v>
          </cell>
          <cell r="AF696" t="str">
            <v>Operational</v>
          </cell>
        </row>
        <row r="697">
          <cell r="N697" t="str">
            <v>United States</v>
          </cell>
          <cell r="W697" t="str">
            <v>Under Construction</v>
          </cell>
          <cell r="X697" t="str">
            <v>Under Construction</v>
          </cell>
          <cell r="Y697" t="str">
            <v>Under Construction</v>
          </cell>
          <cell r="Z697" t="str">
            <v>Operational</v>
          </cell>
          <cell r="AA697" t="str">
            <v>Operational</v>
          </cell>
          <cell r="AB697" t="str">
            <v>Operational</v>
          </cell>
          <cell r="AC697" t="str">
            <v>Operational</v>
          </cell>
          <cell r="AD697" t="str">
            <v>Operational</v>
          </cell>
          <cell r="AE697" t="str">
            <v>Operational</v>
          </cell>
          <cell r="AF697" t="str">
            <v>Operational</v>
          </cell>
        </row>
        <row r="698">
          <cell r="N698" t="str">
            <v>United States</v>
          </cell>
          <cell r="W698" t="str">
            <v>Under Construction</v>
          </cell>
          <cell r="X698" t="str">
            <v>Under Construction</v>
          </cell>
          <cell r="Y698" t="str">
            <v>Under Construction</v>
          </cell>
          <cell r="Z698" t="str">
            <v>Operational</v>
          </cell>
          <cell r="AA698" t="str">
            <v>Operational</v>
          </cell>
          <cell r="AB698" t="str">
            <v>Operational</v>
          </cell>
          <cell r="AC698" t="str">
            <v>Operational</v>
          </cell>
          <cell r="AD698" t="str">
            <v>Operational</v>
          </cell>
          <cell r="AE698" t="str">
            <v>Operational</v>
          </cell>
          <cell r="AF698" t="str">
            <v>Operational</v>
          </cell>
        </row>
        <row r="699">
          <cell r="N699" t="str">
            <v>United States</v>
          </cell>
          <cell r="W699" t="str">
            <v>Under Construction</v>
          </cell>
          <cell r="X699" t="str">
            <v>Under Construction</v>
          </cell>
          <cell r="Y699" t="str">
            <v>Under Construction</v>
          </cell>
          <cell r="Z699" t="str">
            <v>Operational</v>
          </cell>
          <cell r="AA699" t="str">
            <v>Operational</v>
          </cell>
          <cell r="AB699" t="str">
            <v>Operational</v>
          </cell>
          <cell r="AC699" t="str">
            <v>Operational</v>
          </cell>
          <cell r="AD699" t="str">
            <v>Operational</v>
          </cell>
          <cell r="AE699" t="str">
            <v>Operational</v>
          </cell>
          <cell r="AF699" t="str">
            <v>Operational</v>
          </cell>
        </row>
        <row r="700">
          <cell r="N700" t="str">
            <v>United States</v>
          </cell>
          <cell r="W700" t="str">
            <v>Operational</v>
          </cell>
          <cell r="X700" t="str">
            <v>Operational</v>
          </cell>
          <cell r="Y700" t="str">
            <v>Operational</v>
          </cell>
          <cell r="Z700" t="str">
            <v>Operational</v>
          </cell>
          <cell r="AA700" t="str">
            <v>Operational</v>
          </cell>
          <cell r="AB700" t="str">
            <v>Operational</v>
          </cell>
          <cell r="AC700" t="str">
            <v>Operational</v>
          </cell>
          <cell r="AD700" t="str">
            <v>Operational</v>
          </cell>
          <cell r="AE700" t="str">
            <v>Operational</v>
          </cell>
          <cell r="AF700" t="str">
            <v>Operational</v>
          </cell>
        </row>
        <row r="701">
          <cell r="N701" t="str">
            <v>United States</v>
          </cell>
          <cell r="W701" t="str">
            <v>Operational</v>
          </cell>
          <cell r="X701" t="str">
            <v>Operational</v>
          </cell>
          <cell r="Y701" t="str">
            <v>Operational</v>
          </cell>
          <cell r="Z701" t="str">
            <v>Operational</v>
          </cell>
          <cell r="AA701" t="str">
            <v>Operational</v>
          </cell>
          <cell r="AB701" t="str">
            <v>Operational</v>
          </cell>
          <cell r="AC701" t="str">
            <v>Operational</v>
          </cell>
          <cell r="AD701" t="str">
            <v>Operational</v>
          </cell>
          <cell r="AE701" t="str">
            <v>Operational</v>
          </cell>
          <cell r="AF701" t="str">
            <v>Operational</v>
          </cell>
        </row>
        <row r="702">
          <cell r="N702" t="str">
            <v>United States</v>
          </cell>
          <cell r="W702" t="str">
            <v>Operational</v>
          </cell>
          <cell r="X702" t="str">
            <v>Operational</v>
          </cell>
          <cell r="Y702" t="str">
            <v>Operational</v>
          </cell>
          <cell r="Z702" t="str">
            <v>Operational</v>
          </cell>
          <cell r="AA702" t="str">
            <v>Operational</v>
          </cell>
          <cell r="AB702" t="str">
            <v>Operational</v>
          </cell>
          <cell r="AC702" t="str">
            <v>Operational</v>
          </cell>
          <cell r="AD702" t="str">
            <v>Operational</v>
          </cell>
          <cell r="AE702" t="str">
            <v>Operational</v>
          </cell>
          <cell r="AF702" t="str">
            <v>Operational</v>
          </cell>
        </row>
        <row r="703">
          <cell r="N703" t="str">
            <v>United States</v>
          </cell>
          <cell r="W703" t="str">
            <v>Operational</v>
          </cell>
          <cell r="X703" t="str">
            <v>Operational</v>
          </cell>
          <cell r="Y703" t="str">
            <v>Operational</v>
          </cell>
          <cell r="Z703" t="str">
            <v>Operational</v>
          </cell>
          <cell r="AA703" t="str">
            <v>Operational</v>
          </cell>
          <cell r="AB703" t="str">
            <v>Operational</v>
          </cell>
          <cell r="AC703" t="str">
            <v>Operational</v>
          </cell>
          <cell r="AD703" t="str">
            <v>Operational</v>
          </cell>
          <cell r="AE703" t="str">
            <v>Operational</v>
          </cell>
          <cell r="AF703" t="str">
            <v>Operational</v>
          </cell>
        </row>
        <row r="704">
          <cell r="N704" t="str">
            <v>United States</v>
          </cell>
          <cell r="W704" t="str">
            <v>Under Construction</v>
          </cell>
          <cell r="X704" t="str">
            <v>Under Construction</v>
          </cell>
          <cell r="Y704" t="str">
            <v>Under Construction</v>
          </cell>
          <cell r="Z704" t="str">
            <v>Under Construction</v>
          </cell>
          <cell r="AA704" t="str">
            <v>Under Construction</v>
          </cell>
          <cell r="AB704" t="str">
            <v>Operational</v>
          </cell>
          <cell r="AC704" t="str">
            <v>Operational</v>
          </cell>
          <cell r="AD704" t="str">
            <v>Operational</v>
          </cell>
          <cell r="AE704" t="str">
            <v>Operational</v>
          </cell>
          <cell r="AF704" t="str">
            <v>Operational</v>
          </cell>
        </row>
        <row r="705">
          <cell r="N705" t="str">
            <v>United States</v>
          </cell>
          <cell r="W705" t="str">
            <v>Operational</v>
          </cell>
          <cell r="X705" t="str">
            <v>Operational</v>
          </cell>
          <cell r="Y705" t="str">
            <v>Operational</v>
          </cell>
          <cell r="Z705" t="str">
            <v>Operational</v>
          </cell>
          <cell r="AA705" t="str">
            <v>Operational</v>
          </cell>
          <cell r="AB705" t="str">
            <v>Operational</v>
          </cell>
          <cell r="AC705" t="str">
            <v>Operational</v>
          </cell>
          <cell r="AD705" t="str">
            <v>Operational</v>
          </cell>
          <cell r="AE705" t="str">
            <v>Operational</v>
          </cell>
          <cell r="AF705" t="str">
            <v>Operational</v>
          </cell>
        </row>
        <row r="706">
          <cell r="N706" t="str">
            <v>United States</v>
          </cell>
          <cell r="W706" t="str">
            <v>Under Construction</v>
          </cell>
          <cell r="X706" t="str">
            <v>Under Construction</v>
          </cell>
          <cell r="Y706" t="str">
            <v>Under Construction</v>
          </cell>
          <cell r="Z706" t="str">
            <v>Under Construction</v>
          </cell>
          <cell r="AA706" t="str">
            <v>Under Construction</v>
          </cell>
          <cell r="AB706" t="str">
            <v>Under Construction</v>
          </cell>
          <cell r="AC706" t="str">
            <v>Under Construction</v>
          </cell>
          <cell r="AD706" t="str">
            <v>Operational</v>
          </cell>
          <cell r="AE706" t="str">
            <v>Operational</v>
          </cell>
          <cell r="AF706" t="str">
            <v>Operational</v>
          </cell>
        </row>
        <row r="707">
          <cell r="N707" t="str">
            <v>United States</v>
          </cell>
          <cell r="W707" t="str">
            <v>Under Construction</v>
          </cell>
          <cell r="X707" t="str">
            <v>Under Construction</v>
          </cell>
          <cell r="Y707" t="str">
            <v>Under Construction</v>
          </cell>
          <cell r="Z707" t="str">
            <v>Under Construction</v>
          </cell>
          <cell r="AA707" t="str">
            <v>Under Construction</v>
          </cell>
          <cell r="AB707" t="str">
            <v>Under Construction</v>
          </cell>
          <cell r="AC707" t="str">
            <v>Operational</v>
          </cell>
          <cell r="AD707" t="str">
            <v>Operational</v>
          </cell>
          <cell r="AE707" t="str">
            <v>Operational</v>
          </cell>
          <cell r="AF707" t="str">
            <v>Operational</v>
          </cell>
        </row>
        <row r="708">
          <cell r="N708" t="str">
            <v>United States</v>
          </cell>
          <cell r="W708" t="str">
            <v>Under Construction</v>
          </cell>
          <cell r="X708" t="str">
            <v>Under Construction</v>
          </cell>
          <cell r="Y708" t="str">
            <v>Under Construction</v>
          </cell>
          <cell r="Z708" t="str">
            <v>Under Construction</v>
          </cell>
          <cell r="AA708" t="str">
            <v>Operational</v>
          </cell>
          <cell r="AB708" t="str">
            <v>Operational</v>
          </cell>
          <cell r="AC708" t="str">
            <v>Operational</v>
          </cell>
          <cell r="AD708" t="str">
            <v>Operational</v>
          </cell>
          <cell r="AE708" t="str">
            <v>Operational</v>
          </cell>
          <cell r="AF708" t="str">
            <v>Operational</v>
          </cell>
        </row>
        <row r="709">
          <cell r="N709" t="str">
            <v>United States</v>
          </cell>
          <cell r="W709" t="str">
            <v>Under Construction</v>
          </cell>
          <cell r="X709" t="str">
            <v>Under Construction</v>
          </cell>
          <cell r="Y709" t="str">
            <v>Under Construction</v>
          </cell>
          <cell r="Z709" t="str">
            <v>Under Construction</v>
          </cell>
          <cell r="AA709" t="str">
            <v>Under Construction</v>
          </cell>
          <cell r="AB709" t="str">
            <v>Operational</v>
          </cell>
          <cell r="AC709" t="str">
            <v>Operational</v>
          </cell>
          <cell r="AD709" t="str">
            <v>Operational</v>
          </cell>
          <cell r="AE709" t="str">
            <v>Operational</v>
          </cell>
          <cell r="AF709" t="str">
            <v>Operational</v>
          </cell>
        </row>
        <row r="710">
          <cell r="N710" t="str">
            <v>United States</v>
          </cell>
          <cell r="W710" t="str">
            <v>Under Construction</v>
          </cell>
          <cell r="X710" t="str">
            <v>Under Construction</v>
          </cell>
          <cell r="Y710" t="str">
            <v>Under Construction</v>
          </cell>
          <cell r="Z710" t="str">
            <v>Under Construction</v>
          </cell>
          <cell r="AA710" t="str">
            <v>Under Construction</v>
          </cell>
          <cell r="AB710" t="str">
            <v>Under Construction</v>
          </cell>
          <cell r="AC710" t="str">
            <v>Under Construction</v>
          </cell>
          <cell r="AD710" t="str">
            <v>Under Construction</v>
          </cell>
          <cell r="AE710" t="str">
            <v>Under Construction</v>
          </cell>
          <cell r="AF710" t="str">
            <v>Operational</v>
          </cell>
        </row>
        <row r="711">
          <cell r="N711" t="str">
            <v>United States</v>
          </cell>
          <cell r="W711" t="str">
            <v>Operational</v>
          </cell>
          <cell r="X711" t="str">
            <v>Operational</v>
          </cell>
          <cell r="Y711" t="str">
            <v>Operational</v>
          </cell>
          <cell r="Z711" t="str">
            <v>Operational</v>
          </cell>
          <cell r="AA711" t="str">
            <v>Operational</v>
          </cell>
          <cell r="AB711" t="str">
            <v>Operational</v>
          </cell>
          <cell r="AC711" t="str">
            <v>Operational</v>
          </cell>
          <cell r="AD711" t="str">
            <v>Operational</v>
          </cell>
          <cell r="AE711" t="str">
            <v>Operational</v>
          </cell>
          <cell r="AF711" t="str">
            <v>Operational</v>
          </cell>
        </row>
        <row r="712">
          <cell r="N712" t="str">
            <v>United States</v>
          </cell>
          <cell r="W712" t="str">
            <v>Under Construction</v>
          </cell>
          <cell r="X712" t="str">
            <v>Under Construction</v>
          </cell>
          <cell r="Y712" t="str">
            <v>Under Construction</v>
          </cell>
          <cell r="Z712" t="str">
            <v>Under Construction</v>
          </cell>
          <cell r="AA712" t="str">
            <v>Under Construction</v>
          </cell>
          <cell r="AB712" t="str">
            <v>Under Construction</v>
          </cell>
          <cell r="AC712" t="str">
            <v>Operational</v>
          </cell>
          <cell r="AD712" t="str">
            <v>Operational</v>
          </cell>
          <cell r="AE712" t="str">
            <v>Operational</v>
          </cell>
          <cell r="AF712" t="str">
            <v>Operational</v>
          </cell>
        </row>
        <row r="713">
          <cell r="N713" t="str">
            <v>United States</v>
          </cell>
          <cell r="W713" t="str">
            <v>Under Construction</v>
          </cell>
          <cell r="X713" t="str">
            <v>Under Construction</v>
          </cell>
          <cell r="Y713" t="str">
            <v>Under Construction</v>
          </cell>
          <cell r="Z713" t="str">
            <v>Under Construction</v>
          </cell>
          <cell r="AA713" t="str">
            <v>Operational</v>
          </cell>
          <cell r="AB713" t="str">
            <v>Operational</v>
          </cell>
          <cell r="AC713" t="str">
            <v>Operational</v>
          </cell>
          <cell r="AD713" t="str">
            <v>Operational</v>
          </cell>
          <cell r="AE713" t="str">
            <v>Operational</v>
          </cell>
          <cell r="AF713" t="str">
            <v>Operational</v>
          </cell>
        </row>
        <row r="714">
          <cell r="N714" t="str">
            <v>United States</v>
          </cell>
          <cell r="W714" t="str">
            <v>Under Construction</v>
          </cell>
          <cell r="X714" t="str">
            <v>Under Construction</v>
          </cell>
          <cell r="Y714" t="str">
            <v>Under Construction</v>
          </cell>
          <cell r="Z714" t="str">
            <v>Under Construction</v>
          </cell>
          <cell r="AA714" t="str">
            <v>Under Construction</v>
          </cell>
          <cell r="AB714" t="str">
            <v>Under Construction</v>
          </cell>
          <cell r="AC714" t="str">
            <v>Under Construction</v>
          </cell>
          <cell r="AD714" t="str">
            <v>Operational</v>
          </cell>
          <cell r="AE714" t="str">
            <v>Operational</v>
          </cell>
          <cell r="AF714" t="str">
            <v>Operational</v>
          </cell>
        </row>
        <row r="715">
          <cell r="N715" t="str">
            <v>United States</v>
          </cell>
          <cell r="W715" t="str">
            <v>Under Construction</v>
          </cell>
          <cell r="X715" t="str">
            <v>Under Construction</v>
          </cell>
          <cell r="Y715" t="str">
            <v>Under Construction</v>
          </cell>
          <cell r="Z715" t="str">
            <v>Under Construction</v>
          </cell>
          <cell r="AA715" t="str">
            <v>Under Construction</v>
          </cell>
          <cell r="AB715" t="str">
            <v>Under Construction</v>
          </cell>
          <cell r="AC715" t="str">
            <v>Operational</v>
          </cell>
          <cell r="AD715" t="str">
            <v>Operational</v>
          </cell>
          <cell r="AE715" t="str">
            <v>Operational</v>
          </cell>
          <cell r="AF715" t="str">
            <v>Operational</v>
          </cell>
        </row>
        <row r="716">
          <cell r="N716" t="str">
            <v>United States</v>
          </cell>
          <cell r="W716" t="str">
            <v>Operational</v>
          </cell>
          <cell r="X716" t="str">
            <v>Operational</v>
          </cell>
          <cell r="Y716" t="str">
            <v>Operational</v>
          </cell>
          <cell r="Z716" t="str">
            <v>Operational</v>
          </cell>
          <cell r="AA716" t="str">
            <v>Operational</v>
          </cell>
          <cell r="AB716" t="str">
            <v>Operational</v>
          </cell>
          <cell r="AC716" t="str">
            <v>Operational</v>
          </cell>
          <cell r="AD716" t="str">
            <v>Operational</v>
          </cell>
          <cell r="AE716" t="str">
            <v>Operational</v>
          </cell>
          <cell r="AF716" t="str">
            <v>Operational</v>
          </cell>
        </row>
        <row r="717">
          <cell r="N717" t="str">
            <v>United States</v>
          </cell>
          <cell r="W717" t="str">
            <v>Operational</v>
          </cell>
          <cell r="X717" t="str">
            <v>Operational</v>
          </cell>
          <cell r="Y717" t="str">
            <v>Operational</v>
          </cell>
          <cell r="Z717" t="str">
            <v>Operational</v>
          </cell>
          <cell r="AA717" t="str">
            <v>Operational</v>
          </cell>
          <cell r="AB717" t="str">
            <v>Operational</v>
          </cell>
          <cell r="AC717" t="str">
            <v>Operational</v>
          </cell>
          <cell r="AD717" t="str">
            <v>Operational</v>
          </cell>
          <cell r="AE717" t="str">
            <v>Operational</v>
          </cell>
          <cell r="AF717" t="str">
            <v>Operational</v>
          </cell>
        </row>
        <row r="718">
          <cell r="N718" t="str">
            <v>United States</v>
          </cell>
          <cell r="W718" t="str">
            <v>Operational</v>
          </cell>
          <cell r="X718" t="str">
            <v>Operational</v>
          </cell>
          <cell r="Y718" t="str">
            <v>Operational</v>
          </cell>
          <cell r="Z718" t="str">
            <v>Operational</v>
          </cell>
          <cell r="AA718" t="str">
            <v>Operational</v>
          </cell>
          <cell r="AB718" t="str">
            <v>Operational</v>
          </cell>
          <cell r="AC718" t="str">
            <v>Operational</v>
          </cell>
          <cell r="AD718" t="str">
            <v>Operational</v>
          </cell>
          <cell r="AE718" t="str">
            <v>Operational</v>
          </cell>
          <cell r="AF718" t="str">
            <v>Operational</v>
          </cell>
        </row>
        <row r="719">
          <cell r="N719" t="str">
            <v>United States</v>
          </cell>
          <cell r="W719" t="str">
            <v>Operational</v>
          </cell>
          <cell r="X719" t="str">
            <v>Operational</v>
          </cell>
          <cell r="Y719" t="str">
            <v>Operational</v>
          </cell>
          <cell r="Z719" t="str">
            <v>Operational</v>
          </cell>
          <cell r="AA719" t="str">
            <v>Operational</v>
          </cell>
          <cell r="AB719" t="str">
            <v>Operational</v>
          </cell>
          <cell r="AC719" t="str">
            <v>Operational</v>
          </cell>
          <cell r="AD719" t="str">
            <v>Operational</v>
          </cell>
          <cell r="AE719" t="str">
            <v>Operational</v>
          </cell>
          <cell r="AF719" t="str">
            <v>Operational</v>
          </cell>
        </row>
        <row r="720">
          <cell r="N720" t="str">
            <v>United States</v>
          </cell>
          <cell r="W720" t="str">
            <v>Operational</v>
          </cell>
          <cell r="X720" t="str">
            <v>Operational</v>
          </cell>
          <cell r="Y720" t="str">
            <v>Operational</v>
          </cell>
          <cell r="Z720" t="str">
            <v>Operational</v>
          </cell>
          <cell r="AA720" t="str">
            <v>Operational</v>
          </cell>
          <cell r="AB720" t="str">
            <v>Operational</v>
          </cell>
          <cell r="AC720" t="str">
            <v>Operational</v>
          </cell>
          <cell r="AD720" t="str">
            <v>Operational</v>
          </cell>
          <cell r="AE720" t="str">
            <v>Operational</v>
          </cell>
          <cell r="AF720" t="str">
            <v>Operational</v>
          </cell>
        </row>
        <row r="721">
          <cell r="N721" t="str">
            <v>United States</v>
          </cell>
          <cell r="W721" t="str">
            <v>Under Construction</v>
          </cell>
          <cell r="X721" t="str">
            <v>Under Construction</v>
          </cell>
          <cell r="Y721" t="str">
            <v>Under Construction</v>
          </cell>
          <cell r="Z721" t="str">
            <v>Under Construction</v>
          </cell>
          <cell r="AA721" t="str">
            <v>Under Construction</v>
          </cell>
          <cell r="AB721" t="str">
            <v>Under Construction</v>
          </cell>
          <cell r="AC721" t="str">
            <v>Under Construction</v>
          </cell>
          <cell r="AD721" t="str">
            <v>Under Construction</v>
          </cell>
          <cell r="AE721" t="str">
            <v>Operational</v>
          </cell>
          <cell r="AF721" t="str">
            <v>Operational</v>
          </cell>
        </row>
        <row r="722">
          <cell r="N722" t="str">
            <v>Canada</v>
          </cell>
          <cell r="W722" t="str">
            <v>Under Construction</v>
          </cell>
          <cell r="X722" t="str">
            <v>Under Construction</v>
          </cell>
          <cell r="Y722" t="str">
            <v>Under Construction</v>
          </cell>
          <cell r="Z722" t="str">
            <v>Under Construction</v>
          </cell>
          <cell r="AA722" t="str">
            <v>Under Construction</v>
          </cell>
          <cell r="AB722" t="str">
            <v>Operational</v>
          </cell>
          <cell r="AC722" t="str">
            <v>Operational</v>
          </cell>
          <cell r="AD722" t="str">
            <v>Operational</v>
          </cell>
          <cell r="AE722" t="str">
            <v>Operational</v>
          </cell>
          <cell r="AF722" t="str">
            <v>Operational</v>
          </cell>
        </row>
        <row r="723">
          <cell r="N723" t="str">
            <v>United States</v>
          </cell>
          <cell r="W723" t="str">
            <v>Operational</v>
          </cell>
          <cell r="X723" t="str">
            <v>Operational</v>
          </cell>
          <cell r="Y723" t="str">
            <v>Operational</v>
          </cell>
          <cell r="Z723" t="str">
            <v>Operational</v>
          </cell>
          <cell r="AA723" t="str">
            <v>Operational</v>
          </cell>
          <cell r="AB723" t="str">
            <v>Operational</v>
          </cell>
          <cell r="AC723" t="str">
            <v>Operational</v>
          </cell>
          <cell r="AD723" t="str">
            <v>Operational</v>
          </cell>
          <cell r="AE723" t="str">
            <v>Operational</v>
          </cell>
          <cell r="AF723" t="str">
            <v>Operational</v>
          </cell>
        </row>
        <row r="724">
          <cell r="N724" t="str">
            <v>United States</v>
          </cell>
          <cell r="W724" t="str">
            <v>Operational</v>
          </cell>
          <cell r="X724" t="str">
            <v>Operational</v>
          </cell>
          <cell r="Y724" t="str">
            <v>Operational</v>
          </cell>
          <cell r="Z724" t="str">
            <v>Operational</v>
          </cell>
          <cell r="AA724" t="str">
            <v>Operational</v>
          </cell>
          <cell r="AB724" t="str">
            <v>Operational</v>
          </cell>
          <cell r="AC724" t="str">
            <v>Operational</v>
          </cell>
          <cell r="AD724" t="str">
            <v>Operational</v>
          </cell>
          <cell r="AE724" t="str">
            <v>Operational</v>
          </cell>
          <cell r="AF724" t="str">
            <v>Operational</v>
          </cell>
        </row>
        <row r="725">
          <cell r="N725" t="str">
            <v>United States</v>
          </cell>
          <cell r="W725" t="str">
            <v>Operational</v>
          </cell>
          <cell r="X725" t="str">
            <v>Operational</v>
          </cell>
          <cell r="Y725" t="str">
            <v>Operational</v>
          </cell>
          <cell r="Z725" t="str">
            <v>Operational</v>
          </cell>
          <cell r="AA725" t="str">
            <v>Operational</v>
          </cell>
          <cell r="AB725" t="str">
            <v>Operational</v>
          </cell>
          <cell r="AC725" t="str">
            <v>Operational</v>
          </cell>
          <cell r="AD725" t="str">
            <v>Operational</v>
          </cell>
          <cell r="AE725" t="str">
            <v>Operational</v>
          </cell>
          <cell r="AF725" t="str">
            <v>Operational</v>
          </cell>
        </row>
        <row r="726">
          <cell r="N726" t="str">
            <v>United States</v>
          </cell>
          <cell r="W726" t="str">
            <v>Operational</v>
          </cell>
          <cell r="X726" t="str">
            <v>Operational</v>
          </cell>
          <cell r="Y726" t="str">
            <v>Operational</v>
          </cell>
          <cell r="Z726" t="str">
            <v>Operational</v>
          </cell>
          <cell r="AA726" t="str">
            <v>Operational</v>
          </cell>
          <cell r="AB726" t="str">
            <v>Operational</v>
          </cell>
          <cell r="AC726" t="str">
            <v>Operational</v>
          </cell>
          <cell r="AD726" t="str">
            <v>Operational</v>
          </cell>
          <cell r="AE726" t="str">
            <v>Operational</v>
          </cell>
          <cell r="AF726" t="str">
            <v>Operational</v>
          </cell>
        </row>
        <row r="727">
          <cell r="N727" t="str">
            <v>United States</v>
          </cell>
          <cell r="W727" t="str">
            <v>Operational</v>
          </cell>
          <cell r="X727" t="str">
            <v>Operational</v>
          </cell>
          <cell r="Y727" t="str">
            <v>Operational</v>
          </cell>
          <cell r="Z727" t="str">
            <v>Operational</v>
          </cell>
          <cell r="AA727" t="str">
            <v>Operational</v>
          </cell>
          <cell r="AB727" t="str">
            <v>Operational</v>
          </cell>
          <cell r="AC727" t="str">
            <v>Operational</v>
          </cell>
          <cell r="AD727" t="str">
            <v>Operational</v>
          </cell>
          <cell r="AE727" t="str">
            <v>Operational</v>
          </cell>
          <cell r="AF727" t="str">
            <v>Operational</v>
          </cell>
        </row>
        <row r="728">
          <cell r="N728" t="str">
            <v>United States</v>
          </cell>
          <cell r="W728" t="str">
            <v>Operational</v>
          </cell>
          <cell r="X728" t="str">
            <v>Operational</v>
          </cell>
          <cell r="Y728" t="str">
            <v>Operational</v>
          </cell>
          <cell r="Z728" t="str">
            <v>Operational</v>
          </cell>
          <cell r="AA728" t="str">
            <v>Operational</v>
          </cell>
          <cell r="AB728" t="str">
            <v>Operational</v>
          </cell>
          <cell r="AC728" t="str">
            <v>Operational</v>
          </cell>
          <cell r="AD728" t="str">
            <v>Operational</v>
          </cell>
          <cell r="AE728" t="str">
            <v>Operational</v>
          </cell>
          <cell r="AF728" t="str">
            <v>Operational</v>
          </cell>
        </row>
        <row r="729">
          <cell r="N729" t="str">
            <v>United States</v>
          </cell>
          <cell r="W729" t="str">
            <v>Operational</v>
          </cell>
          <cell r="X729" t="str">
            <v>Operational</v>
          </cell>
          <cell r="Y729" t="str">
            <v>Operational</v>
          </cell>
          <cell r="Z729" t="str">
            <v>Operational</v>
          </cell>
          <cell r="AA729" t="str">
            <v>Operational</v>
          </cell>
          <cell r="AB729" t="str">
            <v>Operational</v>
          </cell>
          <cell r="AC729" t="str">
            <v>Operational</v>
          </cell>
          <cell r="AD729" t="str">
            <v>Operational</v>
          </cell>
          <cell r="AE729" t="str">
            <v>Operational</v>
          </cell>
          <cell r="AF729" t="str">
            <v>Operational</v>
          </cell>
        </row>
        <row r="730">
          <cell r="N730" t="str">
            <v>United States</v>
          </cell>
          <cell r="W730" t="str">
            <v>Operational</v>
          </cell>
          <cell r="X730" t="str">
            <v>Operational</v>
          </cell>
          <cell r="Y730" t="str">
            <v>Operational</v>
          </cell>
          <cell r="Z730" t="str">
            <v>Operational</v>
          </cell>
          <cell r="AA730" t="str">
            <v>Operational</v>
          </cell>
          <cell r="AB730" t="str">
            <v>Operational</v>
          </cell>
          <cell r="AC730" t="str">
            <v>Operational</v>
          </cell>
          <cell r="AD730" t="str">
            <v>Operational</v>
          </cell>
          <cell r="AE730" t="str">
            <v>Operational</v>
          </cell>
          <cell r="AF730" t="str">
            <v>Operational</v>
          </cell>
        </row>
        <row r="731">
          <cell r="N731" t="str">
            <v>United States</v>
          </cell>
          <cell r="W731" t="str">
            <v>Operational</v>
          </cell>
          <cell r="X731" t="str">
            <v>Operational</v>
          </cell>
          <cell r="Y731" t="str">
            <v>Operational</v>
          </cell>
          <cell r="Z731" t="str">
            <v>Operational</v>
          </cell>
          <cell r="AA731" t="str">
            <v>Operational</v>
          </cell>
          <cell r="AB731" t="str">
            <v>Operational</v>
          </cell>
          <cell r="AC731" t="str">
            <v>Operational</v>
          </cell>
          <cell r="AD731" t="str">
            <v>Operational</v>
          </cell>
          <cell r="AE731" t="str">
            <v>Operational</v>
          </cell>
          <cell r="AF731" t="str">
            <v>Operational</v>
          </cell>
        </row>
        <row r="732">
          <cell r="N732" t="str">
            <v>United States</v>
          </cell>
          <cell r="W732" t="str">
            <v>Operational</v>
          </cell>
          <cell r="X732" t="str">
            <v>Operational</v>
          </cell>
          <cell r="Y732" t="str">
            <v>Operational</v>
          </cell>
          <cell r="Z732" t="str">
            <v>Operational</v>
          </cell>
          <cell r="AA732" t="str">
            <v>Operational</v>
          </cell>
          <cell r="AB732" t="str">
            <v>Operational</v>
          </cell>
          <cell r="AC732" t="str">
            <v>Operational</v>
          </cell>
          <cell r="AD732" t="str">
            <v>Operational</v>
          </cell>
          <cell r="AE732" t="str">
            <v>Operational</v>
          </cell>
          <cell r="AF732" t="str">
            <v>Operational</v>
          </cell>
        </row>
        <row r="733">
          <cell r="N733" t="str">
            <v>United States</v>
          </cell>
          <cell r="W733" t="str">
            <v>Operational</v>
          </cell>
          <cell r="X733" t="str">
            <v>Operational</v>
          </cell>
          <cell r="Y733" t="str">
            <v>Operational</v>
          </cell>
          <cell r="Z733" t="str">
            <v>Operational</v>
          </cell>
          <cell r="AA733" t="str">
            <v>Operational</v>
          </cell>
          <cell r="AB733" t="str">
            <v>Operational</v>
          </cell>
          <cell r="AC733" t="str">
            <v>Operational</v>
          </cell>
          <cell r="AD733" t="str">
            <v>Operational</v>
          </cell>
          <cell r="AE733" t="str">
            <v>Operational</v>
          </cell>
          <cell r="AF733" t="str">
            <v>Operational</v>
          </cell>
        </row>
        <row r="734">
          <cell r="N734" t="str">
            <v>United States</v>
          </cell>
          <cell r="W734" t="str">
            <v>Operational</v>
          </cell>
          <cell r="X734" t="str">
            <v>Operational</v>
          </cell>
          <cell r="Y734" t="str">
            <v>Operational</v>
          </cell>
          <cell r="Z734" t="str">
            <v>Operational</v>
          </cell>
          <cell r="AA734" t="str">
            <v>Operational</v>
          </cell>
          <cell r="AB734" t="str">
            <v>Operational</v>
          </cell>
          <cell r="AC734" t="str">
            <v>Operational</v>
          </cell>
          <cell r="AD734" t="str">
            <v>Operational</v>
          </cell>
          <cell r="AE734" t="str">
            <v>Operational</v>
          </cell>
          <cell r="AF734" t="str">
            <v>Operational</v>
          </cell>
        </row>
        <row r="735">
          <cell r="N735" t="str">
            <v>United States</v>
          </cell>
          <cell r="W735" t="str">
            <v>Operational</v>
          </cell>
          <cell r="X735" t="str">
            <v>Operational</v>
          </cell>
          <cell r="Y735" t="str">
            <v>Operational</v>
          </cell>
          <cell r="Z735" t="str">
            <v>Operational</v>
          </cell>
          <cell r="AA735" t="str">
            <v>Operational</v>
          </cell>
          <cell r="AB735" t="str">
            <v>Operational</v>
          </cell>
          <cell r="AC735" t="str">
            <v>Operational</v>
          </cell>
          <cell r="AD735" t="str">
            <v>Operational</v>
          </cell>
          <cell r="AE735" t="str">
            <v>Operational</v>
          </cell>
          <cell r="AF735" t="str">
            <v>Operational</v>
          </cell>
        </row>
        <row r="736">
          <cell r="N736" t="str">
            <v>United States</v>
          </cell>
          <cell r="W736" t="str">
            <v>Operational</v>
          </cell>
          <cell r="X736" t="str">
            <v>Operational</v>
          </cell>
          <cell r="Y736" t="str">
            <v>Operational</v>
          </cell>
          <cell r="Z736" t="str">
            <v>Operational</v>
          </cell>
          <cell r="AA736" t="str">
            <v>Operational</v>
          </cell>
          <cell r="AB736" t="str">
            <v>Operational</v>
          </cell>
          <cell r="AC736" t="str">
            <v>Operational</v>
          </cell>
          <cell r="AD736" t="str">
            <v>Operational</v>
          </cell>
          <cell r="AE736" t="str">
            <v>Operational</v>
          </cell>
          <cell r="AF736" t="str">
            <v>Operational</v>
          </cell>
        </row>
        <row r="737">
          <cell r="N737" t="str">
            <v>United States</v>
          </cell>
          <cell r="W737" t="str">
            <v>Under Construction</v>
          </cell>
          <cell r="X737" t="str">
            <v>Under Construction</v>
          </cell>
          <cell r="Y737" t="str">
            <v>Under Construction</v>
          </cell>
          <cell r="Z737" t="str">
            <v>Under Construction</v>
          </cell>
          <cell r="AA737" t="str">
            <v>Under Construction</v>
          </cell>
          <cell r="AB737" t="str">
            <v>Under Construction</v>
          </cell>
          <cell r="AC737" t="str">
            <v>Operational</v>
          </cell>
          <cell r="AD737" t="str">
            <v>Operational</v>
          </cell>
          <cell r="AE737" t="str">
            <v>Operational</v>
          </cell>
          <cell r="AF737" t="str">
            <v>Operational</v>
          </cell>
        </row>
        <row r="738">
          <cell r="N738" t="str">
            <v>United States</v>
          </cell>
          <cell r="W738" t="str">
            <v>Operational</v>
          </cell>
          <cell r="X738" t="str">
            <v>Operational</v>
          </cell>
          <cell r="Y738" t="str">
            <v>Operational</v>
          </cell>
          <cell r="Z738" t="str">
            <v>Operational</v>
          </cell>
          <cell r="AA738" t="str">
            <v>Operational</v>
          </cell>
          <cell r="AB738" t="str">
            <v>Operational</v>
          </cell>
          <cell r="AC738" t="str">
            <v>Operational</v>
          </cell>
          <cell r="AD738" t="str">
            <v>Operational</v>
          </cell>
          <cell r="AE738" t="str">
            <v>Operational</v>
          </cell>
          <cell r="AF738" t="str">
            <v>Operational</v>
          </cell>
        </row>
        <row r="739">
          <cell r="N739" t="str">
            <v>United States</v>
          </cell>
          <cell r="W739" t="str">
            <v>Operational</v>
          </cell>
          <cell r="X739" t="str">
            <v>Operational</v>
          </cell>
          <cell r="Y739" t="str">
            <v>Operational</v>
          </cell>
          <cell r="Z739" t="str">
            <v>Operational</v>
          </cell>
          <cell r="AA739" t="str">
            <v>Operational</v>
          </cell>
          <cell r="AB739" t="str">
            <v>Operational</v>
          </cell>
          <cell r="AC739" t="str">
            <v>Operational</v>
          </cell>
          <cell r="AD739" t="str">
            <v>Operational</v>
          </cell>
          <cell r="AE739" t="str">
            <v>Operational</v>
          </cell>
          <cell r="AF739" t="str">
            <v>Operational</v>
          </cell>
        </row>
        <row r="740">
          <cell r="N740" t="str">
            <v>United States</v>
          </cell>
          <cell r="W740" t="str">
            <v>Operational</v>
          </cell>
          <cell r="X740" t="str">
            <v>Operational</v>
          </cell>
          <cell r="Y740" t="str">
            <v>Operational</v>
          </cell>
          <cell r="Z740" t="str">
            <v>Operational</v>
          </cell>
          <cell r="AA740" t="str">
            <v>Operational</v>
          </cell>
          <cell r="AB740" t="str">
            <v>Operational</v>
          </cell>
          <cell r="AC740" t="str">
            <v>Operational</v>
          </cell>
          <cell r="AD740" t="str">
            <v>Operational</v>
          </cell>
          <cell r="AE740" t="str">
            <v>Operational</v>
          </cell>
          <cell r="AF740" t="str">
            <v>Operational</v>
          </cell>
        </row>
        <row r="741">
          <cell r="N741" t="str">
            <v>United States</v>
          </cell>
          <cell r="W741" t="str">
            <v>Operational</v>
          </cell>
          <cell r="X741" t="str">
            <v>Operational</v>
          </cell>
          <cell r="Y741" t="str">
            <v>Operational</v>
          </cell>
          <cell r="Z741" t="str">
            <v>Operational</v>
          </cell>
          <cell r="AA741" t="str">
            <v>Operational</v>
          </cell>
          <cell r="AB741" t="str">
            <v>Operational</v>
          </cell>
          <cell r="AC741" t="str">
            <v>Operational</v>
          </cell>
          <cell r="AD741" t="str">
            <v>Operational</v>
          </cell>
          <cell r="AE741" t="str">
            <v>Operational</v>
          </cell>
          <cell r="AF741" t="str">
            <v>Operational</v>
          </cell>
        </row>
        <row r="742">
          <cell r="N742" t="str">
            <v>United States</v>
          </cell>
          <cell r="W742" t="str">
            <v>Operational</v>
          </cell>
          <cell r="X742" t="str">
            <v>Operational</v>
          </cell>
          <cell r="Y742" t="str">
            <v>Operational</v>
          </cell>
          <cell r="Z742" t="str">
            <v>Operational</v>
          </cell>
          <cell r="AA742" t="str">
            <v>Operational</v>
          </cell>
          <cell r="AB742" t="str">
            <v>Operational</v>
          </cell>
          <cell r="AC742" t="str">
            <v>Operational</v>
          </cell>
          <cell r="AD742" t="str">
            <v>Operational</v>
          </cell>
          <cell r="AE742" t="str">
            <v>Operational</v>
          </cell>
          <cell r="AF742" t="str">
            <v>Operational</v>
          </cell>
        </row>
        <row r="743">
          <cell r="N743" t="str">
            <v>United States</v>
          </cell>
          <cell r="W743" t="str">
            <v>Operational</v>
          </cell>
          <cell r="X743" t="str">
            <v>Operational</v>
          </cell>
          <cell r="Y743" t="str">
            <v>Operational</v>
          </cell>
          <cell r="Z743" t="str">
            <v>Operational</v>
          </cell>
          <cell r="AA743" t="str">
            <v>Operational</v>
          </cell>
          <cell r="AB743" t="str">
            <v>Operational</v>
          </cell>
          <cell r="AC743" t="str">
            <v>Operational</v>
          </cell>
          <cell r="AD743" t="str">
            <v>Operational</v>
          </cell>
          <cell r="AE743" t="str">
            <v>Operational</v>
          </cell>
          <cell r="AF743" t="str">
            <v>Operational</v>
          </cell>
        </row>
        <row r="744">
          <cell r="N744" t="str">
            <v>United States</v>
          </cell>
          <cell r="W744" t="str">
            <v>Operational</v>
          </cell>
          <cell r="X744" t="str">
            <v>Operational</v>
          </cell>
          <cell r="Y744" t="str">
            <v>Operational</v>
          </cell>
          <cell r="Z744" t="str">
            <v>Operational</v>
          </cell>
          <cell r="AA744" t="str">
            <v>Operational</v>
          </cell>
          <cell r="AB744" t="str">
            <v>Operational</v>
          </cell>
          <cell r="AC744" t="str">
            <v>Operational</v>
          </cell>
          <cell r="AD744" t="str">
            <v>Operational</v>
          </cell>
          <cell r="AE744" t="str">
            <v>Operational</v>
          </cell>
          <cell r="AF744" t="str">
            <v>Operational</v>
          </cell>
        </row>
        <row r="745">
          <cell r="N745" t="str">
            <v>United States</v>
          </cell>
          <cell r="W745" t="str">
            <v>Operational</v>
          </cell>
          <cell r="X745" t="str">
            <v>Operational</v>
          </cell>
          <cell r="Y745" t="str">
            <v>Operational</v>
          </cell>
          <cell r="Z745" t="str">
            <v>Operational</v>
          </cell>
          <cell r="AA745" t="str">
            <v>Operational</v>
          </cell>
          <cell r="AB745" t="str">
            <v>Operational</v>
          </cell>
          <cell r="AC745" t="str">
            <v>Operational</v>
          </cell>
          <cell r="AD745" t="str">
            <v>Operational</v>
          </cell>
          <cell r="AE745" t="str">
            <v>Operational</v>
          </cell>
          <cell r="AF745" t="str">
            <v>Operational</v>
          </cell>
        </row>
        <row r="746">
          <cell r="N746" t="str">
            <v>United States</v>
          </cell>
          <cell r="W746" t="str">
            <v>Operational</v>
          </cell>
          <cell r="X746" t="str">
            <v>Operational</v>
          </cell>
          <cell r="Y746" t="str">
            <v>Operational</v>
          </cell>
          <cell r="Z746" t="str">
            <v>Operational</v>
          </cell>
          <cell r="AA746" t="str">
            <v>Operational</v>
          </cell>
          <cell r="AB746" t="str">
            <v>Operational</v>
          </cell>
          <cell r="AC746" t="str">
            <v>Operational</v>
          </cell>
          <cell r="AD746" t="str">
            <v>Operational</v>
          </cell>
          <cell r="AE746" t="str">
            <v>Operational</v>
          </cell>
          <cell r="AF746" t="str">
            <v>Operational</v>
          </cell>
        </row>
        <row r="747">
          <cell r="N747" t="str">
            <v>United States</v>
          </cell>
          <cell r="W747" t="str">
            <v>Operational</v>
          </cell>
          <cell r="X747" t="str">
            <v>Operational</v>
          </cell>
          <cell r="Y747" t="str">
            <v>Operational</v>
          </cell>
          <cell r="Z747" t="str">
            <v>Operational</v>
          </cell>
          <cell r="AA747" t="str">
            <v>Operational</v>
          </cell>
          <cell r="AB747" t="str">
            <v>Operational</v>
          </cell>
          <cell r="AC747" t="str">
            <v>Operational</v>
          </cell>
          <cell r="AD747" t="str">
            <v>Operational</v>
          </cell>
          <cell r="AE747" t="str">
            <v>Operational</v>
          </cell>
          <cell r="AF747" t="str">
            <v>Operational</v>
          </cell>
        </row>
        <row r="748">
          <cell r="N748" t="str">
            <v>United States</v>
          </cell>
          <cell r="W748" t="str">
            <v>Operational</v>
          </cell>
          <cell r="X748" t="str">
            <v>Operational</v>
          </cell>
          <cell r="Y748" t="str">
            <v>Operational</v>
          </cell>
          <cell r="Z748" t="str">
            <v>Operational</v>
          </cell>
          <cell r="AA748" t="str">
            <v>Operational</v>
          </cell>
          <cell r="AB748" t="str">
            <v>Operational</v>
          </cell>
          <cell r="AC748" t="str">
            <v>Operational</v>
          </cell>
          <cell r="AD748" t="str">
            <v>Operational</v>
          </cell>
          <cell r="AE748" t="str">
            <v>Operational</v>
          </cell>
          <cell r="AF748" t="str">
            <v>Operational</v>
          </cell>
        </row>
        <row r="749">
          <cell r="N749" t="str">
            <v>United States</v>
          </cell>
          <cell r="W749" t="str">
            <v>Operational</v>
          </cell>
          <cell r="X749" t="str">
            <v>Operational</v>
          </cell>
          <cell r="Y749" t="str">
            <v>Operational</v>
          </cell>
          <cell r="Z749" t="str">
            <v>Operational</v>
          </cell>
          <cell r="AA749" t="str">
            <v>Operational</v>
          </cell>
          <cell r="AB749" t="str">
            <v>Operational</v>
          </cell>
          <cell r="AC749" t="str">
            <v>Operational</v>
          </cell>
          <cell r="AD749" t="str">
            <v>Operational</v>
          </cell>
          <cell r="AE749" t="str">
            <v>Operational</v>
          </cell>
          <cell r="AF749" t="str">
            <v>Operational</v>
          </cell>
        </row>
        <row r="750">
          <cell r="N750" t="str">
            <v>United States</v>
          </cell>
          <cell r="W750" t="str">
            <v>Operational</v>
          </cell>
          <cell r="X750" t="str">
            <v>Operational</v>
          </cell>
          <cell r="Y750" t="str">
            <v>Operational</v>
          </cell>
          <cell r="Z750" t="str">
            <v>Operational</v>
          </cell>
          <cell r="AA750" t="str">
            <v>Operational</v>
          </cell>
          <cell r="AB750" t="str">
            <v>Operational</v>
          </cell>
          <cell r="AC750" t="str">
            <v>Operational</v>
          </cell>
          <cell r="AD750" t="str">
            <v>Operational</v>
          </cell>
          <cell r="AE750" t="str">
            <v>Operational</v>
          </cell>
          <cell r="AF750" t="str">
            <v>Operational</v>
          </cell>
        </row>
        <row r="751">
          <cell r="N751" t="str">
            <v>United States</v>
          </cell>
          <cell r="W751" t="str">
            <v>Operational</v>
          </cell>
          <cell r="X751" t="str">
            <v>Operational</v>
          </cell>
          <cell r="Y751" t="str">
            <v>Operational</v>
          </cell>
          <cell r="Z751" t="str">
            <v>Operational</v>
          </cell>
          <cell r="AA751" t="str">
            <v>Operational</v>
          </cell>
          <cell r="AB751" t="str">
            <v>Operational</v>
          </cell>
          <cell r="AC751" t="str">
            <v>Operational</v>
          </cell>
          <cell r="AD751" t="str">
            <v>Operational</v>
          </cell>
          <cell r="AE751" t="str">
            <v>Operational</v>
          </cell>
          <cell r="AF751" t="str">
            <v>Operational</v>
          </cell>
        </row>
        <row r="752">
          <cell r="N752" t="str">
            <v>United States</v>
          </cell>
          <cell r="W752" t="str">
            <v>Operational</v>
          </cell>
          <cell r="X752" t="str">
            <v>Operational</v>
          </cell>
          <cell r="Y752" t="str">
            <v>Operational</v>
          </cell>
          <cell r="Z752" t="str">
            <v>Operational</v>
          </cell>
          <cell r="AA752" t="str">
            <v>Operational</v>
          </cell>
          <cell r="AB752" t="str">
            <v>Operational</v>
          </cell>
          <cell r="AC752" t="str">
            <v>Operational</v>
          </cell>
          <cell r="AD752" t="str">
            <v>Operational</v>
          </cell>
          <cell r="AE752" t="str">
            <v>Operational</v>
          </cell>
          <cell r="AF752" t="str">
            <v>Operational</v>
          </cell>
        </row>
        <row r="753">
          <cell r="N753" t="str">
            <v>United States</v>
          </cell>
          <cell r="W753" t="str">
            <v>Operational</v>
          </cell>
          <cell r="X753" t="str">
            <v>Operational</v>
          </cell>
          <cell r="Y753" t="str">
            <v>Operational</v>
          </cell>
          <cell r="Z753" t="str">
            <v>Operational</v>
          </cell>
          <cell r="AA753" t="str">
            <v>Operational</v>
          </cell>
          <cell r="AB753" t="str">
            <v>Operational</v>
          </cell>
          <cell r="AC753" t="str">
            <v>Operational</v>
          </cell>
          <cell r="AD753" t="str">
            <v>Operational</v>
          </cell>
          <cell r="AE753" t="str">
            <v>Operational</v>
          </cell>
          <cell r="AF753" t="str">
            <v>Operational</v>
          </cell>
        </row>
        <row r="754">
          <cell r="N754" t="str">
            <v>United States</v>
          </cell>
          <cell r="W754" t="str">
            <v>Operational</v>
          </cell>
          <cell r="X754" t="str">
            <v>Operational</v>
          </cell>
          <cell r="Y754" t="str">
            <v>Operational</v>
          </cell>
          <cell r="Z754" t="str">
            <v>Operational</v>
          </cell>
          <cell r="AA754" t="str">
            <v>Operational</v>
          </cell>
          <cell r="AB754" t="str">
            <v>Operational</v>
          </cell>
          <cell r="AC754" t="str">
            <v>Operational</v>
          </cell>
          <cell r="AD754" t="str">
            <v>Operational</v>
          </cell>
          <cell r="AE754" t="str">
            <v>Operational</v>
          </cell>
          <cell r="AF754" t="str">
            <v>Operational</v>
          </cell>
        </row>
        <row r="755">
          <cell r="N755" t="str">
            <v>United States</v>
          </cell>
          <cell r="W755" t="str">
            <v>Operational</v>
          </cell>
          <cell r="X755" t="str">
            <v>Operational</v>
          </cell>
          <cell r="Y755" t="str">
            <v>Operational</v>
          </cell>
          <cell r="Z755" t="str">
            <v>Operational</v>
          </cell>
          <cell r="AA755" t="str">
            <v>Operational</v>
          </cell>
          <cell r="AB755" t="str">
            <v>Operational</v>
          </cell>
          <cell r="AC755" t="str">
            <v>Operational</v>
          </cell>
          <cell r="AD755" t="str">
            <v>Operational</v>
          </cell>
          <cell r="AE755" t="str">
            <v>Operational</v>
          </cell>
          <cell r="AF755" t="str">
            <v>Operational</v>
          </cell>
        </row>
        <row r="756">
          <cell r="N756" t="str">
            <v>United States</v>
          </cell>
          <cell r="W756" t="str">
            <v>Operational</v>
          </cell>
          <cell r="X756" t="str">
            <v>Operational</v>
          </cell>
          <cell r="Y756" t="str">
            <v>Operational</v>
          </cell>
          <cell r="Z756" t="str">
            <v>Operational</v>
          </cell>
          <cell r="AA756" t="str">
            <v>Operational</v>
          </cell>
          <cell r="AB756" t="str">
            <v>Operational</v>
          </cell>
          <cell r="AC756" t="str">
            <v>Operational</v>
          </cell>
          <cell r="AD756" t="str">
            <v>Operational</v>
          </cell>
          <cell r="AE756" t="str">
            <v>Operational</v>
          </cell>
          <cell r="AF756" t="str">
            <v>Operational</v>
          </cell>
        </row>
        <row r="757">
          <cell r="N757" t="str">
            <v>United States</v>
          </cell>
          <cell r="W757" t="str">
            <v>Operational</v>
          </cell>
          <cell r="X757" t="str">
            <v>Operational</v>
          </cell>
          <cell r="Y757" t="str">
            <v>Operational</v>
          </cell>
          <cell r="Z757" t="str">
            <v>Operational</v>
          </cell>
          <cell r="AA757" t="str">
            <v>Operational</v>
          </cell>
          <cell r="AB757" t="str">
            <v>Operational</v>
          </cell>
          <cell r="AC757" t="str">
            <v>Operational</v>
          </cell>
          <cell r="AD757" t="str">
            <v>Operational</v>
          </cell>
          <cell r="AE757" t="str">
            <v>Operational</v>
          </cell>
          <cell r="AF757" t="str">
            <v>Operational</v>
          </cell>
        </row>
        <row r="758">
          <cell r="N758" t="str">
            <v>United States</v>
          </cell>
          <cell r="W758" t="str">
            <v>Operational</v>
          </cell>
          <cell r="X758" t="str">
            <v>Operational</v>
          </cell>
          <cell r="Y758" t="str">
            <v>Operational</v>
          </cell>
          <cell r="Z758" t="str">
            <v>Operational</v>
          </cell>
          <cell r="AA758" t="str">
            <v>Operational</v>
          </cell>
          <cell r="AB758" t="str">
            <v>Operational</v>
          </cell>
          <cell r="AC758" t="str">
            <v>Operational</v>
          </cell>
          <cell r="AD758" t="str">
            <v>Operational</v>
          </cell>
          <cell r="AE758" t="str">
            <v>Operational</v>
          </cell>
          <cell r="AF758" t="str">
            <v>Operational</v>
          </cell>
        </row>
        <row r="759">
          <cell r="N759" t="str">
            <v>United States</v>
          </cell>
          <cell r="W759" t="str">
            <v>Operational</v>
          </cell>
          <cell r="X759" t="str">
            <v>Operational</v>
          </cell>
          <cell r="Y759" t="str">
            <v>Operational</v>
          </cell>
          <cell r="Z759" t="str">
            <v>Operational</v>
          </cell>
          <cell r="AA759" t="str">
            <v>Operational</v>
          </cell>
          <cell r="AB759" t="str">
            <v>Operational</v>
          </cell>
          <cell r="AC759" t="str">
            <v>Operational</v>
          </cell>
          <cell r="AD759" t="str">
            <v>Operational</v>
          </cell>
          <cell r="AE759" t="str">
            <v>Operational</v>
          </cell>
          <cell r="AF759" t="str">
            <v>Operational</v>
          </cell>
        </row>
        <row r="760">
          <cell r="N760" t="str">
            <v>United States</v>
          </cell>
          <cell r="W760" t="str">
            <v>Operational</v>
          </cell>
          <cell r="X760" t="str">
            <v>Operational</v>
          </cell>
          <cell r="Y760" t="str">
            <v>Operational</v>
          </cell>
          <cell r="Z760" t="str">
            <v>Operational</v>
          </cell>
          <cell r="AA760" t="str">
            <v>Operational</v>
          </cell>
          <cell r="AB760" t="str">
            <v>Operational</v>
          </cell>
          <cell r="AC760" t="str">
            <v>Operational</v>
          </cell>
          <cell r="AD760" t="str">
            <v>Operational</v>
          </cell>
          <cell r="AE760" t="str">
            <v>Operational</v>
          </cell>
          <cell r="AF760" t="str">
            <v>Operational</v>
          </cell>
        </row>
        <row r="761">
          <cell r="N761" t="str">
            <v>United States</v>
          </cell>
          <cell r="W761" t="str">
            <v>Operational</v>
          </cell>
          <cell r="X761" t="str">
            <v>Operational</v>
          </cell>
          <cell r="Y761" t="str">
            <v>Operational</v>
          </cell>
          <cell r="Z761" t="str">
            <v>Operational</v>
          </cell>
          <cell r="AA761" t="str">
            <v>Operational</v>
          </cell>
          <cell r="AB761" t="str">
            <v>Operational</v>
          </cell>
          <cell r="AC761" t="str">
            <v>Operational</v>
          </cell>
          <cell r="AD761" t="str">
            <v>Operational</v>
          </cell>
          <cell r="AE761" t="str">
            <v>Operational</v>
          </cell>
          <cell r="AF761" t="str">
            <v>Operational</v>
          </cell>
        </row>
        <row r="762">
          <cell r="N762" t="str">
            <v>United States</v>
          </cell>
          <cell r="W762" t="str">
            <v>Operational</v>
          </cell>
          <cell r="X762" t="str">
            <v>Operational</v>
          </cell>
          <cell r="Y762" t="str">
            <v>Operational</v>
          </cell>
          <cell r="Z762" t="str">
            <v>Operational</v>
          </cell>
          <cell r="AA762" t="str">
            <v>Operational</v>
          </cell>
          <cell r="AB762" t="str">
            <v>Operational</v>
          </cell>
          <cell r="AC762" t="str">
            <v>Operational</v>
          </cell>
          <cell r="AD762" t="str">
            <v>Operational</v>
          </cell>
          <cell r="AE762" t="str">
            <v>Operational</v>
          </cell>
          <cell r="AF762" t="str">
            <v>Operational</v>
          </cell>
        </row>
        <row r="763">
          <cell r="N763" t="str">
            <v>United States</v>
          </cell>
          <cell r="W763" t="str">
            <v>Operational</v>
          </cell>
          <cell r="X763" t="str">
            <v>Operational</v>
          </cell>
          <cell r="Y763" t="str">
            <v>Operational</v>
          </cell>
          <cell r="Z763" t="str">
            <v>Operational</v>
          </cell>
          <cell r="AA763" t="str">
            <v>Operational</v>
          </cell>
          <cell r="AB763" t="str">
            <v>Operational</v>
          </cell>
          <cell r="AC763" t="str">
            <v>Operational</v>
          </cell>
          <cell r="AD763" t="str">
            <v>Operational</v>
          </cell>
          <cell r="AE763" t="str">
            <v>Operational</v>
          </cell>
          <cell r="AF763" t="str">
            <v>Operational</v>
          </cell>
        </row>
        <row r="764">
          <cell r="N764" t="str">
            <v>United States</v>
          </cell>
          <cell r="W764" t="str">
            <v>Operational</v>
          </cell>
          <cell r="X764" t="str">
            <v>Operational</v>
          </cell>
          <cell r="Y764" t="str">
            <v>Operational</v>
          </cell>
          <cell r="Z764" t="str">
            <v>Operational</v>
          </cell>
          <cell r="AA764" t="str">
            <v>Operational</v>
          </cell>
          <cell r="AB764" t="str">
            <v>Operational</v>
          </cell>
          <cell r="AC764" t="str">
            <v>Operational</v>
          </cell>
          <cell r="AD764" t="str">
            <v>Operational</v>
          </cell>
          <cell r="AE764" t="str">
            <v>Operational</v>
          </cell>
          <cell r="AF764" t="str">
            <v>Operational</v>
          </cell>
        </row>
        <row r="765">
          <cell r="N765" t="str">
            <v>United States</v>
          </cell>
          <cell r="W765" t="str">
            <v>Operational</v>
          </cell>
          <cell r="X765" t="str">
            <v>Operational</v>
          </cell>
          <cell r="Y765" t="str">
            <v>Operational</v>
          </cell>
          <cell r="Z765" t="str">
            <v>Operational</v>
          </cell>
          <cell r="AA765" t="str">
            <v>Operational</v>
          </cell>
          <cell r="AB765" t="str">
            <v>Operational</v>
          </cell>
          <cell r="AC765" t="str">
            <v>Operational</v>
          </cell>
          <cell r="AD765" t="str">
            <v>Operational</v>
          </cell>
          <cell r="AE765" t="str">
            <v>Operational</v>
          </cell>
          <cell r="AF765" t="str">
            <v>Operational</v>
          </cell>
        </row>
        <row r="766">
          <cell r="N766" t="str">
            <v>Canada</v>
          </cell>
          <cell r="W766" t="str">
            <v>Operational</v>
          </cell>
          <cell r="X766" t="str">
            <v>Operational</v>
          </cell>
          <cell r="Y766" t="str">
            <v>Operational</v>
          </cell>
          <cell r="Z766" t="str">
            <v>Operational</v>
          </cell>
          <cell r="AA766" t="str">
            <v>Operational</v>
          </cell>
          <cell r="AB766" t="str">
            <v>Operational</v>
          </cell>
          <cell r="AC766" t="str">
            <v>Operational</v>
          </cell>
          <cell r="AD766" t="str">
            <v>Operational</v>
          </cell>
          <cell r="AE766" t="str">
            <v>Operational</v>
          </cell>
          <cell r="AF766" t="str">
            <v>Operational</v>
          </cell>
        </row>
        <row r="767">
          <cell r="N767" t="str">
            <v>United States</v>
          </cell>
          <cell r="W767" t="str">
            <v>Operational</v>
          </cell>
          <cell r="X767" t="str">
            <v>Operational</v>
          </cell>
          <cell r="Y767" t="str">
            <v>Operational</v>
          </cell>
          <cell r="Z767" t="str">
            <v>Operational</v>
          </cell>
          <cell r="AA767" t="str">
            <v>Operational</v>
          </cell>
          <cell r="AB767" t="str">
            <v>Operational</v>
          </cell>
          <cell r="AC767" t="str">
            <v>Operational</v>
          </cell>
          <cell r="AD767" t="str">
            <v>Operational</v>
          </cell>
          <cell r="AE767" t="str">
            <v>Operational</v>
          </cell>
          <cell r="AF767" t="str">
            <v>Operational</v>
          </cell>
        </row>
        <row r="768">
          <cell r="N768" t="str">
            <v>United States</v>
          </cell>
          <cell r="W768" t="str">
            <v>Operational</v>
          </cell>
          <cell r="X768" t="str">
            <v>Operational</v>
          </cell>
          <cell r="Y768" t="str">
            <v>Operational</v>
          </cell>
          <cell r="Z768" t="str">
            <v>Operational</v>
          </cell>
          <cell r="AA768" t="str">
            <v>Operational</v>
          </cell>
          <cell r="AB768" t="str">
            <v>Operational</v>
          </cell>
          <cell r="AC768" t="str">
            <v>Operational</v>
          </cell>
          <cell r="AD768" t="str">
            <v>Operational</v>
          </cell>
          <cell r="AE768" t="str">
            <v>Operational</v>
          </cell>
          <cell r="AF768" t="str">
            <v>Operational</v>
          </cell>
        </row>
        <row r="769">
          <cell r="N769" t="str">
            <v>United States</v>
          </cell>
          <cell r="W769" t="str">
            <v>Operational</v>
          </cell>
          <cell r="X769" t="str">
            <v>Operational</v>
          </cell>
          <cell r="Y769" t="str">
            <v>Operational</v>
          </cell>
          <cell r="Z769" t="str">
            <v>Operational</v>
          </cell>
          <cell r="AA769" t="str">
            <v>Operational</v>
          </cell>
          <cell r="AB769" t="str">
            <v>Operational</v>
          </cell>
          <cell r="AC769" t="str">
            <v>Operational</v>
          </cell>
          <cell r="AD769" t="str">
            <v>Operational</v>
          </cell>
          <cell r="AE769" t="str">
            <v>Operational</v>
          </cell>
          <cell r="AF769" t="str">
            <v>Operational</v>
          </cell>
        </row>
        <row r="770">
          <cell r="N770" t="str">
            <v>United States</v>
          </cell>
          <cell r="W770" t="str">
            <v>Operational</v>
          </cell>
          <cell r="X770" t="str">
            <v>Operational</v>
          </cell>
          <cell r="Y770" t="str">
            <v>Operational</v>
          </cell>
          <cell r="Z770" t="str">
            <v>Operational</v>
          </cell>
          <cell r="AA770" t="str">
            <v>Operational</v>
          </cell>
          <cell r="AB770" t="str">
            <v>Operational</v>
          </cell>
          <cell r="AC770" t="str">
            <v>Operational</v>
          </cell>
          <cell r="AD770" t="str">
            <v>Operational</v>
          </cell>
          <cell r="AE770" t="str">
            <v>Operational</v>
          </cell>
          <cell r="AF770" t="str">
            <v>Operational</v>
          </cell>
        </row>
        <row r="771">
          <cell r="N771" t="str">
            <v>United States</v>
          </cell>
          <cell r="W771" t="str">
            <v>Operational</v>
          </cell>
          <cell r="X771" t="str">
            <v>Operational</v>
          </cell>
          <cell r="Y771" t="str">
            <v>Operational</v>
          </cell>
          <cell r="Z771" t="str">
            <v>Operational</v>
          </cell>
          <cell r="AA771" t="str">
            <v>Operational</v>
          </cell>
          <cell r="AB771" t="str">
            <v>Operational</v>
          </cell>
          <cell r="AC771" t="str">
            <v>Operational</v>
          </cell>
          <cell r="AD771" t="str">
            <v>Operational</v>
          </cell>
          <cell r="AE771" t="str">
            <v>Operational</v>
          </cell>
          <cell r="AF771" t="str">
            <v>Operational</v>
          </cell>
        </row>
        <row r="772">
          <cell r="N772" t="str">
            <v>Canada</v>
          </cell>
          <cell r="W772" t="str">
            <v>Operational</v>
          </cell>
          <cell r="X772" t="str">
            <v>Operational</v>
          </cell>
          <cell r="Y772" t="str">
            <v>Operational</v>
          </cell>
          <cell r="Z772" t="str">
            <v>Operational</v>
          </cell>
          <cell r="AA772" t="str">
            <v>Operational</v>
          </cell>
          <cell r="AB772" t="str">
            <v>Operational</v>
          </cell>
          <cell r="AC772" t="str">
            <v>Operational</v>
          </cell>
          <cell r="AD772" t="str">
            <v>Operational</v>
          </cell>
          <cell r="AE772" t="str">
            <v>Operational</v>
          </cell>
          <cell r="AF772" t="str">
            <v>Operational</v>
          </cell>
        </row>
        <row r="773">
          <cell r="N773" t="str">
            <v>United States</v>
          </cell>
          <cell r="W773" t="str">
            <v>Operational</v>
          </cell>
          <cell r="X773" t="str">
            <v>Operational</v>
          </cell>
          <cell r="Y773" t="str">
            <v>Operational</v>
          </cell>
          <cell r="Z773" t="str">
            <v>Operational</v>
          </cell>
          <cell r="AA773" t="str">
            <v>Operational</v>
          </cell>
          <cell r="AB773" t="str">
            <v>Operational</v>
          </cell>
          <cell r="AC773" t="str">
            <v>Operational</v>
          </cell>
          <cell r="AD773" t="str">
            <v>Operational</v>
          </cell>
          <cell r="AE773" t="str">
            <v>Operational</v>
          </cell>
          <cell r="AF773" t="str">
            <v>Operational</v>
          </cell>
        </row>
        <row r="774">
          <cell r="N774" t="str">
            <v>United States</v>
          </cell>
          <cell r="W774" t="str">
            <v>Operational</v>
          </cell>
          <cell r="X774" t="str">
            <v>Operational</v>
          </cell>
          <cell r="Y774" t="str">
            <v>Operational</v>
          </cell>
          <cell r="Z774" t="str">
            <v>Operational</v>
          </cell>
          <cell r="AA774" t="str">
            <v>Operational</v>
          </cell>
          <cell r="AB774" t="str">
            <v>Operational</v>
          </cell>
          <cell r="AC774" t="str">
            <v>Operational</v>
          </cell>
          <cell r="AD774" t="str">
            <v>Operational</v>
          </cell>
          <cell r="AE774" t="str">
            <v>Operational</v>
          </cell>
          <cell r="AF774" t="str">
            <v>Operational</v>
          </cell>
        </row>
        <row r="775">
          <cell r="N775" t="str">
            <v>United States</v>
          </cell>
          <cell r="W775" t="str">
            <v>Operational</v>
          </cell>
          <cell r="X775" t="str">
            <v>Operational</v>
          </cell>
          <cell r="Y775" t="str">
            <v>Operational</v>
          </cell>
          <cell r="Z775" t="str">
            <v>Operational</v>
          </cell>
          <cell r="AA775" t="str">
            <v>Operational</v>
          </cell>
          <cell r="AB775" t="str">
            <v>Operational</v>
          </cell>
          <cell r="AC775" t="str">
            <v>Operational</v>
          </cell>
          <cell r="AD775" t="str">
            <v>Operational</v>
          </cell>
          <cell r="AE775" t="str">
            <v>Operational</v>
          </cell>
          <cell r="AF775" t="str">
            <v>Operational</v>
          </cell>
        </row>
        <row r="776">
          <cell r="N776" t="str">
            <v>United States</v>
          </cell>
          <cell r="W776" t="str">
            <v>Operational</v>
          </cell>
          <cell r="X776" t="str">
            <v>Operational</v>
          </cell>
          <cell r="Y776" t="str">
            <v>Operational</v>
          </cell>
          <cell r="Z776" t="str">
            <v>Operational</v>
          </cell>
          <cell r="AA776" t="str">
            <v>Operational</v>
          </cell>
          <cell r="AB776" t="str">
            <v>Operational</v>
          </cell>
          <cell r="AC776" t="str">
            <v>Operational</v>
          </cell>
          <cell r="AD776" t="str">
            <v>Operational</v>
          </cell>
          <cell r="AE776" t="str">
            <v>Operational</v>
          </cell>
          <cell r="AF776" t="str">
            <v>Operational</v>
          </cell>
        </row>
        <row r="777">
          <cell r="N777" t="str">
            <v>United States</v>
          </cell>
          <cell r="W777" t="str">
            <v>Operational</v>
          </cell>
          <cell r="X777" t="str">
            <v>Operational</v>
          </cell>
          <cell r="Y777" t="str">
            <v>Operational</v>
          </cell>
          <cell r="Z777" t="str">
            <v>Operational</v>
          </cell>
          <cell r="AA777" t="str">
            <v>Operational</v>
          </cell>
          <cell r="AB777" t="str">
            <v>Operational</v>
          </cell>
          <cell r="AC777" t="str">
            <v>Operational</v>
          </cell>
          <cell r="AD777" t="str">
            <v>Operational</v>
          </cell>
          <cell r="AE777" t="str">
            <v>Operational</v>
          </cell>
          <cell r="AF777" t="str">
            <v>Operational</v>
          </cell>
        </row>
        <row r="778">
          <cell r="N778" t="str">
            <v>United States</v>
          </cell>
          <cell r="W778" t="str">
            <v>Under Construction</v>
          </cell>
          <cell r="X778" t="str">
            <v>Under Construction</v>
          </cell>
          <cell r="Y778" t="str">
            <v>Under Construction</v>
          </cell>
          <cell r="Z778" t="str">
            <v>Under Construction</v>
          </cell>
          <cell r="AA778" t="str">
            <v>Under Construction</v>
          </cell>
          <cell r="AB778" t="str">
            <v>Under Construction</v>
          </cell>
          <cell r="AC778" t="str">
            <v>Under Construction</v>
          </cell>
          <cell r="AD778" t="str">
            <v>Under Construction</v>
          </cell>
          <cell r="AE778" t="str">
            <v>Under Construction</v>
          </cell>
          <cell r="AF778" t="str">
            <v>Operational</v>
          </cell>
        </row>
        <row r="779">
          <cell r="N779" t="str">
            <v>United States</v>
          </cell>
          <cell r="W779" t="str">
            <v>Operational</v>
          </cell>
          <cell r="X779" t="str">
            <v>Operational</v>
          </cell>
          <cell r="Y779" t="str">
            <v>Operational</v>
          </cell>
          <cell r="Z779" t="str">
            <v>Operational</v>
          </cell>
          <cell r="AA779" t="str">
            <v>Operational</v>
          </cell>
          <cell r="AB779" t="str">
            <v>Operational</v>
          </cell>
          <cell r="AC779" t="str">
            <v>Operational</v>
          </cell>
          <cell r="AD779" t="str">
            <v>Operational</v>
          </cell>
          <cell r="AE779" t="str">
            <v>Operational</v>
          </cell>
          <cell r="AF779" t="str">
            <v>Operational</v>
          </cell>
        </row>
        <row r="780">
          <cell r="N780" t="str">
            <v>United States</v>
          </cell>
          <cell r="W780" t="str">
            <v>Operational</v>
          </cell>
          <cell r="X780" t="str">
            <v>Operational</v>
          </cell>
          <cell r="Y780" t="str">
            <v>Operational</v>
          </cell>
          <cell r="Z780" t="str">
            <v>Operational</v>
          </cell>
          <cell r="AA780" t="str">
            <v>Operational</v>
          </cell>
          <cell r="AB780" t="str">
            <v>Operational</v>
          </cell>
          <cell r="AC780" t="str">
            <v>Operational</v>
          </cell>
          <cell r="AD780" t="str">
            <v>Operational</v>
          </cell>
          <cell r="AE780" t="str">
            <v>Operational</v>
          </cell>
          <cell r="AF780" t="str">
            <v>Operational</v>
          </cell>
        </row>
        <row r="781">
          <cell r="N781" t="str">
            <v>United States</v>
          </cell>
          <cell r="W781" t="str">
            <v>Under Construction</v>
          </cell>
          <cell r="X781" t="str">
            <v>Under Construction</v>
          </cell>
          <cell r="Y781" t="str">
            <v>Under Construction</v>
          </cell>
          <cell r="Z781" t="str">
            <v>Under Construction</v>
          </cell>
          <cell r="AA781" t="str">
            <v>Under Construction</v>
          </cell>
          <cell r="AB781" t="str">
            <v>Under Construction</v>
          </cell>
          <cell r="AC781" t="str">
            <v>Under Construction</v>
          </cell>
          <cell r="AD781" t="str">
            <v>Operational</v>
          </cell>
          <cell r="AE781" t="str">
            <v>Operational</v>
          </cell>
          <cell r="AF781" t="str">
            <v>Operational</v>
          </cell>
        </row>
        <row r="782">
          <cell r="N782" t="str">
            <v>United States</v>
          </cell>
          <cell r="W782" t="str">
            <v>Operational</v>
          </cell>
          <cell r="X782" t="str">
            <v>Operational</v>
          </cell>
          <cell r="Y782" t="str">
            <v>Operational</v>
          </cell>
          <cell r="Z782" t="str">
            <v>Operational</v>
          </cell>
          <cell r="AA782" t="str">
            <v>Operational</v>
          </cell>
          <cell r="AB782" t="str">
            <v>Operational</v>
          </cell>
          <cell r="AC782" t="str">
            <v>Operational</v>
          </cell>
          <cell r="AD782" t="str">
            <v>Operational</v>
          </cell>
          <cell r="AE782" t="str">
            <v>Operational</v>
          </cell>
          <cell r="AF782" t="str">
            <v>Operational</v>
          </cell>
        </row>
        <row r="783">
          <cell r="N783" t="str">
            <v>United States</v>
          </cell>
          <cell r="W783" t="str">
            <v>Operational</v>
          </cell>
          <cell r="X783" t="str">
            <v>Operational</v>
          </cell>
          <cell r="Y783" t="str">
            <v>Operational</v>
          </cell>
          <cell r="Z783" t="str">
            <v>Operational</v>
          </cell>
          <cell r="AA783" t="str">
            <v>Operational</v>
          </cell>
          <cell r="AB783" t="str">
            <v>Operational</v>
          </cell>
          <cell r="AC783" t="str">
            <v>Operational</v>
          </cell>
          <cell r="AD783" t="str">
            <v>Operational</v>
          </cell>
          <cell r="AE783" t="str">
            <v>Operational</v>
          </cell>
          <cell r="AF783" t="str">
            <v>Operational</v>
          </cell>
        </row>
        <row r="784">
          <cell r="N784" t="str">
            <v>United States</v>
          </cell>
          <cell r="W784" t="str">
            <v>Operational</v>
          </cell>
          <cell r="X784" t="str">
            <v>Operational</v>
          </cell>
          <cell r="Y784" t="str">
            <v>Operational</v>
          </cell>
          <cell r="Z784" t="str">
            <v>Operational</v>
          </cell>
          <cell r="AA784" t="str">
            <v>Operational</v>
          </cell>
          <cell r="AB784" t="str">
            <v>Operational</v>
          </cell>
          <cell r="AC784" t="str">
            <v>Operational</v>
          </cell>
          <cell r="AD784" t="str">
            <v>Operational</v>
          </cell>
          <cell r="AE784" t="str">
            <v>Operational</v>
          </cell>
          <cell r="AF784" t="str">
            <v>Operational</v>
          </cell>
        </row>
        <row r="785">
          <cell r="N785" t="str">
            <v>United States</v>
          </cell>
          <cell r="W785" t="str">
            <v>Operational</v>
          </cell>
          <cell r="X785" t="str">
            <v>Operational</v>
          </cell>
          <cell r="Y785" t="str">
            <v>Operational</v>
          </cell>
          <cell r="Z785" t="str">
            <v>Operational</v>
          </cell>
          <cell r="AA785" t="str">
            <v>Operational</v>
          </cell>
          <cell r="AB785" t="str">
            <v>Operational</v>
          </cell>
          <cell r="AC785" t="str">
            <v>Operational</v>
          </cell>
          <cell r="AD785" t="str">
            <v>Operational</v>
          </cell>
          <cell r="AE785" t="str">
            <v>Operational</v>
          </cell>
          <cell r="AF785" t="str">
            <v>Operational</v>
          </cell>
        </row>
        <row r="786">
          <cell r="N786" t="str">
            <v>United States</v>
          </cell>
          <cell r="W786" t="str">
            <v>Operational</v>
          </cell>
          <cell r="X786" t="str">
            <v>Operational</v>
          </cell>
          <cell r="Y786" t="str">
            <v>Operational</v>
          </cell>
          <cell r="Z786" t="str">
            <v>Operational</v>
          </cell>
          <cell r="AA786" t="str">
            <v>Operational</v>
          </cell>
          <cell r="AB786" t="str">
            <v>Operational</v>
          </cell>
          <cell r="AC786" t="str">
            <v>Operational</v>
          </cell>
          <cell r="AD786" t="str">
            <v>Operational</v>
          </cell>
          <cell r="AE786" t="str">
            <v>Operational</v>
          </cell>
          <cell r="AF786" t="str">
            <v>Operational</v>
          </cell>
        </row>
        <row r="787">
          <cell r="N787" t="str">
            <v>United States</v>
          </cell>
          <cell r="W787" t="str">
            <v>Operational</v>
          </cell>
          <cell r="X787" t="str">
            <v>Operational</v>
          </cell>
          <cell r="Y787" t="str">
            <v>Operational</v>
          </cell>
          <cell r="Z787" t="str">
            <v>Operational</v>
          </cell>
          <cell r="AA787" t="str">
            <v>Operational</v>
          </cell>
          <cell r="AB787" t="str">
            <v>Operational</v>
          </cell>
          <cell r="AC787" t="str">
            <v>Operational</v>
          </cell>
          <cell r="AD787" t="str">
            <v>Operational</v>
          </cell>
          <cell r="AE787" t="str">
            <v>Operational</v>
          </cell>
          <cell r="AF787" t="str">
            <v>Operational</v>
          </cell>
        </row>
        <row r="788">
          <cell r="N788" t="str">
            <v>United States</v>
          </cell>
          <cell r="W788" t="str">
            <v>Operational</v>
          </cell>
          <cell r="X788" t="str">
            <v>Operational</v>
          </cell>
          <cell r="Y788" t="str">
            <v>Operational</v>
          </cell>
          <cell r="Z788" t="str">
            <v>Operational</v>
          </cell>
          <cell r="AA788" t="str">
            <v>Operational</v>
          </cell>
          <cell r="AB788" t="str">
            <v>Operational</v>
          </cell>
          <cell r="AC788" t="str">
            <v>Operational</v>
          </cell>
          <cell r="AD788" t="str">
            <v>Operational</v>
          </cell>
          <cell r="AE788" t="str">
            <v>Operational</v>
          </cell>
          <cell r="AF788" t="str">
            <v>Operational</v>
          </cell>
        </row>
        <row r="789">
          <cell r="N789" t="str">
            <v>United States</v>
          </cell>
          <cell r="W789" t="str">
            <v>Operational</v>
          </cell>
          <cell r="X789" t="str">
            <v>Operational</v>
          </cell>
          <cell r="Y789" t="str">
            <v>Operational</v>
          </cell>
          <cell r="Z789" t="str">
            <v>Operational</v>
          </cell>
          <cell r="AA789" t="str">
            <v>Operational</v>
          </cell>
          <cell r="AB789" t="str">
            <v>Operational</v>
          </cell>
          <cell r="AC789" t="str">
            <v>Operational</v>
          </cell>
          <cell r="AD789" t="str">
            <v>Operational</v>
          </cell>
          <cell r="AE789" t="str">
            <v>Operational</v>
          </cell>
          <cell r="AF789" t="str">
            <v>Operational</v>
          </cell>
        </row>
        <row r="790">
          <cell r="N790" t="str">
            <v>United States</v>
          </cell>
          <cell r="W790" t="str">
            <v>Operational</v>
          </cell>
          <cell r="X790" t="str">
            <v>Operational</v>
          </cell>
          <cell r="Y790" t="str">
            <v>Operational</v>
          </cell>
          <cell r="Z790" t="str">
            <v>Operational</v>
          </cell>
          <cell r="AA790" t="str">
            <v>Operational</v>
          </cell>
          <cell r="AB790" t="str">
            <v>Operational</v>
          </cell>
          <cell r="AC790" t="str">
            <v>Operational</v>
          </cell>
          <cell r="AD790" t="str">
            <v>Operational</v>
          </cell>
          <cell r="AE790" t="str">
            <v>Operational</v>
          </cell>
          <cell r="AF790" t="str">
            <v>Operational</v>
          </cell>
        </row>
        <row r="791">
          <cell r="N791" t="str">
            <v>Canada</v>
          </cell>
          <cell r="W791" t="str">
            <v>Operational</v>
          </cell>
          <cell r="X791" t="str">
            <v>Operational</v>
          </cell>
          <cell r="Y791" t="str">
            <v>Operational</v>
          </cell>
          <cell r="Z791" t="str">
            <v>Operational</v>
          </cell>
          <cell r="AA791" t="str">
            <v>Operational</v>
          </cell>
          <cell r="AB791" t="str">
            <v>Operational</v>
          </cell>
          <cell r="AC791" t="str">
            <v>Operational</v>
          </cell>
          <cell r="AD791" t="str">
            <v>Operational</v>
          </cell>
          <cell r="AE791" t="str">
            <v>Operational</v>
          </cell>
          <cell r="AF791" t="str">
            <v>Operational</v>
          </cell>
        </row>
        <row r="792">
          <cell r="N792" t="str">
            <v>United States</v>
          </cell>
          <cell r="W792" t="str">
            <v>Operational</v>
          </cell>
          <cell r="X792" t="str">
            <v>Operational</v>
          </cell>
          <cell r="Y792" t="str">
            <v>Operational</v>
          </cell>
          <cell r="Z792" t="str">
            <v>Operational</v>
          </cell>
          <cell r="AA792" t="str">
            <v>Operational</v>
          </cell>
          <cell r="AB792" t="str">
            <v>Operational</v>
          </cell>
          <cell r="AC792" t="str">
            <v>Operational</v>
          </cell>
          <cell r="AD792" t="str">
            <v>Operational</v>
          </cell>
          <cell r="AE792" t="str">
            <v>Operational</v>
          </cell>
          <cell r="AF792" t="str">
            <v>Operational</v>
          </cell>
        </row>
        <row r="793">
          <cell r="N793" t="str">
            <v>United States</v>
          </cell>
          <cell r="W793" t="str">
            <v>Operational</v>
          </cell>
          <cell r="X793" t="str">
            <v>Operational</v>
          </cell>
          <cell r="Y793" t="str">
            <v>Operational</v>
          </cell>
          <cell r="Z793" t="str">
            <v>Operational</v>
          </cell>
          <cell r="AA793" t="str">
            <v>Operational</v>
          </cell>
          <cell r="AB793" t="str">
            <v>Operational</v>
          </cell>
          <cell r="AC793" t="str">
            <v>Operational</v>
          </cell>
          <cell r="AD793" t="str">
            <v>Operational</v>
          </cell>
          <cell r="AE793" t="str">
            <v>Operational</v>
          </cell>
          <cell r="AF793" t="str">
            <v>Operational</v>
          </cell>
        </row>
        <row r="794">
          <cell r="N794" t="str">
            <v>United States</v>
          </cell>
          <cell r="W794" t="str">
            <v>Operational</v>
          </cell>
          <cell r="X794" t="str">
            <v>Operational</v>
          </cell>
          <cell r="Y794" t="str">
            <v>Operational</v>
          </cell>
          <cell r="Z794" t="str">
            <v>Operational</v>
          </cell>
          <cell r="AA794" t="str">
            <v>Operational</v>
          </cell>
          <cell r="AB794" t="str">
            <v>Operational</v>
          </cell>
          <cell r="AC794" t="str">
            <v>Operational</v>
          </cell>
          <cell r="AD794" t="str">
            <v>Operational</v>
          </cell>
          <cell r="AE794" t="str">
            <v>Operational</v>
          </cell>
          <cell r="AF794" t="str">
            <v>Operational</v>
          </cell>
        </row>
        <row r="795">
          <cell r="N795" t="str">
            <v>United States</v>
          </cell>
          <cell r="W795" t="str">
            <v>Operational</v>
          </cell>
          <cell r="X795" t="str">
            <v>Operational</v>
          </cell>
          <cell r="Y795" t="str">
            <v>Operational</v>
          </cell>
          <cell r="Z795" t="str">
            <v>Operational</v>
          </cell>
          <cell r="AA795" t="str">
            <v>Operational</v>
          </cell>
          <cell r="AB795" t="str">
            <v>Operational</v>
          </cell>
          <cell r="AC795" t="str">
            <v>Operational</v>
          </cell>
          <cell r="AD795" t="str">
            <v>Operational</v>
          </cell>
          <cell r="AE795" t="str">
            <v>Operational</v>
          </cell>
          <cell r="AF795" t="str">
            <v>Operational</v>
          </cell>
        </row>
        <row r="796">
          <cell r="N796" t="str">
            <v>United States</v>
          </cell>
          <cell r="W796" t="str">
            <v>Operational</v>
          </cell>
          <cell r="X796" t="str">
            <v>Operational</v>
          </cell>
          <cell r="Y796" t="str">
            <v>Operational</v>
          </cell>
          <cell r="Z796" t="str">
            <v>Operational</v>
          </cell>
          <cell r="AA796" t="str">
            <v>Operational</v>
          </cell>
          <cell r="AB796" t="str">
            <v>Operational</v>
          </cell>
          <cell r="AC796" t="str">
            <v>Operational</v>
          </cell>
          <cell r="AD796" t="str">
            <v>Operational</v>
          </cell>
          <cell r="AE796" t="str">
            <v>Operational</v>
          </cell>
          <cell r="AF796" t="str">
            <v>Operational</v>
          </cell>
        </row>
        <row r="797">
          <cell r="N797" t="str">
            <v>United States</v>
          </cell>
          <cell r="W797" t="str">
            <v>Operational</v>
          </cell>
          <cell r="X797" t="str">
            <v>Operational</v>
          </cell>
          <cell r="Y797" t="str">
            <v>Operational</v>
          </cell>
          <cell r="Z797" t="str">
            <v>Operational</v>
          </cell>
          <cell r="AA797" t="str">
            <v>Operational</v>
          </cell>
          <cell r="AB797" t="str">
            <v>Operational</v>
          </cell>
          <cell r="AC797" t="str">
            <v>Operational</v>
          </cell>
          <cell r="AD797" t="str">
            <v>Operational</v>
          </cell>
          <cell r="AE797" t="str">
            <v>Operational</v>
          </cell>
          <cell r="AF797" t="str">
            <v>Operational</v>
          </cell>
        </row>
        <row r="798">
          <cell r="N798" t="str">
            <v>United States</v>
          </cell>
          <cell r="W798" t="str">
            <v>Operational</v>
          </cell>
          <cell r="X798" t="str">
            <v>Operational</v>
          </cell>
          <cell r="Y798" t="str">
            <v>Operational</v>
          </cell>
          <cell r="Z798" t="str">
            <v>Operational</v>
          </cell>
          <cell r="AA798" t="str">
            <v>Operational</v>
          </cell>
          <cell r="AB798" t="str">
            <v>Operational</v>
          </cell>
          <cell r="AC798" t="str">
            <v>Operational</v>
          </cell>
          <cell r="AD798" t="str">
            <v>Operational</v>
          </cell>
          <cell r="AE798" t="str">
            <v>Operational</v>
          </cell>
          <cell r="AF798" t="str">
            <v>Operational</v>
          </cell>
        </row>
        <row r="799">
          <cell r="N799" t="str">
            <v>United States</v>
          </cell>
          <cell r="W799" t="str">
            <v>Operational</v>
          </cell>
          <cell r="X799" t="str">
            <v>Operational</v>
          </cell>
          <cell r="Y799" t="str">
            <v>Operational</v>
          </cell>
          <cell r="Z799" t="str">
            <v>Operational</v>
          </cell>
          <cell r="AA799" t="str">
            <v>Operational</v>
          </cell>
          <cell r="AB799" t="str">
            <v>Operational</v>
          </cell>
          <cell r="AC799" t="str">
            <v>Operational</v>
          </cell>
          <cell r="AD799" t="str">
            <v>Operational</v>
          </cell>
          <cell r="AE799" t="str">
            <v>Operational</v>
          </cell>
          <cell r="AF799" t="str">
            <v>Operational</v>
          </cell>
        </row>
        <row r="800">
          <cell r="N800" t="str">
            <v>United States</v>
          </cell>
          <cell r="W800" t="str">
            <v>Under Construction</v>
          </cell>
          <cell r="X800" t="str">
            <v>Operational</v>
          </cell>
          <cell r="Y800" t="str">
            <v>Operational</v>
          </cell>
          <cell r="Z800" t="str">
            <v>Operational</v>
          </cell>
          <cell r="AA800" t="str">
            <v>Operational</v>
          </cell>
          <cell r="AB800" t="str">
            <v>Operational</v>
          </cell>
          <cell r="AC800" t="str">
            <v>Operational</v>
          </cell>
          <cell r="AD800" t="str">
            <v>Operational</v>
          </cell>
          <cell r="AE800" t="str">
            <v>Operational</v>
          </cell>
          <cell r="AF800" t="str">
            <v>Operational</v>
          </cell>
        </row>
        <row r="801">
          <cell r="N801" t="str">
            <v>United States</v>
          </cell>
          <cell r="W801" t="str">
            <v>Operational</v>
          </cell>
          <cell r="X801" t="str">
            <v>Operational</v>
          </cell>
          <cell r="Y801" t="str">
            <v>Operational</v>
          </cell>
          <cell r="Z801" t="str">
            <v>Operational</v>
          </cell>
          <cell r="AA801" t="str">
            <v>Operational</v>
          </cell>
          <cell r="AB801" t="str">
            <v>Operational</v>
          </cell>
          <cell r="AC801" t="str">
            <v>Operational</v>
          </cell>
          <cell r="AD801" t="str">
            <v>Operational</v>
          </cell>
          <cell r="AE801" t="str">
            <v>Operational</v>
          </cell>
          <cell r="AF801" t="str">
            <v>Operational</v>
          </cell>
        </row>
        <row r="802">
          <cell r="N802" t="str">
            <v>United States</v>
          </cell>
          <cell r="W802" t="str">
            <v>Operational</v>
          </cell>
          <cell r="X802" t="str">
            <v>Operational</v>
          </cell>
          <cell r="Y802" t="str">
            <v>Operational</v>
          </cell>
          <cell r="Z802" t="str">
            <v>Operational</v>
          </cell>
          <cell r="AA802" t="str">
            <v>Operational</v>
          </cell>
          <cell r="AB802" t="str">
            <v>Operational</v>
          </cell>
          <cell r="AC802" t="str">
            <v>Operational</v>
          </cell>
          <cell r="AD802" t="str">
            <v>Operational</v>
          </cell>
          <cell r="AE802" t="str">
            <v>Operational</v>
          </cell>
          <cell r="AF802" t="str">
            <v>Operational</v>
          </cell>
        </row>
        <row r="803">
          <cell r="N803" t="str">
            <v>United States</v>
          </cell>
          <cell r="W803" t="str">
            <v>Operational</v>
          </cell>
          <cell r="X803" t="str">
            <v>Operational</v>
          </cell>
          <cell r="Y803" t="str">
            <v>Operational</v>
          </cell>
          <cell r="Z803" t="str">
            <v>Operational</v>
          </cell>
          <cell r="AA803" t="str">
            <v>Operational</v>
          </cell>
          <cell r="AB803" t="str">
            <v>Operational</v>
          </cell>
          <cell r="AC803" t="str">
            <v>Operational</v>
          </cell>
          <cell r="AD803" t="str">
            <v>Operational</v>
          </cell>
          <cell r="AE803" t="str">
            <v>Operational</v>
          </cell>
          <cell r="AF803" t="str">
            <v>Operational</v>
          </cell>
        </row>
        <row r="804">
          <cell r="N804" t="str">
            <v>United States</v>
          </cell>
          <cell r="W804" t="str">
            <v>Operational</v>
          </cell>
          <cell r="X804" t="str">
            <v>Operational</v>
          </cell>
          <cell r="Y804" t="str">
            <v>Operational</v>
          </cell>
          <cell r="Z804" t="str">
            <v>Operational</v>
          </cell>
          <cell r="AA804" t="str">
            <v>Operational</v>
          </cell>
          <cell r="AB804" t="str">
            <v>Operational</v>
          </cell>
          <cell r="AC804" t="str">
            <v>Operational</v>
          </cell>
          <cell r="AD804" t="str">
            <v>Operational</v>
          </cell>
          <cell r="AE804" t="str">
            <v>Operational</v>
          </cell>
          <cell r="AF804" t="str">
            <v>Operational</v>
          </cell>
        </row>
        <row r="805">
          <cell r="N805" t="str">
            <v>United States</v>
          </cell>
          <cell r="W805" t="str">
            <v>Operational</v>
          </cell>
          <cell r="X805" t="str">
            <v>Operational</v>
          </cell>
          <cell r="Y805" t="str">
            <v>Operational</v>
          </cell>
          <cell r="Z805" t="str">
            <v>Operational</v>
          </cell>
          <cell r="AA805" t="str">
            <v>Operational</v>
          </cell>
          <cell r="AB805" t="str">
            <v>Operational</v>
          </cell>
          <cell r="AC805" t="str">
            <v>Operational</v>
          </cell>
          <cell r="AD805" t="str">
            <v>Operational</v>
          </cell>
          <cell r="AE805" t="str">
            <v>Operational</v>
          </cell>
          <cell r="AF805" t="str">
            <v>Operational</v>
          </cell>
        </row>
        <row r="806">
          <cell r="N806" t="str">
            <v>United States</v>
          </cell>
          <cell r="W806" t="str">
            <v>Operational</v>
          </cell>
          <cell r="X806" t="str">
            <v>Operational</v>
          </cell>
          <cell r="Y806" t="str">
            <v>Operational</v>
          </cell>
          <cell r="Z806" t="str">
            <v>Operational</v>
          </cell>
          <cell r="AA806" t="str">
            <v>Operational</v>
          </cell>
          <cell r="AB806" t="str">
            <v>Operational</v>
          </cell>
          <cell r="AC806" t="str">
            <v>Operational</v>
          </cell>
          <cell r="AD806" t="str">
            <v>Operational</v>
          </cell>
          <cell r="AE806" t="str">
            <v>Operational</v>
          </cell>
          <cell r="AF806" t="str">
            <v>Operational</v>
          </cell>
        </row>
        <row r="807">
          <cell r="N807" t="str">
            <v>United States</v>
          </cell>
          <cell r="W807" t="str">
            <v>Operational</v>
          </cell>
          <cell r="X807" t="str">
            <v>Operational</v>
          </cell>
          <cell r="Y807" t="str">
            <v>Operational</v>
          </cell>
          <cell r="Z807" t="str">
            <v>Operational</v>
          </cell>
          <cell r="AA807" t="str">
            <v>Operational</v>
          </cell>
          <cell r="AB807" t="str">
            <v>Operational</v>
          </cell>
          <cell r="AC807" t="str">
            <v>Operational</v>
          </cell>
          <cell r="AD807" t="str">
            <v>Operational</v>
          </cell>
          <cell r="AE807" t="str">
            <v>Operational</v>
          </cell>
          <cell r="AF807" t="str">
            <v>Operational</v>
          </cell>
        </row>
        <row r="808">
          <cell r="N808" t="str">
            <v>United States</v>
          </cell>
          <cell r="W808" t="str">
            <v>Operational</v>
          </cell>
          <cell r="X808" t="str">
            <v>Operational</v>
          </cell>
          <cell r="Y808" t="str">
            <v>Operational</v>
          </cell>
          <cell r="Z808" t="str">
            <v>Operational</v>
          </cell>
          <cell r="AA808" t="str">
            <v>Operational</v>
          </cell>
          <cell r="AB808" t="str">
            <v>Operational</v>
          </cell>
          <cell r="AC808" t="str">
            <v>Operational</v>
          </cell>
          <cell r="AD808" t="str">
            <v>Operational</v>
          </cell>
          <cell r="AE808" t="str">
            <v>Operational</v>
          </cell>
          <cell r="AF808" t="str">
            <v>Operational</v>
          </cell>
        </row>
        <row r="809">
          <cell r="N809" t="str">
            <v>United States</v>
          </cell>
          <cell r="W809" t="str">
            <v>Operational</v>
          </cell>
          <cell r="X809" t="str">
            <v>Operational</v>
          </cell>
          <cell r="Y809" t="str">
            <v>Operational</v>
          </cell>
          <cell r="Z809" t="str">
            <v>Operational</v>
          </cell>
          <cell r="AA809" t="str">
            <v>Operational</v>
          </cell>
          <cell r="AB809" t="str">
            <v>Operational</v>
          </cell>
          <cell r="AC809" t="str">
            <v>Operational</v>
          </cell>
          <cell r="AD809" t="str">
            <v>Operational</v>
          </cell>
          <cell r="AE809" t="str">
            <v>Operational</v>
          </cell>
          <cell r="AF809" t="str">
            <v>Operational</v>
          </cell>
        </row>
        <row r="810">
          <cell r="N810" t="str">
            <v>United States</v>
          </cell>
          <cell r="W810" t="str">
            <v>Operational</v>
          </cell>
          <cell r="X810" t="str">
            <v>Operational</v>
          </cell>
          <cell r="Y810" t="str">
            <v>Operational</v>
          </cell>
          <cell r="Z810" t="str">
            <v>Operational</v>
          </cell>
          <cell r="AA810" t="str">
            <v>Operational</v>
          </cell>
          <cell r="AB810" t="str">
            <v>Operational</v>
          </cell>
          <cell r="AC810" t="str">
            <v>Operational</v>
          </cell>
          <cell r="AD810" t="str">
            <v>Operational</v>
          </cell>
          <cell r="AE810" t="str">
            <v>Operational</v>
          </cell>
          <cell r="AF810" t="str">
            <v>Operational</v>
          </cell>
        </row>
        <row r="811">
          <cell r="N811" t="str">
            <v>United States</v>
          </cell>
          <cell r="W811" t="str">
            <v>Operational</v>
          </cell>
          <cell r="X811" t="str">
            <v>Operational</v>
          </cell>
          <cell r="Y811" t="str">
            <v>Operational</v>
          </cell>
          <cell r="Z811" t="str">
            <v>Operational</v>
          </cell>
          <cell r="AA811" t="str">
            <v>Operational</v>
          </cell>
          <cell r="AB811" t="str">
            <v>Operational</v>
          </cell>
          <cell r="AC811" t="str">
            <v>Operational</v>
          </cell>
          <cell r="AD811" t="str">
            <v>Operational</v>
          </cell>
          <cell r="AE811" t="str">
            <v>Operational</v>
          </cell>
          <cell r="AF811" t="str">
            <v>Operational</v>
          </cell>
        </row>
        <row r="812">
          <cell r="N812" t="str">
            <v>United States</v>
          </cell>
          <cell r="W812" t="str">
            <v>Operational</v>
          </cell>
          <cell r="X812" t="str">
            <v>Operational</v>
          </cell>
          <cell r="Y812" t="str">
            <v>Operational</v>
          </cell>
          <cell r="Z812" t="str">
            <v>Operational</v>
          </cell>
          <cell r="AA812" t="str">
            <v>Operational</v>
          </cell>
          <cell r="AB812" t="str">
            <v>Operational</v>
          </cell>
          <cell r="AC812" t="str">
            <v>Operational</v>
          </cell>
          <cell r="AD812" t="str">
            <v>Operational</v>
          </cell>
          <cell r="AE812" t="str">
            <v>Operational</v>
          </cell>
          <cell r="AF812" t="str">
            <v>Operational</v>
          </cell>
        </row>
        <row r="813">
          <cell r="N813" t="str">
            <v>Canada</v>
          </cell>
          <cell r="W813" t="str">
            <v>Operational</v>
          </cell>
          <cell r="X813" t="str">
            <v>Operational</v>
          </cell>
          <cell r="Y813" t="str">
            <v>Operational</v>
          </cell>
          <cell r="Z813" t="str">
            <v>Operational</v>
          </cell>
          <cell r="AA813" t="str">
            <v>Operational</v>
          </cell>
          <cell r="AB813" t="str">
            <v>Operational</v>
          </cell>
          <cell r="AC813" t="str">
            <v>Operational</v>
          </cell>
          <cell r="AD813" t="str">
            <v>Operational</v>
          </cell>
          <cell r="AE813" t="str">
            <v>Operational</v>
          </cell>
          <cell r="AF813" t="str">
            <v>Operational</v>
          </cell>
        </row>
        <row r="814">
          <cell r="N814" t="str">
            <v>Canada</v>
          </cell>
          <cell r="W814" t="str">
            <v>Operational</v>
          </cell>
          <cell r="X814" t="str">
            <v>Operational</v>
          </cell>
          <cell r="Y814" t="str">
            <v>Operational</v>
          </cell>
          <cell r="Z814" t="str">
            <v>Operational</v>
          </cell>
          <cell r="AA814" t="str">
            <v>Operational</v>
          </cell>
          <cell r="AB814" t="str">
            <v>Operational</v>
          </cell>
          <cell r="AC814" t="str">
            <v>Operational</v>
          </cell>
          <cell r="AD814" t="str">
            <v>Operational</v>
          </cell>
          <cell r="AE814" t="str">
            <v>Operational</v>
          </cell>
          <cell r="AF814" t="str">
            <v>Operational</v>
          </cell>
        </row>
        <row r="815">
          <cell r="N815" t="str">
            <v>United States</v>
          </cell>
          <cell r="W815" t="str">
            <v>Operational</v>
          </cell>
          <cell r="X815" t="str">
            <v>Operational</v>
          </cell>
          <cell r="Y815" t="str">
            <v>Operational</v>
          </cell>
          <cell r="Z815" t="str">
            <v>Operational</v>
          </cell>
          <cell r="AA815" t="str">
            <v>Operational</v>
          </cell>
          <cell r="AB815" t="str">
            <v>Operational</v>
          </cell>
          <cell r="AC815" t="str">
            <v>Operational</v>
          </cell>
          <cell r="AD815" t="str">
            <v>Operational</v>
          </cell>
          <cell r="AE815" t="str">
            <v>Operational</v>
          </cell>
          <cell r="AF815" t="str">
            <v>Operational</v>
          </cell>
        </row>
        <row r="816">
          <cell r="N816" t="str">
            <v>United States</v>
          </cell>
          <cell r="W816" t="str">
            <v>Operational</v>
          </cell>
          <cell r="X816" t="str">
            <v>Operational</v>
          </cell>
          <cell r="Y816" t="str">
            <v>Operational</v>
          </cell>
          <cell r="Z816" t="str">
            <v>Operational</v>
          </cell>
          <cell r="AA816" t="str">
            <v>Operational</v>
          </cell>
          <cell r="AB816" t="str">
            <v>Operational</v>
          </cell>
          <cell r="AC816" t="str">
            <v>Operational</v>
          </cell>
          <cell r="AD816" t="str">
            <v>Operational</v>
          </cell>
          <cell r="AE816" t="str">
            <v>Operational</v>
          </cell>
          <cell r="AF816" t="str">
            <v>Operational</v>
          </cell>
        </row>
        <row r="817">
          <cell r="N817" t="str">
            <v>United States</v>
          </cell>
          <cell r="W817" t="str">
            <v>Operational</v>
          </cell>
          <cell r="X817" t="str">
            <v>Operational</v>
          </cell>
          <cell r="Y817" t="str">
            <v>Operational</v>
          </cell>
          <cell r="Z817" t="str">
            <v>Operational</v>
          </cell>
          <cell r="AA817" t="str">
            <v>Operational</v>
          </cell>
          <cell r="AB817" t="str">
            <v>Operational</v>
          </cell>
          <cell r="AC817" t="str">
            <v>Operational</v>
          </cell>
          <cell r="AD817" t="str">
            <v>Operational</v>
          </cell>
          <cell r="AE817" t="str">
            <v>Operational</v>
          </cell>
          <cell r="AF817" t="str">
            <v>Operational</v>
          </cell>
        </row>
        <row r="818">
          <cell r="N818" t="str">
            <v>United States</v>
          </cell>
          <cell r="W818" t="str">
            <v>Operational</v>
          </cell>
          <cell r="X818" t="str">
            <v>Operational</v>
          </cell>
          <cell r="Y818" t="str">
            <v>Operational</v>
          </cell>
          <cell r="Z818" t="str">
            <v>Operational</v>
          </cell>
          <cell r="AA818" t="str">
            <v>Operational</v>
          </cell>
          <cell r="AB818" t="str">
            <v>Operational</v>
          </cell>
          <cell r="AC818" t="str">
            <v>Operational</v>
          </cell>
          <cell r="AD818" t="str">
            <v>Operational</v>
          </cell>
          <cell r="AE818" t="str">
            <v>Operational</v>
          </cell>
          <cell r="AF818" t="str">
            <v>Operational</v>
          </cell>
        </row>
        <row r="819">
          <cell r="N819" t="str">
            <v>United States</v>
          </cell>
          <cell r="W819" t="str">
            <v>Operational</v>
          </cell>
          <cell r="X819" t="str">
            <v>Operational</v>
          </cell>
          <cell r="Y819" t="str">
            <v>Operational</v>
          </cell>
          <cell r="Z819" t="str">
            <v>Operational</v>
          </cell>
          <cell r="AA819" t="str">
            <v>Operational</v>
          </cell>
          <cell r="AB819" t="str">
            <v>Operational</v>
          </cell>
          <cell r="AC819" t="str">
            <v>Operational</v>
          </cell>
          <cell r="AD819" t="str">
            <v>Operational</v>
          </cell>
          <cell r="AE819" t="str">
            <v>Operational</v>
          </cell>
          <cell r="AF819" t="str">
            <v>Operational</v>
          </cell>
        </row>
        <row r="820">
          <cell r="N820" t="str">
            <v>United States</v>
          </cell>
          <cell r="W820" t="str">
            <v>Operational</v>
          </cell>
          <cell r="X820" t="str">
            <v>Operational</v>
          </cell>
          <cell r="Y820" t="str">
            <v>Operational</v>
          </cell>
          <cell r="Z820" t="str">
            <v>Operational</v>
          </cell>
          <cell r="AA820" t="str">
            <v>Operational</v>
          </cell>
          <cell r="AB820" t="str">
            <v>Operational</v>
          </cell>
          <cell r="AC820" t="str">
            <v>Operational</v>
          </cell>
          <cell r="AD820" t="str">
            <v>Operational</v>
          </cell>
          <cell r="AE820" t="str">
            <v>Operational</v>
          </cell>
          <cell r="AF820" t="str">
            <v>Operational</v>
          </cell>
        </row>
        <row r="821">
          <cell r="N821" t="str">
            <v>United States</v>
          </cell>
          <cell r="W821" t="str">
            <v>Operational</v>
          </cell>
          <cell r="X821" t="str">
            <v>Operational</v>
          </cell>
          <cell r="Y821" t="str">
            <v>Operational</v>
          </cell>
          <cell r="Z821" t="str">
            <v>Operational</v>
          </cell>
          <cell r="AA821" t="str">
            <v>Operational</v>
          </cell>
          <cell r="AB821" t="str">
            <v>Operational</v>
          </cell>
          <cell r="AC821" t="str">
            <v>Operational</v>
          </cell>
          <cell r="AD821" t="str">
            <v>Operational</v>
          </cell>
          <cell r="AE821" t="str">
            <v>Operational</v>
          </cell>
          <cell r="AF821" t="str">
            <v>Operational</v>
          </cell>
        </row>
        <row r="822">
          <cell r="N822" t="str">
            <v>United States</v>
          </cell>
          <cell r="W822" t="str">
            <v>Operational</v>
          </cell>
          <cell r="X822" t="str">
            <v>Operational</v>
          </cell>
          <cell r="Y822" t="str">
            <v>Operational</v>
          </cell>
          <cell r="Z822" t="str">
            <v>Operational</v>
          </cell>
          <cell r="AA822" t="str">
            <v>Operational</v>
          </cell>
          <cell r="AB822" t="str">
            <v>Operational</v>
          </cell>
          <cell r="AC822" t="str">
            <v>Operational</v>
          </cell>
          <cell r="AD822" t="str">
            <v>Operational</v>
          </cell>
          <cell r="AE822" t="str">
            <v>Operational</v>
          </cell>
          <cell r="AF822" t="str">
            <v>Operational</v>
          </cell>
        </row>
        <row r="823">
          <cell r="N823" t="str">
            <v>United States</v>
          </cell>
          <cell r="W823" t="str">
            <v>Operational</v>
          </cell>
          <cell r="X823" t="str">
            <v>Operational</v>
          </cell>
          <cell r="Y823" t="str">
            <v>Operational</v>
          </cell>
          <cell r="Z823" t="str">
            <v>Operational</v>
          </cell>
          <cell r="AA823" t="str">
            <v>Operational</v>
          </cell>
          <cell r="AB823" t="str">
            <v>Operational</v>
          </cell>
          <cell r="AC823" t="str">
            <v>Operational</v>
          </cell>
          <cell r="AD823" t="str">
            <v>Operational</v>
          </cell>
          <cell r="AE823" t="str">
            <v>Operational</v>
          </cell>
          <cell r="AF823" t="str">
            <v>Operational</v>
          </cell>
        </row>
        <row r="824">
          <cell r="N824" t="str">
            <v>United States</v>
          </cell>
          <cell r="W824" t="str">
            <v>Operational</v>
          </cell>
          <cell r="X824" t="str">
            <v>Operational</v>
          </cell>
          <cell r="Y824" t="str">
            <v>Operational</v>
          </cell>
          <cell r="Z824" t="str">
            <v>Operational</v>
          </cell>
          <cell r="AA824" t="str">
            <v>Operational</v>
          </cell>
          <cell r="AB824" t="str">
            <v>Operational</v>
          </cell>
          <cell r="AC824" t="str">
            <v>Operational</v>
          </cell>
          <cell r="AD824" t="str">
            <v>Operational</v>
          </cell>
          <cell r="AE824" t="str">
            <v>Operational</v>
          </cell>
          <cell r="AF824" t="str">
            <v>Operational</v>
          </cell>
        </row>
        <row r="825">
          <cell r="N825" t="str">
            <v>United States</v>
          </cell>
          <cell r="W825" t="str">
            <v>Operational</v>
          </cell>
          <cell r="X825" t="str">
            <v>Operational</v>
          </cell>
          <cell r="Y825" t="str">
            <v>Operational</v>
          </cell>
          <cell r="Z825" t="str">
            <v>Operational</v>
          </cell>
          <cell r="AA825" t="str">
            <v>Operational</v>
          </cell>
          <cell r="AB825" t="str">
            <v>Operational</v>
          </cell>
          <cell r="AC825" t="str">
            <v>Operational</v>
          </cell>
          <cell r="AD825" t="str">
            <v>Operational</v>
          </cell>
          <cell r="AE825" t="str">
            <v>Operational</v>
          </cell>
          <cell r="AF825" t="str">
            <v>Operational</v>
          </cell>
        </row>
        <row r="826">
          <cell r="N826" t="str">
            <v>United States</v>
          </cell>
          <cell r="W826" t="str">
            <v>Operational</v>
          </cell>
          <cell r="X826" t="str">
            <v>Operational</v>
          </cell>
          <cell r="Y826" t="str">
            <v>Operational</v>
          </cell>
          <cell r="Z826" t="str">
            <v>Operational</v>
          </cell>
          <cell r="AA826" t="str">
            <v>Operational</v>
          </cell>
          <cell r="AB826" t="str">
            <v>Operational</v>
          </cell>
          <cell r="AC826" t="str">
            <v>Operational</v>
          </cell>
          <cell r="AD826" t="str">
            <v>Operational</v>
          </cell>
          <cell r="AE826" t="str">
            <v>Operational</v>
          </cell>
          <cell r="AF826" t="str">
            <v>Operational</v>
          </cell>
        </row>
        <row r="827">
          <cell r="N827" t="str">
            <v>United States</v>
          </cell>
          <cell r="W827" t="str">
            <v>Under Construction</v>
          </cell>
          <cell r="X827" t="str">
            <v>Under Construction</v>
          </cell>
          <cell r="Y827" t="str">
            <v>Under Construction</v>
          </cell>
          <cell r="Z827" t="str">
            <v>Under Construction</v>
          </cell>
          <cell r="AA827" t="str">
            <v>Under Construction</v>
          </cell>
          <cell r="AB827" t="str">
            <v>Under Construction</v>
          </cell>
          <cell r="AC827" t="str">
            <v>Operational</v>
          </cell>
          <cell r="AD827" t="str">
            <v>Operational</v>
          </cell>
          <cell r="AE827" t="str">
            <v>Operational</v>
          </cell>
          <cell r="AF827" t="str">
            <v>Operational</v>
          </cell>
        </row>
        <row r="828">
          <cell r="N828" t="str">
            <v>United States</v>
          </cell>
          <cell r="W828" t="str">
            <v>Operational</v>
          </cell>
          <cell r="X828" t="str">
            <v>Operational</v>
          </cell>
          <cell r="Y828" t="str">
            <v>Operational</v>
          </cell>
          <cell r="Z828" t="str">
            <v>Operational</v>
          </cell>
          <cell r="AA828" t="str">
            <v>Operational</v>
          </cell>
          <cell r="AB828" t="str">
            <v>Operational</v>
          </cell>
          <cell r="AC828" t="str">
            <v>Operational</v>
          </cell>
          <cell r="AD828" t="str">
            <v>Operational</v>
          </cell>
          <cell r="AE828" t="str">
            <v>Operational</v>
          </cell>
          <cell r="AF828" t="str">
            <v>Operational</v>
          </cell>
        </row>
        <row r="829">
          <cell r="N829" t="str">
            <v>United States</v>
          </cell>
          <cell r="W829" t="str">
            <v>Operational</v>
          </cell>
          <cell r="X829" t="str">
            <v>Operational</v>
          </cell>
          <cell r="Y829" t="str">
            <v>Operational</v>
          </cell>
          <cell r="Z829" t="str">
            <v>Operational</v>
          </cell>
          <cell r="AA829" t="str">
            <v>Operational</v>
          </cell>
          <cell r="AB829" t="str">
            <v>Operational</v>
          </cell>
          <cell r="AC829" t="str">
            <v>Operational</v>
          </cell>
          <cell r="AD829" t="str">
            <v>Operational</v>
          </cell>
          <cell r="AE829" t="str">
            <v>Operational</v>
          </cell>
          <cell r="AF829" t="str">
            <v>Operational</v>
          </cell>
        </row>
        <row r="830">
          <cell r="N830" t="str">
            <v>United States</v>
          </cell>
          <cell r="W830" t="str">
            <v>Operational</v>
          </cell>
          <cell r="X830" t="str">
            <v>Operational</v>
          </cell>
          <cell r="Y830" t="str">
            <v>Operational</v>
          </cell>
          <cell r="Z830" t="str">
            <v>Operational</v>
          </cell>
          <cell r="AA830" t="str">
            <v>Operational</v>
          </cell>
          <cell r="AB830" t="str">
            <v>Operational</v>
          </cell>
          <cell r="AC830" t="str">
            <v>Operational</v>
          </cell>
          <cell r="AD830" t="str">
            <v>Operational</v>
          </cell>
          <cell r="AE830" t="str">
            <v>Operational</v>
          </cell>
          <cell r="AF830" t="str">
            <v>Operational</v>
          </cell>
        </row>
        <row r="831">
          <cell r="N831" t="str">
            <v>United States</v>
          </cell>
          <cell r="W831" t="str">
            <v>Operational</v>
          </cell>
          <cell r="X831" t="str">
            <v>Operational</v>
          </cell>
          <cell r="Y831" t="str">
            <v>Operational</v>
          </cell>
          <cell r="Z831" t="str">
            <v>Operational</v>
          </cell>
          <cell r="AA831" t="str">
            <v>Operational</v>
          </cell>
          <cell r="AB831" t="str">
            <v>Operational</v>
          </cell>
          <cell r="AC831" t="str">
            <v>Operational</v>
          </cell>
          <cell r="AD831" t="str">
            <v>Operational</v>
          </cell>
          <cell r="AE831" t="str">
            <v>Operational</v>
          </cell>
          <cell r="AF831" t="str">
            <v>Operational</v>
          </cell>
        </row>
        <row r="832">
          <cell r="N832" t="str">
            <v>United States</v>
          </cell>
          <cell r="W832" t="str">
            <v>Operational</v>
          </cell>
          <cell r="X832" t="str">
            <v>Operational</v>
          </cell>
          <cell r="Y832" t="str">
            <v>Operational</v>
          </cell>
          <cell r="Z832" t="str">
            <v>Operational</v>
          </cell>
          <cell r="AA832" t="str">
            <v>Operational</v>
          </cell>
          <cell r="AB832" t="str">
            <v>Operational</v>
          </cell>
          <cell r="AC832" t="str">
            <v>Operational</v>
          </cell>
          <cell r="AD832" t="str">
            <v>Operational</v>
          </cell>
          <cell r="AE832" t="str">
            <v>Operational</v>
          </cell>
          <cell r="AF832" t="str">
            <v>Operational</v>
          </cell>
        </row>
        <row r="833">
          <cell r="N833" t="str">
            <v>United States</v>
          </cell>
          <cell r="W833" t="str">
            <v>Operational</v>
          </cell>
          <cell r="X833" t="str">
            <v>Operational</v>
          </cell>
          <cell r="Y833" t="str">
            <v>Operational</v>
          </cell>
          <cell r="Z833" t="str">
            <v>Operational</v>
          </cell>
          <cell r="AA833" t="str">
            <v>Operational</v>
          </cell>
          <cell r="AB833" t="str">
            <v>Operational</v>
          </cell>
          <cell r="AC833" t="str">
            <v>Operational</v>
          </cell>
          <cell r="AD833" t="str">
            <v>Operational</v>
          </cell>
          <cell r="AE833" t="str">
            <v>Operational</v>
          </cell>
          <cell r="AF833" t="str">
            <v>Operational</v>
          </cell>
        </row>
        <row r="834">
          <cell r="N834" t="str">
            <v>United States</v>
          </cell>
          <cell r="W834" t="str">
            <v>Operational</v>
          </cell>
          <cell r="X834" t="str">
            <v>Operational</v>
          </cell>
          <cell r="Y834" t="str">
            <v>Operational</v>
          </cell>
          <cell r="Z834" t="str">
            <v>Operational</v>
          </cell>
          <cell r="AA834" t="str">
            <v>Operational</v>
          </cell>
          <cell r="AB834" t="str">
            <v>Operational</v>
          </cell>
          <cell r="AC834" t="str">
            <v>Operational</v>
          </cell>
          <cell r="AD834" t="str">
            <v>Operational</v>
          </cell>
          <cell r="AE834" t="str">
            <v>Operational</v>
          </cell>
          <cell r="AF834" t="str">
            <v>Operational</v>
          </cell>
        </row>
        <row r="835">
          <cell r="N835" t="str">
            <v>United States</v>
          </cell>
          <cell r="W835" t="str">
            <v>Operational</v>
          </cell>
          <cell r="X835" t="str">
            <v>Operational</v>
          </cell>
          <cell r="Y835" t="str">
            <v>Operational</v>
          </cell>
          <cell r="Z835" t="str">
            <v>Operational</v>
          </cell>
          <cell r="AA835" t="str">
            <v>Operational</v>
          </cell>
          <cell r="AB835" t="str">
            <v>Operational</v>
          </cell>
          <cell r="AC835" t="str">
            <v>Operational</v>
          </cell>
          <cell r="AD835" t="str">
            <v>Operational</v>
          </cell>
          <cell r="AE835" t="str">
            <v>Operational</v>
          </cell>
          <cell r="AF835" t="str">
            <v>Operational</v>
          </cell>
        </row>
        <row r="836">
          <cell r="N836" t="str">
            <v>United States</v>
          </cell>
          <cell r="W836" t="str">
            <v>Operational</v>
          </cell>
          <cell r="X836" t="str">
            <v>Operational</v>
          </cell>
          <cell r="Y836" t="str">
            <v>Operational</v>
          </cell>
          <cell r="Z836" t="str">
            <v>Operational</v>
          </cell>
          <cell r="AA836" t="str">
            <v>Operational</v>
          </cell>
          <cell r="AB836" t="str">
            <v>Operational</v>
          </cell>
          <cell r="AC836" t="str">
            <v>Operational</v>
          </cell>
          <cell r="AD836" t="str">
            <v>Operational</v>
          </cell>
          <cell r="AE836" t="str">
            <v>Operational</v>
          </cell>
          <cell r="AF836" t="str">
            <v>Operational</v>
          </cell>
        </row>
        <row r="837">
          <cell r="N837" t="str">
            <v>United States</v>
          </cell>
          <cell r="W837" t="str">
            <v>Operational</v>
          </cell>
          <cell r="X837" t="str">
            <v>Operational</v>
          </cell>
          <cell r="Y837" t="str">
            <v>Operational</v>
          </cell>
          <cell r="Z837" t="str">
            <v>Operational</v>
          </cell>
          <cell r="AA837" t="str">
            <v>Operational</v>
          </cell>
          <cell r="AB837" t="str">
            <v>Operational</v>
          </cell>
          <cell r="AC837" t="str">
            <v>Operational</v>
          </cell>
          <cell r="AD837" t="str">
            <v>Operational</v>
          </cell>
          <cell r="AE837" t="str">
            <v>Operational</v>
          </cell>
          <cell r="AF837" t="str">
            <v>Operational</v>
          </cell>
        </row>
        <row r="838">
          <cell r="N838" t="str">
            <v>United States</v>
          </cell>
          <cell r="W838" t="str">
            <v>Operational</v>
          </cell>
          <cell r="X838" t="str">
            <v>Operational</v>
          </cell>
          <cell r="Y838" t="str">
            <v>Operational</v>
          </cell>
          <cell r="Z838" t="str">
            <v>Operational</v>
          </cell>
          <cell r="AA838" t="str">
            <v>Operational</v>
          </cell>
          <cell r="AB838" t="str">
            <v>Operational</v>
          </cell>
          <cell r="AC838" t="str">
            <v>Operational</v>
          </cell>
          <cell r="AD838" t="str">
            <v>Operational</v>
          </cell>
          <cell r="AE838" t="str">
            <v>Operational</v>
          </cell>
          <cell r="AF838" t="str">
            <v>Operational</v>
          </cell>
        </row>
        <row r="839">
          <cell r="N839" t="str">
            <v>United States</v>
          </cell>
          <cell r="W839" t="str">
            <v>Operational</v>
          </cell>
          <cell r="X839" t="str">
            <v>Operational</v>
          </cell>
          <cell r="Y839" t="str">
            <v>Operational</v>
          </cell>
          <cell r="Z839" t="str">
            <v>Operational</v>
          </cell>
          <cell r="AA839" t="str">
            <v>Operational</v>
          </cell>
          <cell r="AB839" t="str">
            <v>Operational</v>
          </cell>
          <cell r="AC839" t="str">
            <v>Operational</v>
          </cell>
          <cell r="AD839" t="str">
            <v>Operational</v>
          </cell>
          <cell r="AE839" t="str">
            <v>Operational</v>
          </cell>
          <cell r="AF839" t="str">
            <v>Operational</v>
          </cell>
        </row>
        <row r="840">
          <cell r="N840" t="str">
            <v>United States</v>
          </cell>
          <cell r="W840" t="str">
            <v>Operational</v>
          </cell>
          <cell r="X840" t="str">
            <v>Operational</v>
          </cell>
          <cell r="Y840" t="str">
            <v>Operational</v>
          </cell>
          <cell r="Z840" t="str">
            <v>Operational</v>
          </cell>
          <cell r="AA840" t="str">
            <v>Operational</v>
          </cell>
          <cell r="AB840" t="str">
            <v>Operational</v>
          </cell>
          <cell r="AC840" t="str">
            <v>Operational</v>
          </cell>
          <cell r="AD840" t="str">
            <v>Operational</v>
          </cell>
          <cell r="AE840" t="str">
            <v>Operational</v>
          </cell>
          <cell r="AF840" t="str">
            <v>Operational</v>
          </cell>
        </row>
        <row r="841">
          <cell r="N841" t="str">
            <v>United States</v>
          </cell>
          <cell r="W841" t="str">
            <v>Operational</v>
          </cell>
          <cell r="X841" t="str">
            <v>Operational</v>
          </cell>
          <cell r="Y841" t="str">
            <v>Operational</v>
          </cell>
          <cell r="Z841" t="str">
            <v>Operational</v>
          </cell>
          <cell r="AA841" t="str">
            <v>Operational</v>
          </cell>
          <cell r="AB841" t="str">
            <v>Operational</v>
          </cell>
          <cell r="AC841" t="str">
            <v>Operational</v>
          </cell>
          <cell r="AD841" t="str">
            <v>Operational</v>
          </cell>
          <cell r="AE841" t="str">
            <v>Operational</v>
          </cell>
          <cell r="AF841" t="str">
            <v>Operational</v>
          </cell>
        </row>
        <row r="842">
          <cell r="N842" t="str">
            <v>United States</v>
          </cell>
          <cell r="W842" t="str">
            <v>Operational</v>
          </cell>
          <cell r="X842" t="str">
            <v>Operational</v>
          </cell>
          <cell r="Y842" t="str">
            <v>Operational</v>
          </cell>
          <cell r="Z842" t="str">
            <v>Operational</v>
          </cell>
          <cell r="AA842" t="str">
            <v>Operational</v>
          </cell>
          <cell r="AB842" t="str">
            <v>Operational</v>
          </cell>
          <cell r="AC842" t="str">
            <v>Operational</v>
          </cell>
          <cell r="AD842" t="str">
            <v>Operational</v>
          </cell>
          <cell r="AE842" t="str">
            <v>Operational</v>
          </cell>
          <cell r="AF842" t="str">
            <v>Operational</v>
          </cell>
        </row>
        <row r="843">
          <cell r="N843" t="str">
            <v>United States</v>
          </cell>
          <cell r="W843" t="str">
            <v>Operational</v>
          </cell>
          <cell r="X843" t="str">
            <v>Operational</v>
          </cell>
          <cell r="Y843" t="str">
            <v>Operational</v>
          </cell>
          <cell r="Z843" t="str">
            <v>Operational</v>
          </cell>
          <cell r="AA843" t="str">
            <v>Operational</v>
          </cell>
          <cell r="AB843" t="str">
            <v>Operational</v>
          </cell>
          <cell r="AC843" t="str">
            <v>Operational</v>
          </cell>
          <cell r="AD843" t="str">
            <v>Operational</v>
          </cell>
          <cell r="AE843" t="str">
            <v>Operational</v>
          </cell>
          <cell r="AF843" t="str">
            <v>Operational</v>
          </cell>
        </row>
        <row r="844">
          <cell r="N844" t="str">
            <v>United States</v>
          </cell>
          <cell r="W844" t="str">
            <v>Under Construction</v>
          </cell>
          <cell r="X844" t="str">
            <v>Operational</v>
          </cell>
          <cell r="Y844" t="str">
            <v>Operational</v>
          </cell>
          <cell r="Z844" t="str">
            <v>Operational</v>
          </cell>
          <cell r="AA844" t="str">
            <v>Operational</v>
          </cell>
          <cell r="AB844" t="str">
            <v>Operational</v>
          </cell>
          <cell r="AC844" t="str">
            <v>Operational</v>
          </cell>
          <cell r="AD844" t="str">
            <v>Operational</v>
          </cell>
          <cell r="AE844" t="str">
            <v>Operational</v>
          </cell>
          <cell r="AF844" t="str">
            <v>Operational</v>
          </cell>
        </row>
        <row r="845">
          <cell r="N845" t="str">
            <v>United States</v>
          </cell>
          <cell r="W845" t="str">
            <v>Operational</v>
          </cell>
          <cell r="X845" t="str">
            <v>Operational</v>
          </cell>
          <cell r="Y845" t="str">
            <v>Operational</v>
          </cell>
          <cell r="Z845" t="str">
            <v>Operational</v>
          </cell>
          <cell r="AA845" t="str">
            <v>Operational</v>
          </cell>
          <cell r="AB845" t="str">
            <v>Operational</v>
          </cell>
          <cell r="AC845" t="str">
            <v>Operational</v>
          </cell>
          <cell r="AD845" t="str">
            <v>Operational</v>
          </cell>
          <cell r="AE845" t="str">
            <v>Operational</v>
          </cell>
          <cell r="AF845" t="str">
            <v>Operational</v>
          </cell>
        </row>
        <row r="846">
          <cell r="N846" t="str">
            <v>United States</v>
          </cell>
          <cell r="W846" t="str">
            <v>Operational</v>
          </cell>
          <cell r="X846" t="str">
            <v>Operational</v>
          </cell>
          <cell r="Y846" t="str">
            <v>Operational</v>
          </cell>
          <cell r="Z846" t="str">
            <v>Operational</v>
          </cell>
          <cell r="AA846" t="str">
            <v>Operational</v>
          </cell>
          <cell r="AB846" t="str">
            <v>Operational</v>
          </cell>
          <cell r="AC846" t="str">
            <v>Operational</v>
          </cell>
          <cell r="AD846" t="str">
            <v>Operational</v>
          </cell>
          <cell r="AE846" t="str">
            <v>Operational</v>
          </cell>
          <cell r="AF846" t="str">
            <v>Operational</v>
          </cell>
        </row>
        <row r="847">
          <cell r="N847" t="str">
            <v>United States</v>
          </cell>
          <cell r="W847" t="str">
            <v>Under Construction</v>
          </cell>
          <cell r="X847" t="str">
            <v>Under Construction</v>
          </cell>
          <cell r="Y847" t="str">
            <v>Under Construction</v>
          </cell>
          <cell r="Z847" t="str">
            <v>Under Construction</v>
          </cell>
          <cell r="AA847" t="str">
            <v>Under Construction</v>
          </cell>
          <cell r="AB847" t="str">
            <v>Under Construction</v>
          </cell>
          <cell r="AC847" t="str">
            <v>Operational</v>
          </cell>
          <cell r="AD847" t="str">
            <v>Operational</v>
          </cell>
          <cell r="AE847" t="str">
            <v>Operational</v>
          </cell>
          <cell r="AF847" t="str">
            <v>Operational</v>
          </cell>
        </row>
        <row r="848">
          <cell r="N848" t="str">
            <v>United States</v>
          </cell>
          <cell r="W848" t="str">
            <v>Operational</v>
          </cell>
          <cell r="X848" t="str">
            <v>Operational</v>
          </cell>
          <cell r="Y848" t="str">
            <v>Operational</v>
          </cell>
          <cell r="Z848" t="str">
            <v>Operational</v>
          </cell>
          <cell r="AA848" t="str">
            <v>Operational</v>
          </cell>
          <cell r="AB848" t="str">
            <v>Operational</v>
          </cell>
          <cell r="AC848" t="str">
            <v>Operational</v>
          </cell>
          <cell r="AD848" t="str">
            <v>Operational</v>
          </cell>
          <cell r="AE848" t="str">
            <v>Operational</v>
          </cell>
          <cell r="AF848" t="str">
            <v>Operational</v>
          </cell>
        </row>
        <row r="849">
          <cell r="N849" t="str">
            <v>United States</v>
          </cell>
          <cell r="W849" t="str">
            <v>Operational</v>
          </cell>
          <cell r="X849" t="str">
            <v>Operational</v>
          </cell>
          <cell r="Y849" t="str">
            <v>Operational</v>
          </cell>
          <cell r="Z849" t="str">
            <v>Operational</v>
          </cell>
          <cell r="AA849" t="str">
            <v>Operational</v>
          </cell>
          <cell r="AB849" t="str">
            <v>Operational</v>
          </cell>
          <cell r="AC849" t="str">
            <v>Operational</v>
          </cell>
          <cell r="AD849" t="str">
            <v>Operational</v>
          </cell>
          <cell r="AE849" t="str">
            <v>Operational</v>
          </cell>
          <cell r="AF849" t="str">
            <v>Operational</v>
          </cell>
        </row>
        <row r="850">
          <cell r="N850" t="str">
            <v>Canada</v>
          </cell>
          <cell r="W850" t="str">
            <v>Operational</v>
          </cell>
          <cell r="X850" t="str">
            <v>Operational</v>
          </cell>
          <cell r="Y850" t="str">
            <v>Operational</v>
          </cell>
          <cell r="Z850" t="str">
            <v>Operational</v>
          </cell>
          <cell r="AA850" t="str">
            <v>Operational</v>
          </cell>
          <cell r="AB850" t="str">
            <v>Operational</v>
          </cell>
          <cell r="AC850" t="str">
            <v>Operational</v>
          </cell>
          <cell r="AD850" t="str">
            <v>Operational</v>
          </cell>
          <cell r="AE850" t="str">
            <v>Operational</v>
          </cell>
          <cell r="AF850" t="str">
            <v>Operational</v>
          </cell>
        </row>
        <row r="851">
          <cell r="N851" t="str">
            <v>United States</v>
          </cell>
          <cell r="W851" t="str">
            <v>Operational</v>
          </cell>
          <cell r="X851" t="str">
            <v>Operational</v>
          </cell>
          <cell r="Y851" t="str">
            <v>Operational</v>
          </cell>
          <cell r="Z851" t="str">
            <v>Operational</v>
          </cell>
          <cell r="AA851" t="str">
            <v>Operational</v>
          </cell>
          <cell r="AB851" t="str">
            <v>Operational</v>
          </cell>
          <cell r="AC851" t="str">
            <v>Operational</v>
          </cell>
          <cell r="AD851" t="str">
            <v>Operational</v>
          </cell>
          <cell r="AE851" t="str">
            <v>Operational</v>
          </cell>
          <cell r="AF851" t="str">
            <v>Operational</v>
          </cell>
        </row>
        <row r="852">
          <cell r="N852" t="str">
            <v>United States</v>
          </cell>
          <cell r="W852" t="str">
            <v>Operational</v>
          </cell>
          <cell r="X852" t="str">
            <v>Operational</v>
          </cell>
          <cell r="Y852" t="str">
            <v>Operational</v>
          </cell>
          <cell r="Z852" t="str">
            <v>Operational</v>
          </cell>
          <cell r="AA852" t="str">
            <v>Operational</v>
          </cell>
          <cell r="AB852" t="str">
            <v>Operational</v>
          </cell>
          <cell r="AC852" t="str">
            <v>Operational</v>
          </cell>
          <cell r="AD852" t="str">
            <v>Operational</v>
          </cell>
          <cell r="AE852" t="str">
            <v>Operational</v>
          </cell>
          <cell r="AF852" t="str">
            <v>Operational</v>
          </cell>
        </row>
        <row r="853">
          <cell r="N853" t="str">
            <v>United States</v>
          </cell>
          <cell r="W853" t="str">
            <v>Operational</v>
          </cell>
          <cell r="X853" t="str">
            <v>Operational</v>
          </cell>
          <cell r="Y853" t="str">
            <v>Operational</v>
          </cell>
          <cell r="Z853" t="str">
            <v>Operational</v>
          </cell>
          <cell r="AA853" t="str">
            <v>Operational</v>
          </cell>
          <cell r="AB853" t="str">
            <v>Operational</v>
          </cell>
          <cell r="AC853" t="str">
            <v>Operational</v>
          </cell>
          <cell r="AD853" t="str">
            <v>Operational</v>
          </cell>
          <cell r="AE853" t="str">
            <v>Operational</v>
          </cell>
          <cell r="AF853" t="str">
            <v>Operational</v>
          </cell>
        </row>
        <row r="854">
          <cell r="N854" t="str">
            <v>United States</v>
          </cell>
          <cell r="W854" t="str">
            <v>Operational</v>
          </cell>
          <cell r="X854" t="str">
            <v>Operational</v>
          </cell>
          <cell r="Y854" t="str">
            <v>Operational</v>
          </cell>
          <cell r="Z854" t="str">
            <v>Operational</v>
          </cell>
          <cell r="AA854" t="str">
            <v>Operational</v>
          </cell>
          <cell r="AB854" t="str">
            <v>Operational</v>
          </cell>
          <cell r="AC854" t="str">
            <v>Operational</v>
          </cell>
          <cell r="AD854" t="str">
            <v>Operational</v>
          </cell>
          <cell r="AE854" t="str">
            <v>Operational</v>
          </cell>
          <cell r="AF854" t="str">
            <v>Operational</v>
          </cell>
        </row>
        <row r="855">
          <cell r="N855" t="str">
            <v>United States</v>
          </cell>
          <cell r="W855" t="str">
            <v>Operational</v>
          </cell>
          <cell r="X855" t="str">
            <v>Operational</v>
          </cell>
          <cell r="Y855" t="str">
            <v>Operational</v>
          </cell>
          <cell r="Z855" t="str">
            <v>Operational</v>
          </cell>
          <cell r="AA855" t="str">
            <v>Operational</v>
          </cell>
          <cell r="AB855" t="str">
            <v>Operational</v>
          </cell>
          <cell r="AC855" t="str">
            <v>Operational</v>
          </cell>
          <cell r="AD855" t="str">
            <v>Operational</v>
          </cell>
          <cell r="AE855" t="str">
            <v>Operational</v>
          </cell>
          <cell r="AF855" t="str">
            <v>Operational</v>
          </cell>
        </row>
        <row r="856">
          <cell r="N856" t="str">
            <v>United States</v>
          </cell>
          <cell r="W856" t="str">
            <v>Operational</v>
          </cell>
          <cell r="X856" t="str">
            <v>Operational</v>
          </cell>
          <cell r="Y856" t="str">
            <v>Operational</v>
          </cell>
          <cell r="Z856" t="str">
            <v>Operational</v>
          </cell>
          <cell r="AA856" t="str">
            <v>Operational</v>
          </cell>
          <cell r="AB856" t="str">
            <v>Operational</v>
          </cell>
          <cell r="AC856" t="str">
            <v>Operational</v>
          </cell>
          <cell r="AD856" t="str">
            <v>Operational</v>
          </cell>
          <cell r="AE856" t="str">
            <v>Operational</v>
          </cell>
          <cell r="AF856" t="str">
            <v>Operational</v>
          </cell>
        </row>
        <row r="857">
          <cell r="N857" t="str">
            <v>United States</v>
          </cell>
          <cell r="W857" t="str">
            <v>Operational</v>
          </cell>
          <cell r="X857" t="str">
            <v>Operational</v>
          </cell>
          <cell r="Y857" t="str">
            <v>Operational</v>
          </cell>
          <cell r="Z857" t="str">
            <v>Operational</v>
          </cell>
          <cell r="AA857" t="str">
            <v>Operational</v>
          </cell>
          <cell r="AB857" t="str">
            <v>Operational</v>
          </cell>
          <cell r="AC857" t="str">
            <v>Operational</v>
          </cell>
          <cell r="AD857" t="str">
            <v>Operational</v>
          </cell>
          <cell r="AE857" t="str">
            <v>Operational</v>
          </cell>
          <cell r="AF857" t="str">
            <v>Operational</v>
          </cell>
        </row>
        <row r="858">
          <cell r="N858" t="str">
            <v>United States</v>
          </cell>
          <cell r="W858" t="str">
            <v>Operational</v>
          </cell>
          <cell r="X858" t="str">
            <v>Operational</v>
          </cell>
          <cell r="Y858" t="str">
            <v>Operational</v>
          </cell>
          <cell r="Z858" t="str">
            <v>Operational</v>
          </cell>
          <cell r="AA858" t="str">
            <v>Operational</v>
          </cell>
          <cell r="AB858" t="str">
            <v>Operational</v>
          </cell>
          <cell r="AC858" t="str">
            <v>Operational</v>
          </cell>
          <cell r="AD858" t="str">
            <v>Operational</v>
          </cell>
          <cell r="AE858" t="str">
            <v>Operational</v>
          </cell>
          <cell r="AF858" t="str">
            <v>Operational</v>
          </cell>
        </row>
        <row r="859">
          <cell r="N859" t="str">
            <v>United States</v>
          </cell>
          <cell r="W859" t="str">
            <v>Operational</v>
          </cell>
          <cell r="X859" t="str">
            <v>Operational</v>
          </cell>
          <cell r="Y859" t="str">
            <v>Operational</v>
          </cell>
          <cell r="Z859" t="str">
            <v>Operational</v>
          </cell>
          <cell r="AA859" t="str">
            <v>Operational</v>
          </cell>
          <cell r="AB859" t="str">
            <v>Operational</v>
          </cell>
          <cell r="AC859" t="str">
            <v>Operational</v>
          </cell>
          <cell r="AD859" t="str">
            <v>Operational</v>
          </cell>
          <cell r="AE859" t="str">
            <v>Operational</v>
          </cell>
          <cell r="AF859" t="str">
            <v>Operational</v>
          </cell>
        </row>
        <row r="860">
          <cell r="N860" t="str">
            <v>United States</v>
          </cell>
          <cell r="W860" t="str">
            <v>Under Construction</v>
          </cell>
          <cell r="X860" t="str">
            <v>Under Construction</v>
          </cell>
          <cell r="Y860" t="str">
            <v>Under Construction</v>
          </cell>
          <cell r="Z860" t="str">
            <v>Under Construction</v>
          </cell>
          <cell r="AA860" t="str">
            <v>Under Construction</v>
          </cell>
          <cell r="AB860" t="str">
            <v>Operational</v>
          </cell>
          <cell r="AC860" t="str">
            <v>Operational</v>
          </cell>
          <cell r="AD860" t="str">
            <v>Operational</v>
          </cell>
          <cell r="AE860" t="str">
            <v>Operational</v>
          </cell>
          <cell r="AF860" t="str">
            <v>Operational</v>
          </cell>
        </row>
        <row r="861">
          <cell r="N861" t="str">
            <v>United States</v>
          </cell>
          <cell r="W861" t="str">
            <v>Under Construction</v>
          </cell>
          <cell r="X861" t="str">
            <v>Under Construction</v>
          </cell>
          <cell r="Y861" t="str">
            <v>Under Construction</v>
          </cell>
          <cell r="Z861" t="str">
            <v>Under Construction</v>
          </cell>
          <cell r="AA861" t="str">
            <v>Under Construction</v>
          </cell>
          <cell r="AB861" t="str">
            <v>Under Construction</v>
          </cell>
          <cell r="AC861" t="str">
            <v>Under Construction</v>
          </cell>
          <cell r="AD861" t="str">
            <v>Under Construction</v>
          </cell>
          <cell r="AE861" t="str">
            <v>Under Construction</v>
          </cell>
          <cell r="AF861" t="str">
            <v>Operational</v>
          </cell>
        </row>
        <row r="862">
          <cell r="N862" t="str">
            <v>Canada</v>
          </cell>
          <cell r="W862" t="str">
            <v>Operational</v>
          </cell>
          <cell r="X862" t="str">
            <v>Operational</v>
          </cell>
          <cell r="Y862" t="str">
            <v>Operational</v>
          </cell>
          <cell r="Z862" t="str">
            <v>Operational</v>
          </cell>
          <cell r="AA862" t="str">
            <v>Operational</v>
          </cell>
          <cell r="AB862" t="str">
            <v>Operational</v>
          </cell>
          <cell r="AC862" t="str">
            <v>Operational</v>
          </cell>
          <cell r="AD862" t="str">
            <v>Operational</v>
          </cell>
          <cell r="AE862" t="str">
            <v>Operational</v>
          </cell>
          <cell r="AF862" t="str">
            <v>Operational</v>
          </cell>
        </row>
        <row r="863">
          <cell r="N863" t="str">
            <v>United States</v>
          </cell>
          <cell r="W863" t="str">
            <v>Operational</v>
          </cell>
          <cell r="X863" t="str">
            <v>Operational</v>
          </cell>
          <cell r="Y863" t="str">
            <v>Operational</v>
          </cell>
          <cell r="Z863" t="str">
            <v>Operational</v>
          </cell>
          <cell r="AA863" t="str">
            <v>Operational</v>
          </cell>
          <cell r="AB863" t="str">
            <v>Operational</v>
          </cell>
          <cell r="AC863" t="str">
            <v>Operational</v>
          </cell>
          <cell r="AD863" t="str">
            <v>Operational</v>
          </cell>
          <cell r="AE863" t="str">
            <v>Operational</v>
          </cell>
          <cell r="AF863" t="str">
            <v>Operational</v>
          </cell>
        </row>
        <row r="864">
          <cell r="N864" t="str">
            <v>Canada</v>
          </cell>
          <cell r="W864" t="str">
            <v>Operational</v>
          </cell>
          <cell r="X864" t="str">
            <v>Operational</v>
          </cell>
          <cell r="Y864" t="str">
            <v>Operational</v>
          </cell>
          <cell r="Z864" t="str">
            <v>Operational</v>
          </cell>
          <cell r="AA864" t="str">
            <v>Operational</v>
          </cell>
          <cell r="AB864" t="str">
            <v>Operational</v>
          </cell>
          <cell r="AC864" t="str">
            <v>Operational</v>
          </cell>
          <cell r="AD864" t="str">
            <v>Operational</v>
          </cell>
          <cell r="AE864" t="str">
            <v>Operational</v>
          </cell>
          <cell r="AF864" t="str">
            <v>Operational</v>
          </cell>
        </row>
        <row r="865">
          <cell r="N865" t="str">
            <v>United States</v>
          </cell>
          <cell r="W865" t="str">
            <v>Under Construction</v>
          </cell>
          <cell r="X865" t="str">
            <v>Under Construction</v>
          </cell>
          <cell r="Y865" t="str">
            <v>Under Construction</v>
          </cell>
          <cell r="Z865" t="str">
            <v>Under Construction</v>
          </cell>
          <cell r="AA865" t="str">
            <v>Operational</v>
          </cell>
          <cell r="AB865" t="str">
            <v>Operational</v>
          </cell>
          <cell r="AC865" t="str">
            <v>Operational</v>
          </cell>
          <cell r="AD865" t="str">
            <v>Operational</v>
          </cell>
          <cell r="AE865" t="str">
            <v>Operational</v>
          </cell>
          <cell r="AF865" t="str">
            <v>Operational</v>
          </cell>
        </row>
        <row r="866">
          <cell r="N866" t="str">
            <v>United States</v>
          </cell>
          <cell r="W866" t="str">
            <v>Operational</v>
          </cell>
          <cell r="X866" t="str">
            <v>Operational</v>
          </cell>
          <cell r="Y866" t="str">
            <v>Operational</v>
          </cell>
          <cell r="Z866" t="str">
            <v>Operational</v>
          </cell>
          <cell r="AA866" t="str">
            <v>Operational</v>
          </cell>
          <cell r="AB866" t="str">
            <v>Operational</v>
          </cell>
          <cell r="AC866" t="str">
            <v>Operational</v>
          </cell>
          <cell r="AD866" t="str">
            <v>Operational</v>
          </cell>
          <cell r="AE866" t="str">
            <v>Operational</v>
          </cell>
          <cell r="AF866" t="str">
            <v>Operational</v>
          </cell>
        </row>
        <row r="867">
          <cell r="N867" t="str">
            <v>Canada</v>
          </cell>
          <cell r="W867" t="str">
            <v>Operational</v>
          </cell>
          <cell r="X867" t="str">
            <v>Operational</v>
          </cell>
          <cell r="Y867" t="str">
            <v>Operational</v>
          </cell>
          <cell r="Z867" t="str">
            <v>Operational</v>
          </cell>
          <cell r="AA867" t="str">
            <v>Operational</v>
          </cell>
          <cell r="AB867" t="str">
            <v>Operational</v>
          </cell>
          <cell r="AC867" t="str">
            <v>Operational</v>
          </cell>
          <cell r="AD867" t="str">
            <v>Operational</v>
          </cell>
          <cell r="AE867" t="str">
            <v>Operational</v>
          </cell>
          <cell r="AF867" t="str">
            <v>Operational</v>
          </cell>
        </row>
        <row r="868">
          <cell r="N868" t="str">
            <v>United States</v>
          </cell>
          <cell r="W868" t="str">
            <v>Operational</v>
          </cell>
          <cell r="X868" t="str">
            <v>Operational</v>
          </cell>
          <cell r="Y868" t="str">
            <v>Operational</v>
          </cell>
          <cell r="Z868" t="str">
            <v>Operational</v>
          </cell>
          <cell r="AA868" t="str">
            <v>Operational</v>
          </cell>
          <cell r="AB868" t="str">
            <v>Operational</v>
          </cell>
          <cell r="AC868" t="str">
            <v>Operational</v>
          </cell>
          <cell r="AD868" t="str">
            <v>Operational</v>
          </cell>
          <cell r="AE868" t="str">
            <v>Operational</v>
          </cell>
          <cell r="AF868" t="str">
            <v>Operational</v>
          </cell>
        </row>
        <row r="869">
          <cell r="N869" t="str">
            <v>United States</v>
          </cell>
          <cell r="W869" t="str">
            <v>Operational</v>
          </cell>
          <cell r="X869" t="str">
            <v>Operational</v>
          </cell>
          <cell r="Y869" t="str">
            <v>Operational</v>
          </cell>
          <cell r="Z869" t="str">
            <v>Operational</v>
          </cell>
          <cell r="AA869" t="str">
            <v>Operational</v>
          </cell>
          <cell r="AB869" t="str">
            <v>Operational</v>
          </cell>
          <cell r="AC869" t="str">
            <v>Operational</v>
          </cell>
          <cell r="AD869" t="str">
            <v>Operational</v>
          </cell>
          <cell r="AE869" t="str">
            <v>Operational</v>
          </cell>
          <cell r="AF869" t="str">
            <v>Operational</v>
          </cell>
        </row>
        <row r="870">
          <cell r="N870" t="str">
            <v>United States</v>
          </cell>
          <cell r="W870" t="str">
            <v>Operational</v>
          </cell>
          <cell r="X870" t="str">
            <v>Operational</v>
          </cell>
          <cell r="Y870" t="str">
            <v>Operational</v>
          </cell>
          <cell r="Z870" t="str">
            <v>Operational</v>
          </cell>
          <cell r="AA870" t="str">
            <v>Operational</v>
          </cell>
          <cell r="AB870" t="str">
            <v>Operational</v>
          </cell>
          <cell r="AC870" t="str">
            <v>Operational</v>
          </cell>
          <cell r="AD870" t="str">
            <v>Operational</v>
          </cell>
          <cell r="AE870" t="str">
            <v>Operational</v>
          </cell>
          <cell r="AF870" t="str">
            <v>Operational</v>
          </cell>
        </row>
        <row r="871">
          <cell r="N871" t="str">
            <v>United States</v>
          </cell>
          <cell r="W871" t="str">
            <v>Operational</v>
          </cell>
          <cell r="X871" t="str">
            <v>Operational</v>
          </cell>
          <cell r="Y871" t="str">
            <v>Operational</v>
          </cell>
          <cell r="Z871" t="str">
            <v>Operational</v>
          </cell>
          <cell r="AA871" t="str">
            <v>Operational</v>
          </cell>
          <cell r="AB871" t="str">
            <v>Operational</v>
          </cell>
          <cell r="AC871" t="str">
            <v>Operational</v>
          </cell>
          <cell r="AD871" t="str">
            <v>Operational</v>
          </cell>
          <cell r="AE871" t="str">
            <v>Operational</v>
          </cell>
          <cell r="AF871" t="str">
            <v>Operational</v>
          </cell>
        </row>
        <row r="872">
          <cell r="N872" t="str">
            <v>United States</v>
          </cell>
          <cell r="W872" t="str">
            <v>Operational</v>
          </cell>
          <cell r="X872" t="str">
            <v>Operational</v>
          </cell>
          <cell r="Y872" t="str">
            <v>Operational</v>
          </cell>
          <cell r="Z872" t="str">
            <v>Operational</v>
          </cell>
          <cell r="AA872" t="str">
            <v>Operational</v>
          </cell>
          <cell r="AB872" t="str">
            <v>Operational</v>
          </cell>
          <cell r="AC872" t="str">
            <v>Operational</v>
          </cell>
          <cell r="AD872" t="str">
            <v>Operational</v>
          </cell>
          <cell r="AE872" t="str">
            <v>Operational</v>
          </cell>
          <cell r="AF872" t="str">
            <v>Operational</v>
          </cell>
        </row>
        <row r="873">
          <cell r="N873" t="str">
            <v>United States</v>
          </cell>
          <cell r="W873" t="str">
            <v>Operational</v>
          </cell>
          <cell r="X873" t="str">
            <v>Operational</v>
          </cell>
          <cell r="Y873" t="str">
            <v>Operational</v>
          </cell>
          <cell r="Z873" t="str">
            <v>Operational</v>
          </cell>
          <cell r="AA873" t="str">
            <v>Operational</v>
          </cell>
          <cell r="AB873" t="str">
            <v>Operational</v>
          </cell>
          <cell r="AC873" t="str">
            <v>Operational</v>
          </cell>
          <cell r="AD873" t="str">
            <v>Operational</v>
          </cell>
          <cell r="AE873" t="str">
            <v>Operational</v>
          </cell>
          <cell r="AF873" t="str">
            <v>Operational</v>
          </cell>
        </row>
        <row r="874">
          <cell r="N874" t="str">
            <v>United States</v>
          </cell>
          <cell r="W874" t="str">
            <v>Operational</v>
          </cell>
          <cell r="X874" t="str">
            <v>Operational</v>
          </cell>
          <cell r="Y874" t="str">
            <v>Operational</v>
          </cell>
          <cell r="Z874" t="str">
            <v>Operational</v>
          </cell>
          <cell r="AA874" t="str">
            <v>Operational</v>
          </cell>
          <cell r="AB874" t="str">
            <v>Operational</v>
          </cell>
          <cell r="AC874" t="str">
            <v>Operational</v>
          </cell>
          <cell r="AD874" t="str">
            <v>Operational</v>
          </cell>
          <cell r="AE874" t="str">
            <v>Operational</v>
          </cell>
          <cell r="AF874" t="str">
            <v>Operational</v>
          </cell>
        </row>
        <row r="875">
          <cell r="N875" t="str">
            <v>United States</v>
          </cell>
          <cell r="W875" t="str">
            <v>Operational</v>
          </cell>
          <cell r="X875" t="str">
            <v>Operational</v>
          </cell>
          <cell r="Y875" t="str">
            <v>Operational</v>
          </cell>
          <cell r="Z875" t="str">
            <v>Operational</v>
          </cell>
          <cell r="AA875" t="str">
            <v>Operational</v>
          </cell>
          <cell r="AB875" t="str">
            <v>Operational</v>
          </cell>
          <cell r="AC875" t="str">
            <v>Operational</v>
          </cell>
          <cell r="AD875" t="str">
            <v>Operational</v>
          </cell>
          <cell r="AE875" t="str">
            <v>Operational</v>
          </cell>
          <cell r="AF875" t="str">
            <v>Operational</v>
          </cell>
        </row>
        <row r="876">
          <cell r="N876" t="str">
            <v>United States</v>
          </cell>
          <cell r="W876" t="str">
            <v>Operational</v>
          </cell>
          <cell r="X876" t="str">
            <v>Operational</v>
          </cell>
          <cell r="Y876" t="str">
            <v>Operational</v>
          </cell>
          <cell r="Z876" t="str">
            <v>Operational</v>
          </cell>
          <cell r="AA876" t="str">
            <v>Operational</v>
          </cell>
          <cell r="AB876" t="str">
            <v>Operational</v>
          </cell>
          <cell r="AC876" t="str">
            <v>Operational</v>
          </cell>
          <cell r="AD876" t="str">
            <v>Operational</v>
          </cell>
          <cell r="AE876" t="str">
            <v>Operational</v>
          </cell>
          <cell r="AF876" t="str">
            <v>Operational</v>
          </cell>
        </row>
        <row r="877">
          <cell r="N877" t="str">
            <v>United States</v>
          </cell>
          <cell r="W877" t="str">
            <v>Operational</v>
          </cell>
          <cell r="X877" t="str">
            <v>Operational</v>
          </cell>
          <cell r="Y877" t="str">
            <v>Operational</v>
          </cell>
          <cell r="Z877" t="str">
            <v>Operational</v>
          </cell>
          <cell r="AA877" t="str">
            <v>Operational</v>
          </cell>
          <cell r="AB877" t="str">
            <v>Operational</v>
          </cell>
          <cell r="AC877" t="str">
            <v>Operational</v>
          </cell>
          <cell r="AD877" t="str">
            <v>Operational</v>
          </cell>
          <cell r="AE877" t="str">
            <v>Operational</v>
          </cell>
          <cell r="AF877" t="str">
            <v>Operational</v>
          </cell>
        </row>
        <row r="878">
          <cell r="N878" t="str">
            <v>United States</v>
          </cell>
          <cell r="W878" t="str">
            <v>Under Construction</v>
          </cell>
          <cell r="X878" t="str">
            <v>Under Construction</v>
          </cell>
          <cell r="Y878" t="str">
            <v>Operational</v>
          </cell>
          <cell r="Z878" t="str">
            <v>Operational</v>
          </cell>
          <cell r="AA878" t="str">
            <v>Operational</v>
          </cell>
          <cell r="AB878" t="str">
            <v>Operational</v>
          </cell>
          <cell r="AC878" t="str">
            <v>Operational</v>
          </cell>
          <cell r="AD878" t="str">
            <v>Operational</v>
          </cell>
          <cell r="AE878" t="str">
            <v>Operational</v>
          </cell>
          <cell r="AF878" t="str">
            <v>Operational</v>
          </cell>
        </row>
        <row r="879">
          <cell r="N879" t="str">
            <v>United States</v>
          </cell>
          <cell r="W879" t="str">
            <v>Operational</v>
          </cell>
          <cell r="X879" t="str">
            <v>Operational</v>
          </cell>
          <cell r="Y879" t="str">
            <v>Operational</v>
          </cell>
          <cell r="Z879" t="str">
            <v>Operational</v>
          </cell>
          <cell r="AA879" t="str">
            <v>Operational</v>
          </cell>
          <cell r="AB879" t="str">
            <v>Operational</v>
          </cell>
          <cell r="AC879" t="str">
            <v>Operational</v>
          </cell>
          <cell r="AD879" t="str">
            <v>Operational</v>
          </cell>
          <cell r="AE879" t="str">
            <v>Operational</v>
          </cell>
          <cell r="AF879" t="str">
            <v>Operational</v>
          </cell>
        </row>
        <row r="880">
          <cell r="N880" t="str">
            <v>United States</v>
          </cell>
          <cell r="W880" t="str">
            <v>Operational</v>
          </cell>
          <cell r="X880" t="str">
            <v>Operational</v>
          </cell>
          <cell r="Y880" t="str">
            <v>Operational</v>
          </cell>
          <cell r="Z880" t="str">
            <v>Operational</v>
          </cell>
          <cell r="AA880" t="str">
            <v>Operational</v>
          </cell>
          <cell r="AB880" t="str">
            <v>Operational</v>
          </cell>
          <cell r="AC880" t="str">
            <v>Operational</v>
          </cell>
          <cell r="AD880" t="str">
            <v>Operational</v>
          </cell>
          <cell r="AE880" t="str">
            <v>Operational</v>
          </cell>
          <cell r="AF880" t="str">
            <v>Operational</v>
          </cell>
        </row>
        <row r="881">
          <cell r="N881" t="str">
            <v>United States</v>
          </cell>
          <cell r="W881" t="str">
            <v>Operational</v>
          </cell>
          <cell r="X881" t="str">
            <v>Operational</v>
          </cell>
          <cell r="Y881" t="str">
            <v>Operational</v>
          </cell>
          <cell r="Z881" t="str">
            <v>Operational</v>
          </cell>
          <cell r="AA881" t="str">
            <v>Operational</v>
          </cell>
          <cell r="AB881" t="str">
            <v>Operational</v>
          </cell>
          <cell r="AC881" t="str">
            <v>Operational</v>
          </cell>
          <cell r="AD881" t="str">
            <v>Operational</v>
          </cell>
          <cell r="AE881" t="str">
            <v>Operational</v>
          </cell>
          <cell r="AF881" t="str">
            <v>Operational</v>
          </cell>
        </row>
        <row r="882">
          <cell r="N882" t="str">
            <v>United States</v>
          </cell>
          <cell r="W882" t="str">
            <v>Operational</v>
          </cell>
          <cell r="X882" t="str">
            <v>Operational</v>
          </cell>
          <cell r="Y882" t="str">
            <v>Operational</v>
          </cell>
          <cell r="Z882" t="str">
            <v>Operational</v>
          </cell>
          <cell r="AA882" t="str">
            <v>Operational</v>
          </cell>
          <cell r="AB882" t="str">
            <v>Operational</v>
          </cell>
          <cell r="AC882" t="str">
            <v>Operational</v>
          </cell>
          <cell r="AD882" t="str">
            <v>Operational</v>
          </cell>
          <cell r="AE882" t="str">
            <v>Operational</v>
          </cell>
          <cell r="AF882" t="str">
            <v>Operational</v>
          </cell>
        </row>
        <row r="883">
          <cell r="N883" t="str">
            <v>Canada</v>
          </cell>
          <cell r="W883" t="str">
            <v>Operational</v>
          </cell>
          <cell r="X883" t="str">
            <v>Operational</v>
          </cell>
          <cell r="Y883" t="str">
            <v>Operational</v>
          </cell>
          <cell r="Z883" t="str">
            <v>Operational</v>
          </cell>
          <cell r="AA883" t="str">
            <v>Operational</v>
          </cell>
          <cell r="AB883" t="str">
            <v>Operational</v>
          </cell>
          <cell r="AC883" t="str">
            <v>Operational</v>
          </cell>
          <cell r="AD883" t="str">
            <v>Operational</v>
          </cell>
          <cell r="AE883" t="str">
            <v>Operational</v>
          </cell>
          <cell r="AF883" t="str">
            <v>Operational</v>
          </cell>
        </row>
        <row r="884">
          <cell r="N884" t="str">
            <v>United States</v>
          </cell>
          <cell r="W884" t="str">
            <v>Operational</v>
          </cell>
          <cell r="X884" t="str">
            <v>Operational</v>
          </cell>
          <cell r="Y884" t="str">
            <v>Operational</v>
          </cell>
          <cell r="Z884" t="str">
            <v>Operational</v>
          </cell>
          <cell r="AA884" t="str">
            <v>Operational</v>
          </cell>
          <cell r="AB884" t="str">
            <v>Operational</v>
          </cell>
          <cell r="AC884" t="str">
            <v>Operational</v>
          </cell>
          <cell r="AD884" t="str">
            <v>Operational</v>
          </cell>
          <cell r="AE884" t="str">
            <v>Operational</v>
          </cell>
          <cell r="AF884" t="str">
            <v>Operational</v>
          </cell>
        </row>
        <row r="885">
          <cell r="N885" t="str">
            <v>United States</v>
          </cell>
          <cell r="W885" t="str">
            <v>Operational</v>
          </cell>
          <cell r="X885" t="str">
            <v>Operational</v>
          </cell>
          <cell r="Y885" t="str">
            <v>Operational</v>
          </cell>
          <cell r="Z885" t="str">
            <v>Operational</v>
          </cell>
          <cell r="AA885" t="str">
            <v>Operational</v>
          </cell>
          <cell r="AB885" t="str">
            <v>Operational</v>
          </cell>
          <cell r="AC885" t="str">
            <v>Operational</v>
          </cell>
          <cell r="AD885" t="str">
            <v>Operational</v>
          </cell>
          <cell r="AE885" t="str">
            <v>Operational</v>
          </cell>
          <cell r="AF885" t="str">
            <v>Operational</v>
          </cell>
        </row>
        <row r="886">
          <cell r="N886" t="str">
            <v>United States</v>
          </cell>
          <cell r="W886" t="str">
            <v>Operational</v>
          </cell>
          <cell r="X886" t="str">
            <v>Operational</v>
          </cell>
          <cell r="Y886" t="str">
            <v>Operational</v>
          </cell>
          <cell r="Z886" t="str">
            <v>Operational</v>
          </cell>
          <cell r="AA886" t="str">
            <v>Operational</v>
          </cell>
          <cell r="AB886" t="str">
            <v>Operational</v>
          </cell>
          <cell r="AC886" t="str">
            <v>Operational</v>
          </cell>
          <cell r="AD886" t="str">
            <v>Operational</v>
          </cell>
          <cell r="AE886" t="str">
            <v>Operational</v>
          </cell>
          <cell r="AF886" t="str">
            <v>Operational</v>
          </cell>
        </row>
        <row r="887">
          <cell r="N887" t="str">
            <v>United States</v>
          </cell>
          <cell r="W887" t="str">
            <v>Operational</v>
          </cell>
          <cell r="X887" t="str">
            <v>Operational</v>
          </cell>
          <cell r="Y887" t="str">
            <v>Operational</v>
          </cell>
          <cell r="Z887" t="str">
            <v>Operational</v>
          </cell>
          <cell r="AA887" t="str">
            <v>Operational</v>
          </cell>
          <cell r="AB887" t="str">
            <v>Operational</v>
          </cell>
          <cell r="AC887" t="str">
            <v>Operational</v>
          </cell>
          <cell r="AD887" t="str">
            <v>Operational</v>
          </cell>
          <cell r="AE887" t="str">
            <v>Operational</v>
          </cell>
          <cell r="AF887" t="str">
            <v>Operational</v>
          </cell>
        </row>
        <row r="888">
          <cell r="N888" t="str">
            <v>United States</v>
          </cell>
          <cell r="W888" t="str">
            <v>Operational</v>
          </cell>
          <cell r="X888" t="str">
            <v>Operational</v>
          </cell>
          <cell r="Y888" t="str">
            <v>Operational</v>
          </cell>
          <cell r="Z888" t="str">
            <v>Operational</v>
          </cell>
          <cell r="AA888" t="str">
            <v>Operational</v>
          </cell>
          <cell r="AB888" t="str">
            <v>Operational</v>
          </cell>
          <cell r="AC888" t="str">
            <v>Operational</v>
          </cell>
          <cell r="AD888" t="str">
            <v>Operational</v>
          </cell>
          <cell r="AE888" t="str">
            <v>Operational</v>
          </cell>
          <cell r="AF888" t="str">
            <v>Operational</v>
          </cell>
        </row>
        <row r="889">
          <cell r="N889" t="str">
            <v>United States</v>
          </cell>
          <cell r="W889" t="str">
            <v>Operational</v>
          </cell>
          <cell r="X889" t="str">
            <v>Operational</v>
          </cell>
          <cell r="Y889" t="str">
            <v>Operational</v>
          </cell>
          <cell r="Z889" t="str">
            <v>Operational</v>
          </cell>
          <cell r="AA889" t="str">
            <v>Operational</v>
          </cell>
          <cell r="AB889" t="str">
            <v>Operational</v>
          </cell>
          <cell r="AC889" t="str">
            <v>Operational</v>
          </cell>
          <cell r="AD889" t="str">
            <v>Operational</v>
          </cell>
          <cell r="AE889" t="str">
            <v>Operational</v>
          </cell>
          <cell r="AF889" t="str">
            <v>Operational</v>
          </cell>
        </row>
        <row r="890">
          <cell r="N890" t="str">
            <v>United States</v>
          </cell>
          <cell r="W890" t="str">
            <v>Operational</v>
          </cell>
          <cell r="X890" t="str">
            <v>Operational</v>
          </cell>
          <cell r="Y890" t="str">
            <v>Operational</v>
          </cell>
          <cell r="Z890" t="str">
            <v>Operational</v>
          </cell>
          <cell r="AA890" t="str">
            <v>Operational</v>
          </cell>
          <cell r="AB890" t="str">
            <v>Operational</v>
          </cell>
          <cell r="AC890" t="str">
            <v>Operational</v>
          </cell>
          <cell r="AD890" t="str">
            <v>Operational</v>
          </cell>
          <cell r="AE890" t="str">
            <v>Operational</v>
          </cell>
          <cell r="AF890" t="str">
            <v>Operational</v>
          </cell>
        </row>
        <row r="891">
          <cell r="N891" t="str">
            <v>United States</v>
          </cell>
          <cell r="W891" t="str">
            <v>Operational</v>
          </cell>
          <cell r="X891" t="str">
            <v>Operational</v>
          </cell>
          <cell r="Y891" t="str">
            <v>Operational</v>
          </cell>
          <cell r="Z891" t="str">
            <v>Operational</v>
          </cell>
          <cell r="AA891" t="str">
            <v>Operational</v>
          </cell>
          <cell r="AB891" t="str">
            <v>Operational</v>
          </cell>
          <cell r="AC891" t="str">
            <v>Operational</v>
          </cell>
          <cell r="AD891" t="str">
            <v>Operational</v>
          </cell>
          <cell r="AE891" t="str">
            <v>Operational</v>
          </cell>
          <cell r="AF891" t="str">
            <v>Operational</v>
          </cell>
        </row>
        <row r="892">
          <cell r="N892" t="str">
            <v>Canada</v>
          </cell>
          <cell r="W892" t="str">
            <v>Operational</v>
          </cell>
          <cell r="X892" t="str">
            <v>Operational</v>
          </cell>
          <cell r="Y892" t="str">
            <v>Operational</v>
          </cell>
          <cell r="Z892" t="str">
            <v>Operational</v>
          </cell>
          <cell r="AA892" t="str">
            <v>Operational</v>
          </cell>
          <cell r="AB892" t="str">
            <v>Operational</v>
          </cell>
          <cell r="AC892" t="str">
            <v>Operational</v>
          </cell>
          <cell r="AD892" t="str">
            <v>Operational</v>
          </cell>
          <cell r="AE892" t="str">
            <v>Operational</v>
          </cell>
          <cell r="AF892" t="str">
            <v>Operational</v>
          </cell>
        </row>
        <row r="893">
          <cell r="N893" t="str">
            <v>United States</v>
          </cell>
          <cell r="W893" t="str">
            <v>Operational</v>
          </cell>
          <cell r="X893" t="str">
            <v>Operational</v>
          </cell>
          <cell r="Y893" t="str">
            <v>Operational</v>
          </cell>
          <cell r="Z893" t="str">
            <v>Operational</v>
          </cell>
          <cell r="AA893" t="str">
            <v>Operational</v>
          </cell>
          <cell r="AB893" t="str">
            <v>Operational</v>
          </cell>
          <cell r="AC893" t="str">
            <v>Operational</v>
          </cell>
          <cell r="AD893" t="str">
            <v>Operational</v>
          </cell>
          <cell r="AE893" t="str">
            <v>Operational</v>
          </cell>
          <cell r="AF893" t="str">
            <v>Operational</v>
          </cell>
        </row>
        <row r="894">
          <cell r="N894" t="str">
            <v>United States</v>
          </cell>
          <cell r="W894" t="str">
            <v>Operational</v>
          </cell>
          <cell r="X894" t="str">
            <v>Operational</v>
          </cell>
          <cell r="Y894" t="str">
            <v>Operational</v>
          </cell>
          <cell r="Z894" t="str">
            <v>Operational</v>
          </cell>
          <cell r="AA894" t="str">
            <v>Operational</v>
          </cell>
          <cell r="AB894" t="str">
            <v>Operational</v>
          </cell>
          <cell r="AC894" t="str">
            <v>Operational</v>
          </cell>
          <cell r="AD894" t="str">
            <v>Operational</v>
          </cell>
          <cell r="AE894" t="str">
            <v>Operational</v>
          </cell>
          <cell r="AF894" t="str">
            <v>Operational</v>
          </cell>
        </row>
        <row r="895">
          <cell r="N895" t="str">
            <v>United States</v>
          </cell>
          <cell r="W895" t="str">
            <v>Operational</v>
          </cell>
          <cell r="X895" t="str">
            <v>Operational</v>
          </cell>
          <cell r="Y895" t="str">
            <v>Operational</v>
          </cell>
          <cell r="Z895" t="str">
            <v>Operational</v>
          </cell>
          <cell r="AA895" t="str">
            <v>Operational</v>
          </cell>
          <cell r="AB895" t="str">
            <v>Operational</v>
          </cell>
          <cell r="AC895" t="str">
            <v>Operational</v>
          </cell>
          <cell r="AD895" t="str">
            <v>Operational</v>
          </cell>
          <cell r="AE895" t="str">
            <v>Operational</v>
          </cell>
          <cell r="AF895" t="str">
            <v>Operational</v>
          </cell>
        </row>
        <row r="896">
          <cell r="N896" t="str">
            <v>United States</v>
          </cell>
          <cell r="W896" t="str">
            <v>Operational</v>
          </cell>
          <cell r="X896" t="str">
            <v>Operational</v>
          </cell>
          <cell r="Y896" t="str">
            <v>Operational</v>
          </cell>
          <cell r="Z896" t="str">
            <v>Operational</v>
          </cell>
          <cell r="AA896" t="str">
            <v>Operational</v>
          </cell>
          <cell r="AB896" t="str">
            <v>Operational</v>
          </cell>
          <cell r="AC896" t="str">
            <v>Operational</v>
          </cell>
          <cell r="AD896" t="str">
            <v>Operational</v>
          </cell>
          <cell r="AE896" t="str">
            <v>Operational</v>
          </cell>
          <cell r="AF896" t="str">
            <v>Operational</v>
          </cell>
        </row>
        <row r="897">
          <cell r="N897" t="str">
            <v>United States</v>
          </cell>
          <cell r="W897" t="str">
            <v>Operational</v>
          </cell>
          <cell r="X897" t="str">
            <v>Operational</v>
          </cell>
          <cell r="Y897" t="str">
            <v>Operational</v>
          </cell>
          <cell r="Z897" t="str">
            <v>Operational</v>
          </cell>
          <cell r="AA897" t="str">
            <v>Operational</v>
          </cell>
          <cell r="AB897" t="str">
            <v>Operational</v>
          </cell>
          <cell r="AC897" t="str">
            <v>Operational</v>
          </cell>
          <cell r="AD897" t="str">
            <v>Operational</v>
          </cell>
          <cell r="AE897" t="str">
            <v>Operational</v>
          </cell>
          <cell r="AF897" t="str">
            <v>Operational</v>
          </cell>
        </row>
        <row r="898">
          <cell r="N898" t="str">
            <v>United States</v>
          </cell>
          <cell r="W898" t="str">
            <v>Operational</v>
          </cell>
          <cell r="X898" t="str">
            <v>Operational</v>
          </cell>
          <cell r="Y898" t="str">
            <v>Operational</v>
          </cell>
          <cell r="Z898" t="str">
            <v>Operational</v>
          </cell>
          <cell r="AA898" t="str">
            <v>Operational</v>
          </cell>
          <cell r="AB898" t="str">
            <v>Operational</v>
          </cell>
          <cell r="AC898" t="str">
            <v>Operational</v>
          </cell>
          <cell r="AD898" t="str">
            <v>Operational</v>
          </cell>
          <cell r="AE898" t="str">
            <v>Operational</v>
          </cell>
          <cell r="AF898" t="str">
            <v>Operational</v>
          </cell>
        </row>
        <row r="899">
          <cell r="N899" t="str">
            <v>United States</v>
          </cell>
          <cell r="W899" t="str">
            <v>Operational</v>
          </cell>
          <cell r="X899" t="str">
            <v>Operational</v>
          </cell>
          <cell r="Y899" t="str">
            <v>Operational</v>
          </cell>
          <cell r="Z899" t="str">
            <v>Operational</v>
          </cell>
          <cell r="AA899" t="str">
            <v>Operational</v>
          </cell>
          <cell r="AB899" t="str">
            <v>Operational</v>
          </cell>
          <cell r="AC899" t="str">
            <v>Operational</v>
          </cell>
          <cell r="AD899" t="str">
            <v>Operational</v>
          </cell>
          <cell r="AE899" t="str">
            <v>Operational</v>
          </cell>
          <cell r="AF899" t="str">
            <v>Operational</v>
          </cell>
        </row>
        <row r="900">
          <cell r="N900" t="str">
            <v>United States</v>
          </cell>
          <cell r="W900" t="str">
            <v>Under Construction</v>
          </cell>
          <cell r="X900" t="str">
            <v>Under Construction</v>
          </cell>
          <cell r="Y900" t="str">
            <v>Operational</v>
          </cell>
          <cell r="Z900" t="str">
            <v>Operational</v>
          </cell>
          <cell r="AA900" t="str">
            <v>Operational</v>
          </cell>
          <cell r="AB900" t="str">
            <v>Operational</v>
          </cell>
          <cell r="AC900" t="str">
            <v>Operational</v>
          </cell>
          <cell r="AD900" t="str">
            <v>Operational</v>
          </cell>
          <cell r="AE900" t="str">
            <v>Operational</v>
          </cell>
          <cell r="AF900" t="str">
            <v>Operational</v>
          </cell>
        </row>
        <row r="901">
          <cell r="N901" t="str">
            <v>United States</v>
          </cell>
          <cell r="W901" t="str">
            <v>Operational</v>
          </cell>
          <cell r="X901" t="str">
            <v>Operational</v>
          </cell>
          <cell r="Y901" t="str">
            <v>Operational</v>
          </cell>
          <cell r="Z901" t="str">
            <v>Operational</v>
          </cell>
          <cell r="AA901" t="str">
            <v>Operational</v>
          </cell>
          <cell r="AB901" t="str">
            <v>Operational</v>
          </cell>
          <cell r="AC901" t="str">
            <v>Operational</v>
          </cell>
          <cell r="AD901" t="str">
            <v>Operational</v>
          </cell>
          <cell r="AE901" t="str">
            <v>Operational</v>
          </cell>
          <cell r="AF901" t="str">
            <v>Operational</v>
          </cell>
        </row>
        <row r="902">
          <cell r="N902" t="str">
            <v>United States</v>
          </cell>
          <cell r="W902" t="str">
            <v>Operational</v>
          </cell>
          <cell r="X902" t="str">
            <v>Operational</v>
          </cell>
          <cell r="Y902" t="str">
            <v>Operational</v>
          </cell>
          <cell r="Z902" t="str">
            <v>Operational</v>
          </cell>
          <cell r="AA902" t="str">
            <v>Operational</v>
          </cell>
          <cell r="AB902" t="str">
            <v>Operational</v>
          </cell>
          <cell r="AC902" t="str">
            <v>Operational</v>
          </cell>
          <cell r="AD902" t="str">
            <v>Operational</v>
          </cell>
          <cell r="AE902" t="str">
            <v>Operational</v>
          </cell>
          <cell r="AF902" t="str">
            <v>Operational</v>
          </cell>
        </row>
        <row r="903">
          <cell r="N903" t="str">
            <v>United States</v>
          </cell>
          <cell r="W903" t="str">
            <v>Operational</v>
          </cell>
          <cell r="X903" t="str">
            <v>Operational</v>
          </cell>
          <cell r="Y903" t="str">
            <v>Operational</v>
          </cell>
          <cell r="Z903" t="str">
            <v>Operational</v>
          </cell>
          <cell r="AA903" t="str">
            <v>Operational</v>
          </cell>
          <cell r="AB903" t="str">
            <v>Operational</v>
          </cell>
          <cell r="AC903" t="str">
            <v>Operational</v>
          </cell>
          <cell r="AD903" t="str">
            <v>Operational</v>
          </cell>
          <cell r="AE903" t="str">
            <v>Operational</v>
          </cell>
          <cell r="AF903" t="str">
            <v>Operational</v>
          </cell>
        </row>
        <row r="904">
          <cell r="N904" t="str">
            <v>Canada</v>
          </cell>
          <cell r="W904" t="str">
            <v>Operational</v>
          </cell>
          <cell r="X904" t="str">
            <v>Operational</v>
          </cell>
          <cell r="Y904" t="str">
            <v>Operational</v>
          </cell>
          <cell r="Z904" t="str">
            <v>Operational</v>
          </cell>
          <cell r="AA904" t="str">
            <v>Operational</v>
          </cell>
          <cell r="AB904" t="str">
            <v>Operational</v>
          </cell>
          <cell r="AC904" t="str">
            <v>Operational</v>
          </cell>
          <cell r="AD904" t="str">
            <v>Operational</v>
          </cell>
          <cell r="AE904" t="str">
            <v>Operational</v>
          </cell>
          <cell r="AF904" t="str">
            <v>Operational</v>
          </cell>
        </row>
        <row r="905">
          <cell r="N905" t="str">
            <v>United States</v>
          </cell>
          <cell r="W905" t="str">
            <v>Under Construction</v>
          </cell>
          <cell r="X905" t="str">
            <v>Under Construction</v>
          </cell>
          <cell r="Y905" t="str">
            <v>Under Construction</v>
          </cell>
          <cell r="Z905" t="str">
            <v>Under Construction</v>
          </cell>
          <cell r="AA905" t="str">
            <v>Under Construction</v>
          </cell>
          <cell r="AB905" t="str">
            <v>Under Construction</v>
          </cell>
          <cell r="AC905" t="str">
            <v>Operational</v>
          </cell>
          <cell r="AD905" t="str">
            <v>Operational</v>
          </cell>
          <cell r="AE905" t="str">
            <v>Operational</v>
          </cell>
          <cell r="AF905" t="str">
            <v>Operational</v>
          </cell>
        </row>
        <row r="906">
          <cell r="N906" t="str">
            <v>United States</v>
          </cell>
          <cell r="W906" t="str">
            <v>Operational</v>
          </cell>
          <cell r="X906" t="str">
            <v>Operational</v>
          </cell>
          <cell r="Y906" t="str">
            <v>Operational</v>
          </cell>
          <cell r="Z906" t="str">
            <v>Operational</v>
          </cell>
          <cell r="AA906" t="str">
            <v>Operational</v>
          </cell>
          <cell r="AB906" t="str">
            <v>Operational</v>
          </cell>
          <cell r="AC906" t="str">
            <v>Operational</v>
          </cell>
          <cell r="AD906" t="str">
            <v>Operational</v>
          </cell>
          <cell r="AE906" t="str">
            <v>Operational</v>
          </cell>
          <cell r="AF906" t="str">
            <v>Operational</v>
          </cell>
        </row>
        <row r="907">
          <cell r="N907" t="str">
            <v>United States</v>
          </cell>
          <cell r="W907" t="str">
            <v>Operational</v>
          </cell>
          <cell r="X907" t="str">
            <v>Operational</v>
          </cell>
          <cell r="Y907" t="str">
            <v>Operational</v>
          </cell>
          <cell r="Z907" t="str">
            <v>Operational</v>
          </cell>
          <cell r="AA907" t="str">
            <v>Operational</v>
          </cell>
          <cell r="AB907" t="str">
            <v>Operational</v>
          </cell>
          <cell r="AC907" t="str">
            <v>Operational</v>
          </cell>
          <cell r="AD907" t="str">
            <v>Operational</v>
          </cell>
          <cell r="AE907" t="str">
            <v>Operational</v>
          </cell>
          <cell r="AF907" t="str">
            <v>Operational</v>
          </cell>
        </row>
        <row r="908">
          <cell r="N908" t="str">
            <v>United States</v>
          </cell>
          <cell r="W908" t="str">
            <v>Operational</v>
          </cell>
          <cell r="X908" t="str">
            <v>Operational</v>
          </cell>
          <cell r="Y908" t="str">
            <v>Operational</v>
          </cell>
          <cell r="Z908" t="str">
            <v>Operational</v>
          </cell>
          <cell r="AA908" t="str">
            <v>Operational</v>
          </cell>
          <cell r="AB908" t="str">
            <v>Operational</v>
          </cell>
          <cell r="AC908" t="str">
            <v>Operational</v>
          </cell>
          <cell r="AD908" t="str">
            <v>Operational</v>
          </cell>
          <cell r="AE908" t="str">
            <v>Operational</v>
          </cell>
          <cell r="AF908" t="str">
            <v>Operational</v>
          </cell>
        </row>
        <row r="909">
          <cell r="N909" t="str">
            <v>United States</v>
          </cell>
          <cell r="W909" t="str">
            <v>Under Construction</v>
          </cell>
          <cell r="X909" t="str">
            <v>Under Construction</v>
          </cell>
          <cell r="Y909" t="str">
            <v>Operational</v>
          </cell>
          <cell r="Z909" t="str">
            <v>Operational</v>
          </cell>
          <cell r="AA909" t="str">
            <v>Operational</v>
          </cell>
          <cell r="AB909" t="str">
            <v>Operational</v>
          </cell>
          <cell r="AC909" t="str">
            <v>Operational</v>
          </cell>
          <cell r="AD909" t="str">
            <v>Operational</v>
          </cell>
          <cell r="AE909" t="str">
            <v>Operational</v>
          </cell>
          <cell r="AF909" t="str">
            <v>Operational</v>
          </cell>
        </row>
        <row r="910">
          <cell r="N910" t="str">
            <v>United States</v>
          </cell>
          <cell r="W910" t="str">
            <v>Operational</v>
          </cell>
          <cell r="X910" t="str">
            <v>Operational</v>
          </cell>
          <cell r="Y910" t="str">
            <v>Operational</v>
          </cell>
          <cell r="Z910" t="str">
            <v>Operational</v>
          </cell>
          <cell r="AA910" t="str">
            <v>Operational</v>
          </cell>
          <cell r="AB910" t="str">
            <v>Operational</v>
          </cell>
          <cell r="AC910" t="str">
            <v>Operational</v>
          </cell>
          <cell r="AD910" t="str">
            <v>Operational</v>
          </cell>
          <cell r="AE910" t="str">
            <v>Operational</v>
          </cell>
          <cell r="AF910" t="str">
            <v>Operational</v>
          </cell>
        </row>
        <row r="911">
          <cell r="N911" t="str">
            <v>United States</v>
          </cell>
          <cell r="W911" t="str">
            <v>Operational</v>
          </cell>
          <cell r="X911" t="str">
            <v>Operational</v>
          </cell>
          <cell r="Y911" t="str">
            <v>Operational</v>
          </cell>
          <cell r="Z911" t="str">
            <v>Operational</v>
          </cell>
          <cell r="AA911" t="str">
            <v>Operational</v>
          </cell>
          <cell r="AB911" t="str">
            <v>Operational</v>
          </cell>
          <cell r="AC911" t="str">
            <v>Operational</v>
          </cell>
          <cell r="AD911" t="str">
            <v>Operational</v>
          </cell>
          <cell r="AE911" t="str">
            <v>Operational</v>
          </cell>
          <cell r="AF911" t="str">
            <v>Operational</v>
          </cell>
        </row>
        <row r="912">
          <cell r="N912" t="str">
            <v>United States</v>
          </cell>
          <cell r="W912" t="str">
            <v>Operational</v>
          </cell>
          <cell r="X912" t="str">
            <v>Operational</v>
          </cell>
          <cell r="Y912" t="str">
            <v>Operational</v>
          </cell>
          <cell r="Z912" t="str">
            <v>Operational</v>
          </cell>
          <cell r="AA912" t="str">
            <v>Operational</v>
          </cell>
          <cell r="AB912" t="str">
            <v>Operational</v>
          </cell>
          <cell r="AC912" t="str">
            <v>Operational</v>
          </cell>
          <cell r="AD912" t="str">
            <v>Operational</v>
          </cell>
          <cell r="AE912" t="str">
            <v>Operational</v>
          </cell>
          <cell r="AF912" t="str">
            <v>Operational</v>
          </cell>
        </row>
        <row r="913">
          <cell r="N913" t="str">
            <v>United States</v>
          </cell>
          <cell r="W913" t="str">
            <v>Operational</v>
          </cell>
          <cell r="X913" t="str">
            <v>Operational</v>
          </cell>
          <cell r="Y913" t="str">
            <v>Operational</v>
          </cell>
          <cell r="Z913" t="str">
            <v>Operational</v>
          </cell>
          <cell r="AA913" t="str">
            <v>Operational</v>
          </cell>
          <cell r="AB913" t="str">
            <v>Operational</v>
          </cell>
          <cell r="AC913" t="str">
            <v>Operational</v>
          </cell>
          <cell r="AD913" t="str">
            <v>Operational</v>
          </cell>
          <cell r="AE913" t="str">
            <v>Operational</v>
          </cell>
          <cell r="AF913" t="str">
            <v>Operational</v>
          </cell>
        </row>
        <row r="914">
          <cell r="N914" t="str">
            <v>United States</v>
          </cell>
          <cell r="W914" t="str">
            <v>Operational</v>
          </cell>
          <cell r="X914" t="str">
            <v>Operational</v>
          </cell>
          <cell r="Y914" t="str">
            <v>Operational</v>
          </cell>
          <cell r="Z914" t="str">
            <v>Operational</v>
          </cell>
          <cell r="AA914" t="str">
            <v>Operational</v>
          </cell>
          <cell r="AB914" t="str">
            <v>Operational</v>
          </cell>
          <cell r="AC914" t="str">
            <v>Operational</v>
          </cell>
          <cell r="AD914" t="str">
            <v>Operational</v>
          </cell>
          <cell r="AE914" t="str">
            <v>Operational</v>
          </cell>
          <cell r="AF914" t="str">
            <v>Operational</v>
          </cell>
        </row>
        <row r="915">
          <cell r="N915" t="str">
            <v>United States</v>
          </cell>
          <cell r="W915" t="str">
            <v>Operational</v>
          </cell>
          <cell r="X915" t="str">
            <v>Operational</v>
          </cell>
          <cell r="Y915" t="str">
            <v>Operational</v>
          </cell>
          <cell r="Z915" t="str">
            <v>Operational</v>
          </cell>
          <cell r="AA915" t="str">
            <v>Operational</v>
          </cell>
          <cell r="AB915" t="str">
            <v>Operational</v>
          </cell>
          <cell r="AC915" t="str">
            <v>Operational</v>
          </cell>
          <cell r="AD915" t="str">
            <v>Operational</v>
          </cell>
          <cell r="AE915" t="str">
            <v>Operational</v>
          </cell>
          <cell r="AF915" t="str">
            <v>Operational</v>
          </cell>
        </row>
        <row r="916">
          <cell r="N916" t="str">
            <v>Canada</v>
          </cell>
          <cell r="W916" t="str">
            <v>Operational</v>
          </cell>
          <cell r="X916" t="str">
            <v>Operational</v>
          </cell>
          <cell r="Y916" t="str">
            <v>Operational</v>
          </cell>
          <cell r="Z916" t="str">
            <v>Operational</v>
          </cell>
          <cell r="AA916" t="str">
            <v>Operational</v>
          </cell>
          <cell r="AB916" t="str">
            <v>Operational</v>
          </cell>
          <cell r="AC916" t="str">
            <v>Operational</v>
          </cell>
          <cell r="AD916" t="str">
            <v>Operational</v>
          </cell>
          <cell r="AE916" t="str">
            <v>Operational</v>
          </cell>
          <cell r="AF916" t="str">
            <v>Operational</v>
          </cell>
        </row>
        <row r="917">
          <cell r="N917" t="str">
            <v>United States</v>
          </cell>
          <cell r="W917" t="str">
            <v>Operational</v>
          </cell>
          <cell r="X917" t="str">
            <v>Operational</v>
          </cell>
          <cell r="Y917" t="str">
            <v>Operational</v>
          </cell>
          <cell r="Z917" t="str">
            <v>Operational</v>
          </cell>
          <cell r="AA917" t="str">
            <v>Operational</v>
          </cell>
          <cell r="AB917" t="str">
            <v>Operational</v>
          </cell>
          <cell r="AC917" t="str">
            <v>Operational</v>
          </cell>
          <cell r="AD917" t="str">
            <v>Operational</v>
          </cell>
          <cell r="AE917" t="str">
            <v>Operational</v>
          </cell>
          <cell r="AF917" t="str">
            <v>Operational</v>
          </cell>
        </row>
        <row r="918">
          <cell r="N918" t="str">
            <v>United States</v>
          </cell>
          <cell r="W918" t="str">
            <v>Under Construction</v>
          </cell>
          <cell r="X918" t="str">
            <v>Under Construction</v>
          </cell>
          <cell r="Y918" t="str">
            <v>Operational</v>
          </cell>
          <cell r="Z918" t="str">
            <v>Operational</v>
          </cell>
          <cell r="AA918" t="str">
            <v>Operational</v>
          </cell>
          <cell r="AB918" t="str">
            <v>Operational</v>
          </cell>
          <cell r="AC918" t="str">
            <v>Operational</v>
          </cell>
          <cell r="AD918" t="str">
            <v>Operational</v>
          </cell>
          <cell r="AE918" t="str">
            <v>Operational</v>
          </cell>
          <cell r="AF918" t="str">
            <v>Operational</v>
          </cell>
        </row>
        <row r="919">
          <cell r="N919" t="str">
            <v>United States</v>
          </cell>
          <cell r="W919" t="str">
            <v>Operational</v>
          </cell>
          <cell r="X919" t="str">
            <v>Operational</v>
          </cell>
          <cell r="Y919" t="str">
            <v>Operational</v>
          </cell>
          <cell r="Z919" t="str">
            <v>Operational</v>
          </cell>
          <cell r="AA919" t="str">
            <v>Operational</v>
          </cell>
          <cell r="AB919" t="str">
            <v>Operational</v>
          </cell>
          <cell r="AC919" t="str">
            <v>Operational</v>
          </cell>
          <cell r="AD919" t="str">
            <v>Operational</v>
          </cell>
          <cell r="AE919" t="str">
            <v>Operational</v>
          </cell>
          <cell r="AF919" t="str">
            <v>Operational</v>
          </cell>
        </row>
        <row r="920">
          <cell r="N920" t="str">
            <v>United States</v>
          </cell>
          <cell r="W920" t="str">
            <v>Operational</v>
          </cell>
          <cell r="X920" t="str">
            <v>Operational</v>
          </cell>
          <cell r="Y920" t="str">
            <v>Operational</v>
          </cell>
          <cell r="Z920" t="str">
            <v>Operational</v>
          </cell>
          <cell r="AA920" t="str">
            <v>Operational</v>
          </cell>
          <cell r="AB920" t="str">
            <v>Operational</v>
          </cell>
          <cell r="AC920" t="str">
            <v>Operational</v>
          </cell>
          <cell r="AD920" t="str">
            <v>Operational</v>
          </cell>
          <cell r="AE920" t="str">
            <v>Operational</v>
          </cell>
          <cell r="AF920" t="str">
            <v>Operational</v>
          </cell>
        </row>
        <row r="921">
          <cell r="N921" t="str">
            <v>United States</v>
          </cell>
          <cell r="W921" t="str">
            <v>Operational</v>
          </cell>
          <cell r="X921" t="str">
            <v>Operational</v>
          </cell>
          <cell r="Y921" t="str">
            <v>Operational</v>
          </cell>
          <cell r="Z921" t="str">
            <v>Operational</v>
          </cell>
          <cell r="AA921" t="str">
            <v>Operational</v>
          </cell>
          <cell r="AB921" t="str">
            <v>Operational</v>
          </cell>
          <cell r="AC921" t="str">
            <v>Operational</v>
          </cell>
          <cell r="AD921" t="str">
            <v>Operational</v>
          </cell>
          <cell r="AE921" t="str">
            <v>Operational</v>
          </cell>
          <cell r="AF921" t="str">
            <v>Operational</v>
          </cell>
        </row>
        <row r="922">
          <cell r="N922" t="str">
            <v>United States</v>
          </cell>
          <cell r="W922" t="str">
            <v>Operational</v>
          </cell>
          <cell r="X922" t="str">
            <v>Operational</v>
          </cell>
          <cell r="Y922" t="str">
            <v>Operational</v>
          </cell>
          <cell r="Z922" t="str">
            <v>Operational</v>
          </cell>
          <cell r="AA922" t="str">
            <v>Operational</v>
          </cell>
          <cell r="AB922" t="str">
            <v>Operational</v>
          </cell>
          <cell r="AC922" t="str">
            <v>Operational</v>
          </cell>
          <cell r="AD922" t="str">
            <v>Operational</v>
          </cell>
          <cell r="AE922" t="str">
            <v>Operational</v>
          </cell>
          <cell r="AF922" t="str">
            <v>Operational</v>
          </cell>
        </row>
        <row r="923">
          <cell r="N923" t="str">
            <v>United States</v>
          </cell>
          <cell r="W923" t="str">
            <v>Operational</v>
          </cell>
          <cell r="X923" t="str">
            <v>Operational</v>
          </cell>
          <cell r="Y923" t="str">
            <v>Operational</v>
          </cell>
          <cell r="Z923" t="str">
            <v>Operational</v>
          </cell>
          <cell r="AA923" t="str">
            <v>Operational</v>
          </cell>
          <cell r="AB923" t="str">
            <v>Operational</v>
          </cell>
          <cell r="AC923" t="str">
            <v>Operational</v>
          </cell>
          <cell r="AD923" t="str">
            <v>Operational</v>
          </cell>
          <cell r="AE923" t="str">
            <v>Operational</v>
          </cell>
          <cell r="AF923" t="str">
            <v>Operational</v>
          </cell>
        </row>
        <row r="924">
          <cell r="N924" t="str">
            <v>United States</v>
          </cell>
          <cell r="W924" t="str">
            <v>Operational</v>
          </cell>
          <cell r="X924" t="str">
            <v>Operational</v>
          </cell>
          <cell r="Y924" t="str">
            <v>Operational</v>
          </cell>
          <cell r="Z924" t="str">
            <v>Operational</v>
          </cell>
          <cell r="AA924" t="str">
            <v>Operational</v>
          </cell>
          <cell r="AB924" t="str">
            <v>Operational</v>
          </cell>
          <cell r="AC924" t="str">
            <v>Operational</v>
          </cell>
          <cell r="AD924" t="str">
            <v>Operational</v>
          </cell>
          <cell r="AE924" t="str">
            <v>Operational</v>
          </cell>
          <cell r="AF924" t="str">
            <v>Operational</v>
          </cell>
        </row>
        <row r="925">
          <cell r="N925" t="str">
            <v>United States</v>
          </cell>
          <cell r="W925" t="str">
            <v>Operational</v>
          </cell>
          <cell r="X925" t="str">
            <v>Operational</v>
          </cell>
          <cell r="Y925" t="str">
            <v>Operational</v>
          </cell>
          <cell r="Z925" t="str">
            <v>Operational</v>
          </cell>
          <cell r="AA925" t="str">
            <v>Operational</v>
          </cell>
          <cell r="AB925" t="str">
            <v>Operational</v>
          </cell>
          <cell r="AC925" t="str">
            <v>Operational</v>
          </cell>
          <cell r="AD925" t="str">
            <v>Operational</v>
          </cell>
          <cell r="AE925" t="str">
            <v>Operational</v>
          </cell>
          <cell r="AF925" t="str">
            <v>Operational</v>
          </cell>
        </row>
        <row r="926">
          <cell r="N926" t="str">
            <v>United States</v>
          </cell>
          <cell r="W926" t="str">
            <v>Operational</v>
          </cell>
          <cell r="X926" t="str">
            <v>Operational</v>
          </cell>
          <cell r="Y926" t="str">
            <v>Operational</v>
          </cell>
          <cell r="Z926" t="str">
            <v>Operational</v>
          </cell>
          <cell r="AA926" t="str">
            <v>Operational</v>
          </cell>
          <cell r="AB926" t="str">
            <v>Operational</v>
          </cell>
          <cell r="AC926" t="str">
            <v>Operational</v>
          </cell>
          <cell r="AD926" t="str">
            <v>Operational</v>
          </cell>
          <cell r="AE926" t="str">
            <v>Operational</v>
          </cell>
          <cell r="AF926" t="str">
            <v>Operational</v>
          </cell>
        </row>
        <row r="927">
          <cell r="N927" t="str">
            <v>United States</v>
          </cell>
          <cell r="W927" t="str">
            <v>Operational</v>
          </cell>
          <cell r="X927" t="str">
            <v>Operational</v>
          </cell>
          <cell r="Y927" t="str">
            <v>Operational</v>
          </cell>
          <cell r="Z927" t="str">
            <v>Operational</v>
          </cell>
          <cell r="AA927" t="str">
            <v>Operational</v>
          </cell>
          <cell r="AB927" t="str">
            <v>Operational</v>
          </cell>
          <cell r="AC927" t="str">
            <v>Operational</v>
          </cell>
          <cell r="AD927" t="str">
            <v>Operational</v>
          </cell>
          <cell r="AE927" t="str">
            <v>Operational</v>
          </cell>
          <cell r="AF927" t="str">
            <v>Operational</v>
          </cell>
        </row>
        <row r="928">
          <cell r="N928" t="str">
            <v>United States</v>
          </cell>
          <cell r="W928" t="str">
            <v>Operational</v>
          </cell>
          <cell r="X928" t="str">
            <v>Operational</v>
          </cell>
          <cell r="Y928" t="str">
            <v>Operational</v>
          </cell>
          <cell r="Z928" t="str">
            <v>Operational</v>
          </cell>
          <cell r="AA928" t="str">
            <v>Operational</v>
          </cell>
          <cell r="AB928" t="str">
            <v>Operational</v>
          </cell>
          <cell r="AC928" t="str">
            <v>Operational</v>
          </cell>
          <cell r="AD928" t="str">
            <v>Operational</v>
          </cell>
          <cell r="AE928" t="str">
            <v>Operational</v>
          </cell>
          <cell r="AF928" t="str">
            <v>Operational</v>
          </cell>
        </row>
        <row r="929">
          <cell r="N929" t="str">
            <v>United States</v>
          </cell>
          <cell r="W929" t="str">
            <v>Operational</v>
          </cell>
          <cell r="X929" t="str">
            <v>Operational</v>
          </cell>
          <cell r="Y929" t="str">
            <v>Operational</v>
          </cell>
          <cell r="Z929" t="str">
            <v>Operational</v>
          </cell>
          <cell r="AA929" t="str">
            <v>Operational</v>
          </cell>
          <cell r="AB929" t="str">
            <v>Operational</v>
          </cell>
          <cell r="AC929" t="str">
            <v>Operational</v>
          </cell>
          <cell r="AD929" t="str">
            <v>Operational</v>
          </cell>
          <cell r="AE929" t="str">
            <v>Operational</v>
          </cell>
          <cell r="AF929" t="str">
            <v>Operational</v>
          </cell>
        </row>
        <row r="930">
          <cell r="N930" t="str">
            <v>United States</v>
          </cell>
          <cell r="W930" t="str">
            <v>Operational</v>
          </cell>
          <cell r="X930" t="str">
            <v>Operational</v>
          </cell>
          <cell r="Y930" t="str">
            <v>Operational</v>
          </cell>
          <cell r="Z930" t="str">
            <v>Operational</v>
          </cell>
          <cell r="AA930" t="str">
            <v>Operational</v>
          </cell>
          <cell r="AB930" t="str">
            <v>Operational</v>
          </cell>
          <cell r="AC930" t="str">
            <v>Operational</v>
          </cell>
          <cell r="AD930" t="str">
            <v>Operational</v>
          </cell>
          <cell r="AE930" t="str">
            <v>Operational</v>
          </cell>
          <cell r="AF930" t="str">
            <v>Operational</v>
          </cell>
        </row>
        <row r="931">
          <cell r="N931" t="str">
            <v>United States</v>
          </cell>
          <cell r="W931" t="str">
            <v>Operational</v>
          </cell>
          <cell r="X931" t="str">
            <v>Operational</v>
          </cell>
          <cell r="Y931" t="str">
            <v>Operational</v>
          </cell>
          <cell r="Z931" t="str">
            <v>Operational</v>
          </cell>
          <cell r="AA931" t="str">
            <v>Operational</v>
          </cell>
          <cell r="AB931" t="str">
            <v>Operational</v>
          </cell>
          <cell r="AC931" t="str">
            <v>Operational</v>
          </cell>
          <cell r="AD931" t="str">
            <v>Operational</v>
          </cell>
          <cell r="AE931" t="str">
            <v>Operational</v>
          </cell>
          <cell r="AF931" t="str">
            <v>Operational</v>
          </cell>
        </row>
        <row r="932">
          <cell r="N932" t="str">
            <v>United States</v>
          </cell>
          <cell r="W932" t="str">
            <v>Operational</v>
          </cell>
          <cell r="X932" t="str">
            <v>Operational</v>
          </cell>
          <cell r="Y932" t="str">
            <v>Operational</v>
          </cell>
          <cell r="Z932" t="str">
            <v>Operational</v>
          </cell>
          <cell r="AA932" t="str">
            <v>Operational</v>
          </cell>
          <cell r="AB932" t="str">
            <v>Operational</v>
          </cell>
          <cell r="AC932" t="str">
            <v>Operational</v>
          </cell>
          <cell r="AD932" t="str">
            <v>Operational</v>
          </cell>
          <cell r="AE932" t="str">
            <v>Operational</v>
          </cell>
          <cell r="AF932" t="str">
            <v>Operational</v>
          </cell>
        </row>
        <row r="933">
          <cell r="N933" t="str">
            <v>United States</v>
          </cell>
          <cell r="W933" t="str">
            <v>Operational</v>
          </cell>
          <cell r="X933" t="str">
            <v>Operational</v>
          </cell>
          <cell r="Y933" t="str">
            <v>Operational</v>
          </cell>
          <cell r="Z933" t="str">
            <v>Operational</v>
          </cell>
          <cell r="AA933" t="str">
            <v>Operational</v>
          </cell>
          <cell r="AB933" t="str">
            <v>Operational</v>
          </cell>
          <cell r="AC933" t="str">
            <v>Operational</v>
          </cell>
          <cell r="AD933" t="str">
            <v>Operational</v>
          </cell>
          <cell r="AE933" t="str">
            <v>Operational</v>
          </cell>
          <cell r="AF933" t="str">
            <v>Operational</v>
          </cell>
        </row>
        <row r="934">
          <cell r="N934" t="str">
            <v>Canada</v>
          </cell>
          <cell r="W934" t="str">
            <v>Operational</v>
          </cell>
          <cell r="X934" t="str">
            <v>Operational</v>
          </cell>
          <cell r="Y934" t="str">
            <v>Operational</v>
          </cell>
          <cell r="Z934" t="str">
            <v>Operational</v>
          </cell>
          <cell r="AA934" t="str">
            <v>Operational</v>
          </cell>
          <cell r="AB934" t="str">
            <v>Operational</v>
          </cell>
          <cell r="AC934" t="str">
            <v>Operational</v>
          </cell>
          <cell r="AD934" t="str">
            <v>Operational</v>
          </cell>
          <cell r="AE934" t="str">
            <v>Operational</v>
          </cell>
          <cell r="AF934" t="str">
            <v>Operational</v>
          </cell>
        </row>
        <row r="935">
          <cell r="N935" t="str">
            <v>United States</v>
          </cell>
          <cell r="W935" t="str">
            <v>Under Construction</v>
          </cell>
          <cell r="X935" t="str">
            <v>Under Construction</v>
          </cell>
          <cell r="Y935" t="str">
            <v>Under Construction</v>
          </cell>
          <cell r="Z935" t="str">
            <v>Under Construction</v>
          </cell>
          <cell r="AA935" t="str">
            <v>Under Construction</v>
          </cell>
          <cell r="AB935" t="str">
            <v>Operational</v>
          </cell>
          <cell r="AC935" t="str">
            <v>Operational</v>
          </cell>
          <cell r="AD935" t="str">
            <v>Operational</v>
          </cell>
          <cell r="AE935" t="str">
            <v>Operational</v>
          </cell>
          <cell r="AF935" t="str">
            <v>Operational</v>
          </cell>
        </row>
        <row r="936">
          <cell r="N936" t="str">
            <v>United States</v>
          </cell>
          <cell r="W936" t="str">
            <v>Operational</v>
          </cell>
          <cell r="X936" t="str">
            <v>Operational</v>
          </cell>
          <cell r="Y936" t="str">
            <v>Operational</v>
          </cell>
          <cell r="Z936" t="str">
            <v>Operational</v>
          </cell>
          <cell r="AA936" t="str">
            <v>Operational</v>
          </cell>
          <cell r="AB936" t="str">
            <v>Operational</v>
          </cell>
          <cell r="AC936" t="str">
            <v>Operational</v>
          </cell>
          <cell r="AD936" t="str">
            <v>Operational</v>
          </cell>
          <cell r="AE936" t="str">
            <v>Operational</v>
          </cell>
          <cell r="AF936" t="str">
            <v>Operational</v>
          </cell>
        </row>
        <row r="937">
          <cell r="N937" t="str">
            <v>United States</v>
          </cell>
          <cell r="W937" t="str">
            <v>Operational</v>
          </cell>
          <cell r="X937" t="str">
            <v>Operational</v>
          </cell>
          <cell r="Y937" t="str">
            <v>Operational</v>
          </cell>
          <cell r="Z937" t="str">
            <v>Operational</v>
          </cell>
          <cell r="AA937" t="str">
            <v>Operational</v>
          </cell>
          <cell r="AB937" t="str">
            <v>Operational</v>
          </cell>
          <cell r="AC937" t="str">
            <v>Operational</v>
          </cell>
          <cell r="AD937" t="str">
            <v>Operational</v>
          </cell>
          <cell r="AE937" t="str">
            <v>Operational</v>
          </cell>
          <cell r="AF937" t="str">
            <v>Operational</v>
          </cell>
        </row>
        <row r="938">
          <cell r="N938" t="str">
            <v>United States</v>
          </cell>
          <cell r="W938" t="str">
            <v>Operational</v>
          </cell>
          <cell r="X938" t="str">
            <v>Operational</v>
          </cell>
          <cell r="Y938" t="str">
            <v>Operational</v>
          </cell>
          <cell r="Z938" t="str">
            <v>Operational</v>
          </cell>
          <cell r="AA938" t="str">
            <v>Operational</v>
          </cell>
          <cell r="AB938" t="str">
            <v>Operational</v>
          </cell>
          <cell r="AC938" t="str">
            <v>Operational</v>
          </cell>
          <cell r="AD938" t="str">
            <v>Operational</v>
          </cell>
          <cell r="AE938" t="str">
            <v>Operational</v>
          </cell>
          <cell r="AF938" t="str">
            <v>Operational</v>
          </cell>
        </row>
        <row r="939">
          <cell r="N939" t="str">
            <v>United States</v>
          </cell>
          <cell r="W939" t="str">
            <v>Operational</v>
          </cell>
          <cell r="X939" t="str">
            <v>Operational</v>
          </cell>
          <cell r="Y939" t="str">
            <v>Operational</v>
          </cell>
          <cell r="Z939" t="str">
            <v>Operational</v>
          </cell>
          <cell r="AA939" t="str">
            <v>Operational</v>
          </cell>
          <cell r="AB939" t="str">
            <v>Operational</v>
          </cell>
          <cell r="AC939" t="str">
            <v>Operational</v>
          </cell>
          <cell r="AD939" t="str">
            <v>Operational</v>
          </cell>
          <cell r="AE939" t="str">
            <v>Operational</v>
          </cell>
          <cell r="AF939" t="str">
            <v>Operational</v>
          </cell>
        </row>
        <row r="940">
          <cell r="N940" t="str">
            <v>United States</v>
          </cell>
          <cell r="W940" t="str">
            <v>Operational</v>
          </cell>
          <cell r="X940" t="str">
            <v>Operational</v>
          </cell>
          <cell r="Y940" t="str">
            <v>Operational</v>
          </cell>
          <cell r="Z940" t="str">
            <v>Operational</v>
          </cell>
          <cell r="AA940" t="str">
            <v>Operational</v>
          </cell>
          <cell r="AB940" t="str">
            <v>Operational</v>
          </cell>
          <cell r="AC940" t="str">
            <v>Operational</v>
          </cell>
          <cell r="AD940" t="str">
            <v>Operational</v>
          </cell>
          <cell r="AE940" t="str">
            <v>Operational</v>
          </cell>
          <cell r="AF940" t="str">
            <v>Operational</v>
          </cell>
        </row>
        <row r="941">
          <cell r="N941" t="str">
            <v>United States</v>
          </cell>
          <cell r="W941" t="str">
            <v>Operational</v>
          </cell>
          <cell r="X941" t="str">
            <v>Operational</v>
          </cell>
          <cell r="Y941" t="str">
            <v>Operational</v>
          </cell>
          <cell r="Z941" t="str">
            <v>Operational</v>
          </cell>
          <cell r="AA941" t="str">
            <v>Operational</v>
          </cell>
          <cell r="AB941" t="str">
            <v>Operational</v>
          </cell>
          <cell r="AC941" t="str">
            <v>Operational</v>
          </cell>
          <cell r="AD941" t="str">
            <v>Operational</v>
          </cell>
          <cell r="AE941" t="str">
            <v>Operational</v>
          </cell>
          <cell r="AF941" t="str">
            <v>Operational</v>
          </cell>
        </row>
        <row r="942">
          <cell r="N942" t="str">
            <v>United States</v>
          </cell>
          <cell r="W942" t="str">
            <v>Operational</v>
          </cell>
          <cell r="X942" t="str">
            <v>Operational</v>
          </cell>
          <cell r="Y942" t="str">
            <v>Operational</v>
          </cell>
          <cell r="Z942" t="str">
            <v>Operational</v>
          </cell>
          <cell r="AA942" t="str">
            <v>Operational</v>
          </cell>
          <cell r="AB942" t="str">
            <v>Operational</v>
          </cell>
          <cell r="AC942" t="str">
            <v>Operational</v>
          </cell>
          <cell r="AD942" t="str">
            <v>Operational</v>
          </cell>
          <cell r="AE942" t="str">
            <v>Operational</v>
          </cell>
          <cell r="AF942" t="str">
            <v>Operational</v>
          </cell>
        </row>
        <row r="943">
          <cell r="N943" t="str">
            <v>Canada</v>
          </cell>
          <cell r="W943" t="str">
            <v>Operational</v>
          </cell>
          <cell r="X943" t="str">
            <v>Operational</v>
          </cell>
          <cell r="Y943" t="str">
            <v>Operational</v>
          </cell>
          <cell r="Z943" t="str">
            <v>Operational</v>
          </cell>
          <cell r="AA943" t="str">
            <v>Operational</v>
          </cell>
          <cell r="AB943" t="str">
            <v>Operational</v>
          </cell>
          <cell r="AC943" t="str">
            <v>Operational</v>
          </cell>
          <cell r="AD943" t="str">
            <v>Operational</v>
          </cell>
          <cell r="AE943" t="str">
            <v>Operational</v>
          </cell>
          <cell r="AF943" t="str">
            <v>Operational</v>
          </cell>
        </row>
        <row r="944">
          <cell r="N944" t="str">
            <v>United States</v>
          </cell>
          <cell r="W944" t="str">
            <v>Operational</v>
          </cell>
          <cell r="X944" t="str">
            <v>Operational</v>
          </cell>
          <cell r="Y944" t="str">
            <v>Operational</v>
          </cell>
          <cell r="Z944" t="str">
            <v>Operational</v>
          </cell>
          <cell r="AA944" t="str">
            <v>Operational</v>
          </cell>
          <cell r="AB944" t="str">
            <v>Operational</v>
          </cell>
          <cell r="AC944" t="str">
            <v>Operational</v>
          </cell>
          <cell r="AD944" t="str">
            <v>Operational</v>
          </cell>
          <cell r="AE944" t="str">
            <v>Operational</v>
          </cell>
          <cell r="AF944" t="str">
            <v>Operational</v>
          </cell>
        </row>
        <row r="945">
          <cell r="N945" t="str">
            <v>United States</v>
          </cell>
          <cell r="W945" t="str">
            <v>Operational</v>
          </cell>
          <cell r="X945" t="str">
            <v>Operational</v>
          </cell>
          <cell r="Y945" t="str">
            <v>Operational</v>
          </cell>
          <cell r="Z945" t="str">
            <v>Operational</v>
          </cell>
          <cell r="AA945" t="str">
            <v>Operational</v>
          </cell>
          <cell r="AB945" t="str">
            <v>Operational</v>
          </cell>
          <cell r="AC945" t="str">
            <v>Operational</v>
          </cell>
          <cell r="AD945" t="str">
            <v>Operational</v>
          </cell>
          <cell r="AE945" t="str">
            <v>Operational</v>
          </cell>
          <cell r="AF945" t="str">
            <v>Operational</v>
          </cell>
        </row>
        <row r="946">
          <cell r="N946" t="str">
            <v>Canada</v>
          </cell>
          <cell r="W946" t="str">
            <v>Operational</v>
          </cell>
          <cell r="X946" t="str">
            <v>Operational</v>
          </cell>
          <cell r="Y946" t="str">
            <v>Operational</v>
          </cell>
          <cell r="Z946" t="str">
            <v>Operational</v>
          </cell>
          <cell r="AA946" t="str">
            <v>Operational</v>
          </cell>
          <cell r="AB946" t="str">
            <v>Operational</v>
          </cell>
          <cell r="AC946" t="str">
            <v>Operational</v>
          </cell>
          <cell r="AD946" t="str">
            <v>Operational</v>
          </cell>
          <cell r="AE946" t="str">
            <v>Operational</v>
          </cell>
          <cell r="AF946" t="str">
            <v>Operational</v>
          </cell>
        </row>
        <row r="947">
          <cell r="N947" t="str">
            <v>United States</v>
          </cell>
          <cell r="W947" t="str">
            <v>Operational</v>
          </cell>
          <cell r="X947" t="str">
            <v>Operational</v>
          </cell>
          <cell r="Y947" t="str">
            <v>Operational</v>
          </cell>
          <cell r="Z947" t="str">
            <v>Operational</v>
          </cell>
          <cell r="AA947" t="str">
            <v>Operational</v>
          </cell>
          <cell r="AB947" t="str">
            <v>Operational</v>
          </cell>
          <cell r="AC947" t="str">
            <v>Operational</v>
          </cell>
          <cell r="AD947" t="str">
            <v>Operational</v>
          </cell>
          <cell r="AE947" t="str">
            <v>Operational</v>
          </cell>
          <cell r="AF947" t="str">
            <v>Operational</v>
          </cell>
        </row>
        <row r="948">
          <cell r="N948" t="str">
            <v>United States</v>
          </cell>
          <cell r="W948" t="str">
            <v>Operational</v>
          </cell>
          <cell r="X948" t="str">
            <v>Operational</v>
          </cell>
          <cell r="Y948" t="str">
            <v>Operational</v>
          </cell>
          <cell r="Z948" t="str">
            <v>Operational</v>
          </cell>
          <cell r="AA948" t="str">
            <v>Operational</v>
          </cell>
          <cell r="AB948" t="str">
            <v>Operational</v>
          </cell>
          <cell r="AC948" t="str">
            <v>Operational</v>
          </cell>
          <cell r="AD948" t="str">
            <v>Operational</v>
          </cell>
          <cell r="AE948" t="str">
            <v>Operational</v>
          </cell>
          <cell r="AF948" t="str">
            <v>Operational</v>
          </cell>
        </row>
        <row r="949">
          <cell r="N949" t="str">
            <v>United States</v>
          </cell>
          <cell r="W949" t="str">
            <v>Under Construction</v>
          </cell>
          <cell r="X949" t="str">
            <v>Operational</v>
          </cell>
          <cell r="Y949" t="str">
            <v>Operational</v>
          </cell>
          <cell r="Z949" t="str">
            <v>Operational</v>
          </cell>
          <cell r="AA949" t="str">
            <v>Operational</v>
          </cell>
          <cell r="AB949" t="str">
            <v>Operational</v>
          </cell>
          <cell r="AC949" t="str">
            <v>Operational</v>
          </cell>
          <cell r="AD949" t="str">
            <v>Operational</v>
          </cell>
          <cell r="AE949" t="str">
            <v>Operational</v>
          </cell>
          <cell r="AF949" t="str">
            <v>Operational</v>
          </cell>
        </row>
        <row r="950">
          <cell r="N950" t="str">
            <v>United States</v>
          </cell>
          <cell r="W950" t="str">
            <v>Operational</v>
          </cell>
          <cell r="X950" t="str">
            <v>Operational</v>
          </cell>
          <cell r="Y950" t="str">
            <v>Operational</v>
          </cell>
          <cell r="Z950" t="str">
            <v>Operational</v>
          </cell>
          <cell r="AA950" t="str">
            <v>Operational</v>
          </cell>
          <cell r="AB950" t="str">
            <v>Operational</v>
          </cell>
          <cell r="AC950" t="str">
            <v>Operational</v>
          </cell>
          <cell r="AD950" t="str">
            <v>Operational</v>
          </cell>
          <cell r="AE950" t="str">
            <v>Operational</v>
          </cell>
          <cell r="AF950" t="str">
            <v>Operational</v>
          </cell>
        </row>
        <row r="951">
          <cell r="N951" t="str">
            <v>Canada</v>
          </cell>
          <cell r="W951" t="str">
            <v>Operational</v>
          </cell>
          <cell r="X951" t="str">
            <v>Operational</v>
          </cell>
          <cell r="Y951" t="str">
            <v>Operational</v>
          </cell>
          <cell r="Z951" t="str">
            <v>Operational</v>
          </cell>
          <cell r="AA951" t="str">
            <v>Operational</v>
          </cell>
          <cell r="AB951" t="str">
            <v>Operational</v>
          </cell>
          <cell r="AC951" t="str">
            <v>Operational</v>
          </cell>
          <cell r="AD951" t="str">
            <v>Operational</v>
          </cell>
          <cell r="AE951" t="str">
            <v>Operational</v>
          </cell>
          <cell r="AF951" t="str">
            <v>Operational</v>
          </cell>
        </row>
        <row r="952">
          <cell r="N952" t="str">
            <v>Canada</v>
          </cell>
          <cell r="W952" t="str">
            <v>Operational</v>
          </cell>
          <cell r="X952" t="str">
            <v>Operational</v>
          </cell>
          <cell r="Y952" t="str">
            <v>Operational</v>
          </cell>
          <cell r="Z952" t="str">
            <v>Operational</v>
          </cell>
          <cell r="AA952" t="str">
            <v>Operational</v>
          </cell>
          <cell r="AB952" t="str">
            <v>Operational</v>
          </cell>
          <cell r="AC952" t="str">
            <v>Operational</v>
          </cell>
          <cell r="AD952" t="str">
            <v>Operational</v>
          </cell>
          <cell r="AE952" t="str">
            <v>Operational</v>
          </cell>
          <cell r="AF952" t="str">
            <v>Operational</v>
          </cell>
        </row>
        <row r="953">
          <cell r="N953" t="str">
            <v>United States</v>
          </cell>
          <cell r="W953" t="str">
            <v>Operational</v>
          </cell>
          <cell r="X953" t="str">
            <v>Operational</v>
          </cell>
          <cell r="Y953" t="str">
            <v>Operational</v>
          </cell>
          <cell r="Z953" t="str">
            <v>Operational</v>
          </cell>
          <cell r="AA953" t="str">
            <v>Operational</v>
          </cell>
          <cell r="AB953" t="str">
            <v>Operational</v>
          </cell>
          <cell r="AC953" t="str">
            <v>Operational</v>
          </cell>
          <cell r="AD953" t="str">
            <v>Operational</v>
          </cell>
          <cell r="AE953" t="str">
            <v>Operational</v>
          </cell>
          <cell r="AF953" t="str">
            <v>Operational</v>
          </cell>
        </row>
        <row r="954">
          <cell r="N954" t="str">
            <v>United States</v>
          </cell>
          <cell r="W954" t="str">
            <v>Operational</v>
          </cell>
          <cell r="X954" t="str">
            <v>Operational</v>
          </cell>
          <cell r="Y954" t="str">
            <v>Operational</v>
          </cell>
          <cell r="Z954" t="str">
            <v>Operational</v>
          </cell>
          <cell r="AA954" t="str">
            <v>Operational</v>
          </cell>
          <cell r="AB954" t="str">
            <v>Operational</v>
          </cell>
          <cell r="AC954" t="str">
            <v>Operational</v>
          </cell>
          <cell r="AD954" t="str">
            <v>Operational</v>
          </cell>
          <cell r="AE954" t="str">
            <v>Operational</v>
          </cell>
          <cell r="AF954" t="str">
            <v>Operational</v>
          </cell>
        </row>
        <row r="955">
          <cell r="N955" t="str">
            <v>United States</v>
          </cell>
          <cell r="W955" t="str">
            <v>Operational</v>
          </cell>
          <cell r="X955" t="str">
            <v>Operational</v>
          </cell>
          <cell r="Y955" t="str">
            <v>Operational</v>
          </cell>
          <cell r="Z955" t="str">
            <v>Operational</v>
          </cell>
          <cell r="AA955" t="str">
            <v>Operational</v>
          </cell>
          <cell r="AB955" t="str">
            <v>Operational</v>
          </cell>
          <cell r="AC955" t="str">
            <v>Operational</v>
          </cell>
          <cell r="AD955" t="str">
            <v>Operational</v>
          </cell>
          <cell r="AE955" t="str">
            <v>Operational</v>
          </cell>
          <cell r="AF955" t="str">
            <v>Operational</v>
          </cell>
        </row>
        <row r="956">
          <cell r="N956" t="str">
            <v>United States</v>
          </cell>
          <cell r="W956" t="str">
            <v>Operational</v>
          </cell>
          <cell r="X956" t="str">
            <v>Operational</v>
          </cell>
          <cell r="Y956" t="str">
            <v>Operational</v>
          </cell>
          <cell r="Z956" t="str">
            <v>Operational</v>
          </cell>
          <cell r="AA956" t="str">
            <v>Operational</v>
          </cell>
          <cell r="AB956" t="str">
            <v>Operational</v>
          </cell>
          <cell r="AC956" t="str">
            <v>Operational</v>
          </cell>
          <cell r="AD956" t="str">
            <v>Operational</v>
          </cell>
          <cell r="AE956" t="str">
            <v>Operational</v>
          </cell>
          <cell r="AF956" t="str">
            <v>Operational</v>
          </cell>
        </row>
        <row r="957">
          <cell r="N957" t="str">
            <v>United States</v>
          </cell>
          <cell r="W957" t="str">
            <v>Operational</v>
          </cell>
          <cell r="X957" t="str">
            <v>Operational</v>
          </cell>
          <cell r="Y957" t="str">
            <v>Operational</v>
          </cell>
          <cell r="Z957" t="str">
            <v>Operational</v>
          </cell>
          <cell r="AA957" t="str">
            <v>Operational</v>
          </cell>
          <cell r="AB957" t="str">
            <v>Operational</v>
          </cell>
          <cell r="AC957" t="str">
            <v>Operational</v>
          </cell>
          <cell r="AD957" t="str">
            <v>Operational</v>
          </cell>
          <cell r="AE957" t="str">
            <v>Operational</v>
          </cell>
          <cell r="AF957" t="str">
            <v>Operational</v>
          </cell>
        </row>
        <row r="958">
          <cell r="N958" t="str">
            <v>Canada</v>
          </cell>
          <cell r="W958" t="str">
            <v>Operational</v>
          </cell>
          <cell r="X958" t="str">
            <v>Operational</v>
          </cell>
          <cell r="Y958" t="str">
            <v>Operational</v>
          </cell>
          <cell r="Z958" t="str">
            <v>Operational</v>
          </cell>
          <cell r="AA958" t="str">
            <v>Operational</v>
          </cell>
          <cell r="AB958" t="str">
            <v>Operational</v>
          </cell>
          <cell r="AC958" t="str">
            <v>Operational</v>
          </cell>
          <cell r="AD958" t="str">
            <v>Operational</v>
          </cell>
          <cell r="AE958" t="str">
            <v>Operational</v>
          </cell>
          <cell r="AF958" t="str">
            <v>Operational</v>
          </cell>
        </row>
        <row r="959">
          <cell r="N959" t="str">
            <v>United States</v>
          </cell>
          <cell r="W959" t="str">
            <v>Operational</v>
          </cell>
          <cell r="X959" t="str">
            <v>Operational</v>
          </cell>
          <cell r="Y959" t="str">
            <v>Operational</v>
          </cell>
          <cell r="Z959" t="str">
            <v>Operational</v>
          </cell>
          <cell r="AA959" t="str">
            <v>Operational</v>
          </cell>
          <cell r="AB959" t="str">
            <v>Operational</v>
          </cell>
          <cell r="AC959" t="str">
            <v>Operational</v>
          </cell>
          <cell r="AD959" t="str">
            <v>Operational</v>
          </cell>
          <cell r="AE959" t="str">
            <v>Operational</v>
          </cell>
          <cell r="AF959" t="str">
            <v>Operational</v>
          </cell>
        </row>
        <row r="960">
          <cell r="N960" t="str">
            <v>United States</v>
          </cell>
          <cell r="W960" t="str">
            <v>Under Construction</v>
          </cell>
          <cell r="X960" t="str">
            <v>Under Construction</v>
          </cell>
          <cell r="Y960" t="str">
            <v>Under Construction</v>
          </cell>
          <cell r="Z960" t="str">
            <v>Under Construction</v>
          </cell>
          <cell r="AA960" t="str">
            <v>Under Construction</v>
          </cell>
          <cell r="AB960" t="str">
            <v>Operational</v>
          </cell>
          <cell r="AC960" t="str">
            <v>Operational</v>
          </cell>
          <cell r="AD960" t="str">
            <v>Operational</v>
          </cell>
          <cell r="AE960" t="str">
            <v>Operational</v>
          </cell>
          <cell r="AF960" t="str">
            <v>Operational</v>
          </cell>
        </row>
        <row r="961">
          <cell r="N961" t="str">
            <v>United States</v>
          </cell>
          <cell r="W961" t="str">
            <v>Operational</v>
          </cell>
          <cell r="X961" t="str">
            <v>Operational</v>
          </cell>
          <cell r="Y961" t="str">
            <v>Operational</v>
          </cell>
          <cell r="Z961" t="str">
            <v>Operational</v>
          </cell>
          <cell r="AA961" t="str">
            <v>Operational</v>
          </cell>
          <cell r="AB961" t="str">
            <v>Operational</v>
          </cell>
          <cell r="AC961" t="str">
            <v>Operational</v>
          </cell>
          <cell r="AD961" t="str">
            <v>Operational</v>
          </cell>
          <cell r="AE961" t="str">
            <v>Operational</v>
          </cell>
          <cell r="AF961" t="str">
            <v>Operational</v>
          </cell>
        </row>
        <row r="962">
          <cell r="N962" t="str">
            <v>United States</v>
          </cell>
          <cell r="W962" t="str">
            <v>Operational</v>
          </cell>
          <cell r="X962" t="str">
            <v>Operational</v>
          </cell>
          <cell r="Y962" t="str">
            <v>Operational</v>
          </cell>
          <cell r="Z962" t="str">
            <v>Operational</v>
          </cell>
          <cell r="AA962" t="str">
            <v>Operational</v>
          </cell>
          <cell r="AB962" t="str">
            <v>Operational</v>
          </cell>
          <cell r="AC962" t="str">
            <v>Operational</v>
          </cell>
          <cell r="AD962" t="str">
            <v>Operational</v>
          </cell>
          <cell r="AE962" t="str">
            <v>Operational</v>
          </cell>
          <cell r="AF962" t="str">
            <v>Operational</v>
          </cell>
        </row>
        <row r="963">
          <cell r="N963" t="str">
            <v>United States</v>
          </cell>
          <cell r="W963" t="str">
            <v>Operational</v>
          </cell>
          <cell r="X963" t="str">
            <v>Operational</v>
          </cell>
          <cell r="Y963" t="str">
            <v>Operational</v>
          </cell>
          <cell r="Z963" t="str">
            <v>Operational</v>
          </cell>
          <cell r="AA963" t="str">
            <v>Operational</v>
          </cell>
          <cell r="AB963" t="str">
            <v>Operational</v>
          </cell>
          <cell r="AC963" t="str">
            <v>Operational</v>
          </cell>
          <cell r="AD963" t="str">
            <v>Operational</v>
          </cell>
          <cell r="AE963" t="str">
            <v>Operational</v>
          </cell>
          <cell r="AF963" t="str">
            <v>Operational</v>
          </cell>
        </row>
        <row r="964">
          <cell r="N964" t="str">
            <v>United States</v>
          </cell>
          <cell r="W964" t="str">
            <v>Operational</v>
          </cell>
          <cell r="X964" t="str">
            <v>Operational</v>
          </cell>
          <cell r="Y964" t="str">
            <v>Operational</v>
          </cell>
          <cell r="Z964" t="str">
            <v>Operational</v>
          </cell>
          <cell r="AA964" t="str">
            <v>Operational</v>
          </cell>
          <cell r="AB964" t="str">
            <v>Operational</v>
          </cell>
          <cell r="AC964" t="str">
            <v>Operational</v>
          </cell>
          <cell r="AD964" t="str">
            <v>Operational</v>
          </cell>
          <cell r="AE964" t="str">
            <v>Operational</v>
          </cell>
          <cell r="AF964" t="str">
            <v>Operational</v>
          </cell>
        </row>
        <row r="965">
          <cell r="N965" t="str">
            <v>United States</v>
          </cell>
          <cell r="W965" t="str">
            <v>Operational</v>
          </cell>
          <cell r="X965" t="str">
            <v>Operational</v>
          </cell>
          <cell r="Y965" t="str">
            <v>Operational</v>
          </cell>
          <cell r="Z965" t="str">
            <v>Operational</v>
          </cell>
          <cell r="AA965" t="str">
            <v>Operational</v>
          </cell>
          <cell r="AB965" t="str">
            <v>Operational</v>
          </cell>
          <cell r="AC965" t="str">
            <v>Operational</v>
          </cell>
          <cell r="AD965" t="str">
            <v>Operational</v>
          </cell>
          <cell r="AE965" t="str">
            <v>Operational</v>
          </cell>
          <cell r="AF965" t="str">
            <v>Operational</v>
          </cell>
        </row>
        <row r="966">
          <cell r="N966" t="str">
            <v>United States</v>
          </cell>
          <cell r="W966" t="str">
            <v>Operational</v>
          </cell>
          <cell r="X966" t="str">
            <v>Operational</v>
          </cell>
          <cell r="Y966" t="str">
            <v>Operational</v>
          </cell>
          <cell r="Z966" t="str">
            <v>Operational</v>
          </cell>
          <cell r="AA966" t="str">
            <v>Operational</v>
          </cell>
          <cell r="AB966" t="str">
            <v>Operational</v>
          </cell>
          <cell r="AC966" t="str">
            <v>Operational</v>
          </cell>
          <cell r="AD966" t="str">
            <v>Operational</v>
          </cell>
          <cell r="AE966" t="str">
            <v>Operational</v>
          </cell>
          <cell r="AF966" t="str">
            <v>Operational</v>
          </cell>
        </row>
        <row r="967">
          <cell r="N967" t="str">
            <v>United States</v>
          </cell>
          <cell r="W967" t="str">
            <v>Operational</v>
          </cell>
          <cell r="X967" t="str">
            <v>Operational</v>
          </cell>
          <cell r="Y967" t="str">
            <v>Operational</v>
          </cell>
          <cell r="Z967" t="str">
            <v>Operational</v>
          </cell>
          <cell r="AA967" t="str">
            <v>Operational</v>
          </cell>
          <cell r="AB967" t="str">
            <v>Operational</v>
          </cell>
          <cell r="AC967" t="str">
            <v>Operational</v>
          </cell>
          <cell r="AD967" t="str">
            <v>Operational</v>
          </cell>
          <cell r="AE967" t="str">
            <v>Operational</v>
          </cell>
          <cell r="AF967" t="str">
            <v>Operational</v>
          </cell>
        </row>
        <row r="968">
          <cell r="N968" t="str">
            <v>United States</v>
          </cell>
          <cell r="W968" t="str">
            <v>Under Construction</v>
          </cell>
          <cell r="X968" t="str">
            <v>Under Construction</v>
          </cell>
          <cell r="Y968" t="str">
            <v>Under Construction</v>
          </cell>
          <cell r="Z968" t="str">
            <v>Under Construction</v>
          </cell>
          <cell r="AA968" t="str">
            <v>Operational</v>
          </cell>
          <cell r="AB968" t="str">
            <v>Operational</v>
          </cell>
          <cell r="AC968" t="str">
            <v>Operational</v>
          </cell>
          <cell r="AD968" t="str">
            <v>Operational</v>
          </cell>
          <cell r="AE968" t="str">
            <v>Operational</v>
          </cell>
          <cell r="AF968" t="str">
            <v>Operational</v>
          </cell>
        </row>
        <row r="969">
          <cell r="N969" t="str">
            <v>United States</v>
          </cell>
          <cell r="W969" t="str">
            <v>Operational</v>
          </cell>
          <cell r="X969" t="str">
            <v>Operational</v>
          </cell>
          <cell r="Y969" t="str">
            <v>Operational</v>
          </cell>
          <cell r="Z969" t="str">
            <v>Operational</v>
          </cell>
          <cell r="AA969" t="str">
            <v>Operational</v>
          </cell>
          <cell r="AB969" t="str">
            <v>Operational</v>
          </cell>
          <cell r="AC969" t="str">
            <v>Operational</v>
          </cell>
          <cell r="AD969" t="str">
            <v>Operational</v>
          </cell>
          <cell r="AE969" t="str">
            <v>Operational</v>
          </cell>
          <cell r="AF969" t="str">
            <v>Operational</v>
          </cell>
        </row>
        <row r="970">
          <cell r="N970" t="str">
            <v>United States</v>
          </cell>
          <cell r="W970" t="str">
            <v>Operational</v>
          </cell>
          <cell r="X970" t="str">
            <v>Operational</v>
          </cell>
          <cell r="Y970" t="str">
            <v>Operational</v>
          </cell>
          <cell r="Z970" t="str">
            <v>Operational</v>
          </cell>
          <cell r="AA970" t="str">
            <v>Operational</v>
          </cell>
          <cell r="AB970" t="str">
            <v>Operational</v>
          </cell>
          <cell r="AC970" t="str">
            <v>Operational</v>
          </cell>
          <cell r="AD970" t="str">
            <v>Operational</v>
          </cell>
          <cell r="AE970" t="str">
            <v>Operational</v>
          </cell>
          <cell r="AF970" t="str">
            <v>Operational</v>
          </cell>
        </row>
        <row r="971">
          <cell r="N971" t="str">
            <v>United States</v>
          </cell>
          <cell r="W971" t="str">
            <v>Operational</v>
          </cell>
          <cell r="X971" t="str">
            <v>Operational</v>
          </cell>
          <cell r="Y971" t="str">
            <v>Operational</v>
          </cell>
          <cell r="Z971" t="str">
            <v>Operational</v>
          </cell>
          <cell r="AA971" t="str">
            <v>Operational</v>
          </cell>
          <cell r="AB971" t="str">
            <v>Operational</v>
          </cell>
          <cell r="AC971" t="str">
            <v>Operational</v>
          </cell>
          <cell r="AD971" t="str">
            <v>Operational</v>
          </cell>
          <cell r="AE971" t="str">
            <v>Operational</v>
          </cell>
          <cell r="AF971" t="str">
            <v>Operational</v>
          </cell>
        </row>
        <row r="972">
          <cell r="N972" t="str">
            <v>United States</v>
          </cell>
          <cell r="W972" t="str">
            <v>Operational</v>
          </cell>
          <cell r="X972" t="str">
            <v>Operational</v>
          </cell>
          <cell r="Y972" t="str">
            <v>Operational</v>
          </cell>
          <cell r="Z972" t="str">
            <v>Operational</v>
          </cell>
          <cell r="AA972" t="str">
            <v>Operational</v>
          </cell>
          <cell r="AB972" t="str">
            <v>Operational</v>
          </cell>
          <cell r="AC972" t="str">
            <v>Operational</v>
          </cell>
          <cell r="AD972" t="str">
            <v>Operational</v>
          </cell>
          <cell r="AE972" t="str">
            <v>Operational</v>
          </cell>
          <cell r="AF972" t="str">
            <v>Operational</v>
          </cell>
        </row>
        <row r="973">
          <cell r="N973" t="str">
            <v>United States</v>
          </cell>
          <cell r="W973" t="str">
            <v>Under Construction</v>
          </cell>
          <cell r="X973" t="str">
            <v>Under Construction</v>
          </cell>
          <cell r="Y973" t="str">
            <v>Under Construction</v>
          </cell>
          <cell r="Z973" t="str">
            <v>Operational</v>
          </cell>
          <cell r="AA973" t="str">
            <v>Operational</v>
          </cell>
          <cell r="AB973" t="str">
            <v>Operational</v>
          </cell>
          <cell r="AC973" t="str">
            <v>Operational</v>
          </cell>
          <cell r="AD973" t="str">
            <v>Operational</v>
          </cell>
          <cell r="AE973" t="str">
            <v>Operational</v>
          </cell>
          <cell r="AF973" t="str">
            <v>Operational</v>
          </cell>
        </row>
        <row r="974">
          <cell r="N974" t="str">
            <v>United States</v>
          </cell>
          <cell r="W974" t="str">
            <v>Operational</v>
          </cell>
          <cell r="X974" t="str">
            <v>Operational</v>
          </cell>
          <cell r="Y974" t="str">
            <v>Operational</v>
          </cell>
          <cell r="Z974" t="str">
            <v>Operational</v>
          </cell>
          <cell r="AA974" t="str">
            <v>Operational</v>
          </cell>
          <cell r="AB974" t="str">
            <v>Operational</v>
          </cell>
          <cell r="AC974" t="str">
            <v>Operational</v>
          </cell>
          <cell r="AD974" t="str">
            <v>Operational</v>
          </cell>
          <cell r="AE974" t="str">
            <v>Operational</v>
          </cell>
          <cell r="AF974" t="str">
            <v>Operational</v>
          </cell>
        </row>
        <row r="975">
          <cell r="N975" t="str">
            <v>United States</v>
          </cell>
          <cell r="W975" t="str">
            <v>Operational</v>
          </cell>
          <cell r="X975" t="str">
            <v>Operational</v>
          </cell>
          <cell r="Y975" t="str">
            <v>Operational</v>
          </cell>
          <cell r="Z975" t="str">
            <v>Operational</v>
          </cell>
          <cell r="AA975" t="str">
            <v>Operational</v>
          </cell>
          <cell r="AB975" t="str">
            <v>Operational</v>
          </cell>
          <cell r="AC975" t="str">
            <v>Operational</v>
          </cell>
          <cell r="AD975" t="str">
            <v>Operational</v>
          </cell>
          <cell r="AE975" t="str">
            <v>Operational</v>
          </cell>
          <cell r="AF975" t="str">
            <v>Operational</v>
          </cell>
        </row>
        <row r="976">
          <cell r="N976" t="str">
            <v>United States</v>
          </cell>
          <cell r="W976" t="str">
            <v>Operational</v>
          </cell>
          <cell r="X976" t="str">
            <v>Operational</v>
          </cell>
          <cell r="Y976" t="str">
            <v>Operational</v>
          </cell>
          <cell r="Z976" t="str">
            <v>Operational</v>
          </cell>
          <cell r="AA976" t="str">
            <v>Operational</v>
          </cell>
          <cell r="AB976" t="str">
            <v>Operational</v>
          </cell>
          <cell r="AC976" t="str">
            <v>Operational</v>
          </cell>
          <cell r="AD976" t="str">
            <v>Operational</v>
          </cell>
          <cell r="AE976" t="str">
            <v>Operational</v>
          </cell>
          <cell r="AF976" t="str">
            <v>Operational</v>
          </cell>
        </row>
        <row r="977">
          <cell r="N977" t="str">
            <v>United States</v>
          </cell>
          <cell r="W977" t="str">
            <v>Operational</v>
          </cell>
          <cell r="X977" t="str">
            <v>Operational</v>
          </cell>
          <cell r="Y977" t="str">
            <v>Operational</v>
          </cell>
          <cell r="Z977" t="str">
            <v>Operational</v>
          </cell>
          <cell r="AA977" t="str">
            <v>Operational</v>
          </cell>
          <cell r="AB977" t="str">
            <v>Operational</v>
          </cell>
          <cell r="AC977" t="str">
            <v>Operational</v>
          </cell>
          <cell r="AD977" t="str">
            <v>Operational</v>
          </cell>
          <cell r="AE977" t="str">
            <v>Operational</v>
          </cell>
          <cell r="AF977" t="str">
            <v>Operational</v>
          </cell>
        </row>
        <row r="978">
          <cell r="N978" t="str">
            <v>United States</v>
          </cell>
          <cell r="W978" t="str">
            <v>Operational</v>
          </cell>
          <cell r="X978" t="str">
            <v>Operational</v>
          </cell>
          <cell r="Y978" t="str">
            <v>Operational</v>
          </cell>
          <cell r="Z978" t="str">
            <v>Operational</v>
          </cell>
          <cell r="AA978" t="str">
            <v>Operational</v>
          </cell>
          <cell r="AB978" t="str">
            <v>Operational</v>
          </cell>
          <cell r="AC978" t="str">
            <v>Operational</v>
          </cell>
          <cell r="AD978" t="str">
            <v>Operational</v>
          </cell>
          <cell r="AE978" t="str">
            <v>Operational</v>
          </cell>
          <cell r="AF978" t="str">
            <v>Operational</v>
          </cell>
        </row>
        <row r="979">
          <cell r="N979" t="str">
            <v>United States</v>
          </cell>
          <cell r="W979" t="str">
            <v>Operational</v>
          </cell>
          <cell r="X979" t="str">
            <v>Operational</v>
          </cell>
          <cell r="Y979" t="str">
            <v>Operational</v>
          </cell>
          <cell r="Z979" t="str">
            <v>Operational</v>
          </cell>
          <cell r="AA979" t="str">
            <v>Operational</v>
          </cell>
          <cell r="AB979" t="str">
            <v>Operational</v>
          </cell>
          <cell r="AC979" t="str">
            <v>Operational</v>
          </cell>
          <cell r="AD979" t="str">
            <v>Operational</v>
          </cell>
          <cell r="AE979" t="str">
            <v>Operational</v>
          </cell>
          <cell r="AF979" t="str">
            <v>Operational</v>
          </cell>
        </row>
        <row r="980">
          <cell r="N980" t="str">
            <v>United States</v>
          </cell>
          <cell r="W980" t="str">
            <v>Operational</v>
          </cell>
          <cell r="X980" t="str">
            <v>Operational</v>
          </cell>
          <cell r="Y980" t="str">
            <v>Operational</v>
          </cell>
          <cell r="Z980" t="str">
            <v>Operational</v>
          </cell>
          <cell r="AA980" t="str">
            <v>Operational</v>
          </cell>
          <cell r="AB980" t="str">
            <v>Operational</v>
          </cell>
          <cell r="AC980" t="str">
            <v>Operational</v>
          </cell>
          <cell r="AD980" t="str">
            <v>Operational</v>
          </cell>
          <cell r="AE980" t="str">
            <v>Operational</v>
          </cell>
          <cell r="AF980" t="str">
            <v>Operational</v>
          </cell>
        </row>
        <row r="981">
          <cell r="N981" t="str">
            <v>United States</v>
          </cell>
          <cell r="W981" t="str">
            <v>Operational</v>
          </cell>
          <cell r="X981" t="str">
            <v>Operational</v>
          </cell>
          <cell r="Y981" t="str">
            <v>Operational</v>
          </cell>
          <cell r="Z981" t="str">
            <v>Operational</v>
          </cell>
          <cell r="AA981" t="str">
            <v>Operational</v>
          </cell>
          <cell r="AB981" t="str">
            <v>Operational</v>
          </cell>
          <cell r="AC981" t="str">
            <v>Operational</v>
          </cell>
          <cell r="AD981" t="str">
            <v>Operational</v>
          </cell>
          <cell r="AE981" t="str">
            <v>Operational</v>
          </cell>
          <cell r="AF981" t="str">
            <v>Operational</v>
          </cell>
        </row>
        <row r="982">
          <cell r="N982" t="str">
            <v>United States</v>
          </cell>
          <cell r="W982" t="str">
            <v>Operational</v>
          </cell>
          <cell r="X982" t="str">
            <v>Operational</v>
          </cell>
          <cell r="Y982" t="str">
            <v>Operational</v>
          </cell>
          <cell r="Z982" t="str">
            <v>Operational</v>
          </cell>
          <cell r="AA982" t="str">
            <v>Operational</v>
          </cell>
          <cell r="AB982" t="str">
            <v>Operational</v>
          </cell>
          <cell r="AC982" t="str">
            <v>Operational</v>
          </cell>
          <cell r="AD982" t="str">
            <v>Operational</v>
          </cell>
          <cell r="AE982" t="str">
            <v>Operational</v>
          </cell>
          <cell r="AF982" t="str">
            <v>Operational</v>
          </cell>
        </row>
        <row r="983">
          <cell r="N983" t="str">
            <v>United States</v>
          </cell>
          <cell r="W983" t="str">
            <v>Operational</v>
          </cell>
          <cell r="X983" t="str">
            <v>Operational</v>
          </cell>
          <cell r="Y983" t="str">
            <v>Operational</v>
          </cell>
          <cell r="Z983" t="str">
            <v>Operational</v>
          </cell>
          <cell r="AA983" t="str">
            <v>Operational</v>
          </cell>
          <cell r="AB983" t="str">
            <v>Operational</v>
          </cell>
          <cell r="AC983" t="str">
            <v>Operational</v>
          </cell>
          <cell r="AD983" t="str">
            <v>Operational</v>
          </cell>
          <cell r="AE983" t="str">
            <v>Operational</v>
          </cell>
          <cell r="AF983" t="str">
            <v>Operational</v>
          </cell>
        </row>
        <row r="984">
          <cell r="N984" t="str">
            <v>United States</v>
          </cell>
          <cell r="W984" t="str">
            <v>Operational</v>
          </cell>
          <cell r="X984" t="str">
            <v>Operational</v>
          </cell>
          <cell r="Y984" t="str">
            <v>Operational</v>
          </cell>
          <cell r="Z984" t="str">
            <v>Operational</v>
          </cell>
          <cell r="AA984" t="str">
            <v>Operational</v>
          </cell>
          <cell r="AB984" t="str">
            <v>Operational</v>
          </cell>
          <cell r="AC984" t="str">
            <v>Operational</v>
          </cell>
          <cell r="AD984" t="str">
            <v>Operational</v>
          </cell>
          <cell r="AE984" t="str">
            <v>Operational</v>
          </cell>
          <cell r="AF984" t="str">
            <v>Operational</v>
          </cell>
        </row>
        <row r="985">
          <cell r="N985" t="str">
            <v>United States</v>
          </cell>
          <cell r="W985" t="str">
            <v>Operational</v>
          </cell>
          <cell r="X985" t="str">
            <v>Operational</v>
          </cell>
          <cell r="Y985" t="str">
            <v>Operational</v>
          </cell>
          <cell r="Z985" t="str">
            <v>Operational</v>
          </cell>
          <cell r="AA985" t="str">
            <v>Operational</v>
          </cell>
          <cell r="AB985" t="str">
            <v>Operational</v>
          </cell>
          <cell r="AC985" t="str">
            <v>Operational</v>
          </cell>
          <cell r="AD985" t="str">
            <v>Operational</v>
          </cell>
          <cell r="AE985" t="str">
            <v>Operational</v>
          </cell>
          <cell r="AF985" t="str">
            <v>Operational</v>
          </cell>
        </row>
        <row r="986">
          <cell r="N986" t="str">
            <v>United States</v>
          </cell>
          <cell r="W986" t="str">
            <v>Operational</v>
          </cell>
          <cell r="X986" t="str">
            <v>Operational</v>
          </cell>
          <cell r="Y986" t="str">
            <v>Operational</v>
          </cell>
          <cell r="Z986" t="str">
            <v>Operational</v>
          </cell>
          <cell r="AA986" t="str">
            <v>Operational</v>
          </cell>
          <cell r="AB986" t="str">
            <v>Operational</v>
          </cell>
          <cell r="AC986" t="str">
            <v>Operational</v>
          </cell>
          <cell r="AD986" t="str">
            <v>Operational</v>
          </cell>
          <cell r="AE986" t="str">
            <v>Operational</v>
          </cell>
          <cell r="AF986" t="str">
            <v>Operational</v>
          </cell>
        </row>
        <row r="987">
          <cell r="N987" t="str">
            <v>United States</v>
          </cell>
          <cell r="W987" t="str">
            <v>Operational</v>
          </cell>
          <cell r="X987" t="str">
            <v>Operational</v>
          </cell>
          <cell r="Y987" t="str">
            <v>Operational</v>
          </cell>
          <cell r="Z987" t="str">
            <v>Operational</v>
          </cell>
          <cell r="AA987" t="str">
            <v>Operational</v>
          </cell>
          <cell r="AB987" t="str">
            <v>Operational</v>
          </cell>
          <cell r="AC987" t="str">
            <v>Operational</v>
          </cell>
          <cell r="AD987" t="str">
            <v>Operational</v>
          </cell>
          <cell r="AE987" t="str">
            <v>Operational</v>
          </cell>
          <cell r="AF987" t="str">
            <v>Operational</v>
          </cell>
        </row>
        <row r="988">
          <cell r="N988" t="str">
            <v>United States</v>
          </cell>
          <cell r="W988" t="str">
            <v>Operational</v>
          </cell>
          <cell r="X988" t="str">
            <v>Operational</v>
          </cell>
          <cell r="Y988" t="str">
            <v>Operational</v>
          </cell>
          <cell r="Z988" t="str">
            <v>Operational</v>
          </cell>
          <cell r="AA988" t="str">
            <v>Operational</v>
          </cell>
          <cell r="AB988" t="str">
            <v>Operational</v>
          </cell>
          <cell r="AC988" t="str">
            <v>Operational</v>
          </cell>
          <cell r="AD988" t="str">
            <v>Operational</v>
          </cell>
          <cell r="AE988" t="str">
            <v>Operational</v>
          </cell>
          <cell r="AF988" t="str">
            <v>Operational</v>
          </cell>
        </row>
        <row r="989">
          <cell r="N989" t="str">
            <v>United States</v>
          </cell>
          <cell r="W989" t="str">
            <v>Under Construction</v>
          </cell>
          <cell r="X989" t="str">
            <v>Under Construction</v>
          </cell>
          <cell r="Y989" t="str">
            <v>Under Construction</v>
          </cell>
          <cell r="Z989" t="str">
            <v>Under Construction</v>
          </cell>
          <cell r="AA989" t="str">
            <v>Under Construction</v>
          </cell>
          <cell r="AB989" t="str">
            <v>Under Construction</v>
          </cell>
          <cell r="AC989" t="str">
            <v>Under Construction</v>
          </cell>
          <cell r="AD989" t="str">
            <v>Under Construction</v>
          </cell>
          <cell r="AE989" t="str">
            <v>Under Construction</v>
          </cell>
          <cell r="AF989" t="str">
            <v>Operational</v>
          </cell>
        </row>
        <row r="990">
          <cell r="N990" t="str">
            <v>United States</v>
          </cell>
          <cell r="W990" t="str">
            <v>Operational</v>
          </cell>
          <cell r="X990" t="str">
            <v>Operational</v>
          </cell>
          <cell r="Y990" t="str">
            <v>Operational</v>
          </cell>
          <cell r="Z990" t="str">
            <v>Operational</v>
          </cell>
          <cell r="AA990" t="str">
            <v>Operational</v>
          </cell>
          <cell r="AB990" t="str">
            <v>Operational</v>
          </cell>
          <cell r="AC990" t="str">
            <v>Operational</v>
          </cell>
          <cell r="AD990" t="str">
            <v>Operational</v>
          </cell>
          <cell r="AE990" t="str">
            <v>Operational</v>
          </cell>
          <cell r="AF990" t="str">
            <v>Operational</v>
          </cell>
        </row>
        <row r="991">
          <cell r="N991" t="str">
            <v>United States</v>
          </cell>
          <cell r="W991" t="str">
            <v>Operational</v>
          </cell>
          <cell r="X991" t="str">
            <v>Operational</v>
          </cell>
          <cell r="Y991" t="str">
            <v>Operational</v>
          </cell>
          <cell r="Z991" t="str">
            <v>Operational</v>
          </cell>
          <cell r="AA991" t="str">
            <v>Operational</v>
          </cell>
          <cell r="AB991" t="str">
            <v>Operational</v>
          </cell>
          <cell r="AC991" t="str">
            <v>Operational</v>
          </cell>
          <cell r="AD991" t="str">
            <v>Operational</v>
          </cell>
          <cell r="AE991" t="str">
            <v>Operational</v>
          </cell>
          <cell r="AF991" t="str">
            <v>Operational</v>
          </cell>
        </row>
        <row r="992">
          <cell r="N992" t="str">
            <v>United States</v>
          </cell>
          <cell r="W992" t="str">
            <v>Operational</v>
          </cell>
          <cell r="X992" t="str">
            <v>Operational</v>
          </cell>
          <cell r="Y992" t="str">
            <v>Operational</v>
          </cell>
          <cell r="Z992" t="str">
            <v>Operational</v>
          </cell>
          <cell r="AA992" t="str">
            <v>Operational</v>
          </cell>
          <cell r="AB992" t="str">
            <v>Operational</v>
          </cell>
          <cell r="AC992" t="str">
            <v>Operational</v>
          </cell>
          <cell r="AD992" t="str">
            <v>Operational</v>
          </cell>
          <cell r="AE992" t="str">
            <v>Operational</v>
          </cell>
          <cell r="AF992" t="str">
            <v>Operational</v>
          </cell>
        </row>
        <row r="993">
          <cell r="N993" t="str">
            <v>United States</v>
          </cell>
          <cell r="W993" t="str">
            <v>Operational</v>
          </cell>
          <cell r="X993" t="str">
            <v>Operational</v>
          </cell>
          <cell r="Y993" t="str">
            <v>Operational</v>
          </cell>
          <cell r="Z993" t="str">
            <v>Operational</v>
          </cell>
          <cell r="AA993" t="str">
            <v>Operational</v>
          </cell>
          <cell r="AB993" t="str">
            <v>Operational</v>
          </cell>
          <cell r="AC993" t="str">
            <v>Operational</v>
          </cell>
          <cell r="AD993" t="str">
            <v>Operational</v>
          </cell>
          <cell r="AE993" t="str">
            <v>Operational</v>
          </cell>
          <cell r="AF993" t="str">
            <v>Operational</v>
          </cell>
        </row>
        <row r="994">
          <cell r="N994" t="str">
            <v>Canada</v>
          </cell>
          <cell r="W994" t="str">
            <v>Operational</v>
          </cell>
          <cell r="X994" t="str">
            <v>Operational</v>
          </cell>
          <cell r="Y994" t="str">
            <v>Operational</v>
          </cell>
          <cell r="Z994" t="str">
            <v>Operational</v>
          </cell>
          <cell r="AA994" t="str">
            <v>Operational</v>
          </cell>
          <cell r="AB994" t="str">
            <v>Operational</v>
          </cell>
          <cell r="AC994" t="str">
            <v>Operational</v>
          </cell>
          <cell r="AD994" t="str">
            <v>Operational</v>
          </cell>
          <cell r="AE994" t="str">
            <v>Operational</v>
          </cell>
          <cell r="AF994" t="str">
            <v>Operational</v>
          </cell>
        </row>
        <row r="995">
          <cell r="N995" t="str">
            <v>United States</v>
          </cell>
          <cell r="W995" t="str">
            <v>Operational</v>
          </cell>
          <cell r="X995" t="str">
            <v>Operational</v>
          </cell>
          <cell r="Y995" t="str">
            <v>Operational</v>
          </cell>
          <cell r="Z995" t="str">
            <v>Operational</v>
          </cell>
          <cell r="AA995" t="str">
            <v>Operational</v>
          </cell>
          <cell r="AB995" t="str">
            <v>Operational</v>
          </cell>
          <cell r="AC995" t="str">
            <v>Operational</v>
          </cell>
          <cell r="AD995" t="str">
            <v>Operational</v>
          </cell>
          <cell r="AE995" t="str">
            <v>Operational</v>
          </cell>
          <cell r="AF995" t="str">
            <v>Operational</v>
          </cell>
        </row>
        <row r="996">
          <cell r="N996" t="str">
            <v>United States</v>
          </cell>
          <cell r="W996" t="str">
            <v>Operational</v>
          </cell>
          <cell r="X996" t="str">
            <v>Operational</v>
          </cell>
          <cell r="Y996" t="str">
            <v>Operational</v>
          </cell>
          <cell r="Z996" t="str">
            <v>Operational</v>
          </cell>
          <cell r="AA996" t="str">
            <v>Operational</v>
          </cell>
          <cell r="AB996" t="str">
            <v>Operational</v>
          </cell>
          <cell r="AC996" t="str">
            <v>Operational</v>
          </cell>
          <cell r="AD996" t="str">
            <v>Operational</v>
          </cell>
          <cell r="AE996" t="str">
            <v>Operational</v>
          </cell>
          <cell r="AF996" t="str">
            <v>Operational</v>
          </cell>
        </row>
        <row r="997">
          <cell r="N997" t="str">
            <v>United States</v>
          </cell>
          <cell r="W997" t="str">
            <v>Operational</v>
          </cell>
          <cell r="X997" t="str">
            <v>Operational</v>
          </cell>
          <cell r="Y997" t="str">
            <v>Operational</v>
          </cell>
          <cell r="Z997" t="str">
            <v>Operational</v>
          </cell>
          <cell r="AA997" t="str">
            <v>Operational</v>
          </cell>
          <cell r="AB997" t="str">
            <v>Operational</v>
          </cell>
          <cell r="AC997" t="str">
            <v>Operational</v>
          </cell>
          <cell r="AD997" t="str">
            <v>Operational</v>
          </cell>
          <cell r="AE997" t="str">
            <v>Operational</v>
          </cell>
          <cell r="AF997" t="str">
            <v>Operational</v>
          </cell>
        </row>
        <row r="998">
          <cell r="N998" t="str">
            <v>United States</v>
          </cell>
          <cell r="W998" t="str">
            <v>Operational</v>
          </cell>
          <cell r="X998" t="str">
            <v>Operational</v>
          </cell>
          <cell r="Y998" t="str">
            <v>Operational</v>
          </cell>
          <cell r="Z998" t="str">
            <v>Operational</v>
          </cell>
          <cell r="AA998" t="str">
            <v>Operational</v>
          </cell>
          <cell r="AB998" t="str">
            <v>Operational</v>
          </cell>
          <cell r="AC998" t="str">
            <v>Operational</v>
          </cell>
          <cell r="AD998" t="str">
            <v>Operational</v>
          </cell>
          <cell r="AE998" t="str">
            <v>Operational</v>
          </cell>
          <cell r="AF998" t="str">
            <v>Operational</v>
          </cell>
        </row>
        <row r="999">
          <cell r="N999" t="str">
            <v>United States</v>
          </cell>
          <cell r="W999" t="str">
            <v>Operational</v>
          </cell>
          <cell r="X999" t="str">
            <v>Operational</v>
          </cell>
          <cell r="Y999" t="str">
            <v>Operational</v>
          </cell>
          <cell r="Z999" t="str">
            <v>Operational</v>
          </cell>
          <cell r="AA999" t="str">
            <v>Operational</v>
          </cell>
          <cell r="AB999" t="str">
            <v>Operational</v>
          </cell>
          <cell r="AC999" t="str">
            <v>Operational</v>
          </cell>
          <cell r="AD999" t="str">
            <v>Operational</v>
          </cell>
          <cell r="AE999" t="str">
            <v>Operational</v>
          </cell>
          <cell r="AF999" t="str">
            <v>Operational</v>
          </cell>
        </row>
        <row r="1000">
          <cell r="N1000" t="str">
            <v>United States</v>
          </cell>
          <cell r="W1000" t="str">
            <v>Operational</v>
          </cell>
          <cell r="X1000" t="str">
            <v>Operational</v>
          </cell>
          <cell r="Y1000" t="str">
            <v>Operational</v>
          </cell>
          <cell r="Z1000" t="str">
            <v>Operational</v>
          </cell>
          <cell r="AA1000" t="str">
            <v>Operational</v>
          </cell>
          <cell r="AB1000" t="str">
            <v>Operational</v>
          </cell>
          <cell r="AC1000" t="str">
            <v>Operational</v>
          </cell>
          <cell r="AD1000" t="str">
            <v>Operational</v>
          </cell>
          <cell r="AE1000" t="str">
            <v>Operational</v>
          </cell>
          <cell r="AF1000" t="str">
            <v>Operational</v>
          </cell>
        </row>
        <row r="1001">
          <cell r="N1001" t="str">
            <v>United States</v>
          </cell>
          <cell r="W1001" t="str">
            <v>Under Construction</v>
          </cell>
          <cell r="X1001" t="str">
            <v>Under Construction</v>
          </cell>
          <cell r="Y1001" t="str">
            <v>Under Construction</v>
          </cell>
          <cell r="Z1001" t="str">
            <v>Operational</v>
          </cell>
          <cell r="AA1001" t="str">
            <v>Operational</v>
          </cell>
          <cell r="AB1001" t="str">
            <v>Operational</v>
          </cell>
          <cell r="AC1001" t="str">
            <v>Operational</v>
          </cell>
          <cell r="AD1001" t="str">
            <v>Operational</v>
          </cell>
          <cell r="AE1001" t="str">
            <v>Operational</v>
          </cell>
          <cell r="AF1001" t="str">
            <v>Operational</v>
          </cell>
        </row>
        <row r="1002">
          <cell r="N1002" t="str">
            <v>United States</v>
          </cell>
          <cell r="W1002" t="str">
            <v>Operational</v>
          </cell>
          <cell r="X1002" t="str">
            <v>Operational</v>
          </cell>
          <cell r="Y1002" t="str">
            <v>Operational</v>
          </cell>
          <cell r="Z1002" t="str">
            <v>Operational</v>
          </cell>
          <cell r="AA1002" t="str">
            <v>Operational</v>
          </cell>
          <cell r="AB1002" t="str">
            <v>Operational</v>
          </cell>
          <cell r="AC1002" t="str">
            <v>Operational</v>
          </cell>
          <cell r="AD1002" t="str">
            <v>Operational</v>
          </cell>
          <cell r="AE1002" t="str">
            <v>Operational</v>
          </cell>
          <cell r="AF1002" t="str">
            <v>Operational</v>
          </cell>
        </row>
        <row r="1003">
          <cell r="N1003" t="str">
            <v>United States</v>
          </cell>
          <cell r="W1003" t="str">
            <v>Operational</v>
          </cell>
          <cell r="X1003" t="str">
            <v>Operational</v>
          </cell>
          <cell r="Y1003" t="str">
            <v>Operational</v>
          </cell>
          <cell r="Z1003" t="str">
            <v>Operational</v>
          </cell>
          <cell r="AA1003" t="str">
            <v>Operational</v>
          </cell>
          <cell r="AB1003" t="str">
            <v>Operational</v>
          </cell>
          <cell r="AC1003" t="str">
            <v>Operational</v>
          </cell>
          <cell r="AD1003" t="str">
            <v>Operational</v>
          </cell>
          <cell r="AE1003" t="str">
            <v>Operational</v>
          </cell>
          <cell r="AF1003" t="str">
            <v>Operational</v>
          </cell>
        </row>
        <row r="1004">
          <cell r="N1004" t="str">
            <v>United States</v>
          </cell>
          <cell r="W1004" t="str">
            <v>Operational</v>
          </cell>
          <cell r="X1004" t="str">
            <v>Operational</v>
          </cell>
          <cell r="Y1004" t="str">
            <v>Operational</v>
          </cell>
          <cell r="Z1004" t="str">
            <v>Operational</v>
          </cell>
          <cell r="AA1004" t="str">
            <v>Operational</v>
          </cell>
          <cell r="AB1004" t="str">
            <v>Operational</v>
          </cell>
          <cell r="AC1004" t="str">
            <v>Operational</v>
          </cell>
          <cell r="AD1004" t="str">
            <v>Operational</v>
          </cell>
          <cell r="AE1004" t="str">
            <v>Operational</v>
          </cell>
          <cell r="AF1004" t="str">
            <v>Operational</v>
          </cell>
        </row>
        <row r="1005">
          <cell r="N1005" t="str">
            <v>United States</v>
          </cell>
          <cell r="W1005" t="str">
            <v>Operational</v>
          </cell>
          <cell r="X1005" t="str">
            <v>Operational</v>
          </cell>
          <cell r="Y1005" t="str">
            <v>Operational</v>
          </cell>
          <cell r="Z1005" t="str">
            <v>Operational</v>
          </cell>
          <cell r="AA1005" t="str">
            <v>Operational</v>
          </cell>
          <cell r="AB1005" t="str">
            <v>Operational</v>
          </cell>
          <cell r="AC1005" t="str">
            <v>Operational</v>
          </cell>
          <cell r="AD1005" t="str">
            <v>Operational</v>
          </cell>
          <cell r="AE1005" t="str">
            <v>Operational</v>
          </cell>
          <cell r="AF1005" t="str">
            <v>Operational</v>
          </cell>
        </row>
        <row r="1006">
          <cell r="N1006" t="str">
            <v>United States</v>
          </cell>
          <cell r="W1006" t="str">
            <v>Operational</v>
          </cell>
          <cell r="X1006" t="str">
            <v>Operational</v>
          </cell>
          <cell r="Y1006" t="str">
            <v>Operational</v>
          </cell>
          <cell r="Z1006" t="str">
            <v>Operational</v>
          </cell>
          <cell r="AA1006" t="str">
            <v>Operational</v>
          </cell>
          <cell r="AB1006" t="str">
            <v>Operational</v>
          </cell>
          <cell r="AC1006" t="str">
            <v>Operational</v>
          </cell>
          <cell r="AD1006" t="str">
            <v>Operational</v>
          </cell>
          <cell r="AE1006" t="str">
            <v>Operational</v>
          </cell>
          <cell r="AF1006" t="str">
            <v>Operational</v>
          </cell>
        </row>
        <row r="1007">
          <cell r="N1007" t="str">
            <v>United States</v>
          </cell>
          <cell r="W1007" t="str">
            <v>Operational</v>
          </cell>
          <cell r="X1007" t="str">
            <v>Operational</v>
          </cell>
          <cell r="Y1007" t="str">
            <v>Operational</v>
          </cell>
          <cell r="Z1007" t="str">
            <v>Operational</v>
          </cell>
          <cell r="AA1007" t="str">
            <v>Operational</v>
          </cell>
          <cell r="AB1007" t="str">
            <v>Operational</v>
          </cell>
          <cell r="AC1007" t="str">
            <v>Operational</v>
          </cell>
          <cell r="AD1007" t="str">
            <v>Operational</v>
          </cell>
          <cell r="AE1007" t="str">
            <v>Operational</v>
          </cell>
          <cell r="AF1007" t="str">
            <v>Operational</v>
          </cell>
        </row>
        <row r="1008">
          <cell r="N1008" t="str">
            <v>United States</v>
          </cell>
          <cell r="W1008" t="str">
            <v>Operational</v>
          </cell>
          <cell r="X1008" t="str">
            <v>Operational</v>
          </cell>
          <cell r="Y1008" t="str">
            <v>Operational</v>
          </cell>
          <cell r="Z1008" t="str">
            <v>Operational</v>
          </cell>
          <cell r="AA1008" t="str">
            <v>Operational</v>
          </cell>
          <cell r="AB1008" t="str">
            <v>Operational</v>
          </cell>
          <cell r="AC1008" t="str">
            <v>Operational</v>
          </cell>
          <cell r="AD1008" t="str">
            <v>Operational</v>
          </cell>
          <cell r="AE1008" t="str">
            <v>Operational</v>
          </cell>
          <cell r="AF1008" t="str">
            <v>Operational</v>
          </cell>
        </row>
        <row r="1009">
          <cell r="N1009" t="str">
            <v>United States</v>
          </cell>
          <cell r="W1009" t="str">
            <v>Operational</v>
          </cell>
          <cell r="X1009" t="str">
            <v>Operational</v>
          </cell>
          <cell r="Y1009" t="str">
            <v>Operational</v>
          </cell>
          <cell r="Z1009" t="str">
            <v>Operational</v>
          </cell>
          <cell r="AA1009" t="str">
            <v>Operational</v>
          </cell>
          <cell r="AB1009" t="str">
            <v>Operational</v>
          </cell>
          <cell r="AC1009" t="str">
            <v>Operational</v>
          </cell>
          <cell r="AD1009" t="str">
            <v>Operational</v>
          </cell>
          <cell r="AE1009" t="str">
            <v>Operational</v>
          </cell>
          <cell r="AF1009" t="str">
            <v>Operational</v>
          </cell>
        </row>
        <row r="1010">
          <cell r="N1010" t="str">
            <v>United States</v>
          </cell>
          <cell r="W1010" t="str">
            <v>Operational</v>
          </cell>
          <cell r="X1010" t="str">
            <v>Operational</v>
          </cell>
          <cell r="Y1010" t="str">
            <v>Operational</v>
          </cell>
          <cell r="Z1010" t="str">
            <v>Operational</v>
          </cell>
          <cell r="AA1010" t="str">
            <v>Operational</v>
          </cell>
          <cell r="AB1010" t="str">
            <v>Operational</v>
          </cell>
          <cell r="AC1010" t="str">
            <v>Operational</v>
          </cell>
          <cell r="AD1010" t="str">
            <v>Operational</v>
          </cell>
          <cell r="AE1010" t="str">
            <v>Operational</v>
          </cell>
          <cell r="AF1010" t="str">
            <v>Operational</v>
          </cell>
        </row>
        <row r="1011">
          <cell r="N1011" t="str">
            <v>United States</v>
          </cell>
          <cell r="W1011" t="str">
            <v>Operational</v>
          </cell>
          <cell r="X1011" t="str">
            <v>Operational</v>
          </cell>
          <cell r="Y1011" t="str">
            <v>Operational</v>
          </cell>
          <cell r="Z1011" t="str">
            <v>Operational</v>
          </cell>
          <cell r="AA1011" t="str">
            <v>Operational</v>
          </cell>
          <cell r="AB1011" t="str">
            <v>Operational</v>
          </cell>
          <cell r="AC1011" t="str">
            <v>Operational</v>
          </cell>
          <cell r="AD1011" t="str">
            <v>Operational</v>
          </cell>
          <cell r="AE1011" t="str">
            <v>Operational</v>
          </cell>
          <cell r="AF1011" t="str">
            <v>Operational</v>
          </cell>
        </row>
        <row r="1012">
          <cell r="N1012" t="str">
            <v>United States</v>
          </cell>
          <cell r="W1012" t="str">
            <v>Operational</v>
          </cell>
          <cell r="X1012" t="str">
            <v>Operational</v>
          </cell>
          <cell r="Y1012" t="str">
            <v>Operational</v>
          </cell>
          <cell r="Z1012" t="str">
            <v>Operational</v>
          </cell>
          <cell r="AA1012" t="str">
            <v>Operational</v>
          </cell>
          <cell r="AB1012" t="str">
            <v>Operational</v>
          </cell>
          <cell r="AC1012" t="str">
            <v>Operational</v>
          </cell>
          <cell r="AD1012" t="str">
            <v>Operational</v>
          </cell>
          <cell r="AE1012" t="str">
            <v>Operational</v>
          </cell>
          <cell r="AF1012" t="str">
            <v>Operational</v>
          </cell>
        </row>
        <row r="1013">
          <cell r="N1013" t="str">
            <v>United States</v>
          </cell>
          <cell r="W1013" t="str">
            <v>Operational</v>
          </cell>
          <cell r="X1013" t="str">
            <v>Operational</v>
          </cell>
          <cell r="Y1013" t="str">
            <v>Operational</v>
          </cell>
          <cell r="Z1013" t="str">
            <v>Operational</v>
          </cell>
          <cell r="AA1013" t="str">
            <v>Operational</v>
          </cell>
          <cell r="AB1013" t="str">
            <v>Operational</v>
          </cell>
          <cell r="AC1013" t="str">
            <v>Operational</v>
          </cell>
          <cell r="AD1013" t="str">
            <v>Operational</v>
          </cell>
          <cell r="AE1013" t="str">
            <v>Operational</v>
          </cell>
          <cell r="AF1013" t="str">
            <v>Operational</v>
          </cell>
        </row>
        <row r="1014">
          <cell r="N1014" t="str">
            <v>United States</v>
          </cell>
          <cell r="W1014" t="str">
            <v>Operational</v>
          </cell>
          <cell r="X1014" t="str">
            <v>Operational</v>
          </cell>
          <cell r="Y1014" t="str">
            <v>Operational</v>
          </cell>
          <cell r="Z1014" t="str">
            <v>Operational</v>
          </cell>
          <cell r="AA1014" t="str">
            <v>Operational</v>
          </cell>
          <cell r="AB1014" t="str">
            <v>Operational</v>
          </cell>
          <cell r="AC1014" t="str">
            <v>Operational</v>
          </cell>
          <cell r="AD1014" t="str">
            <v>Operational</v>
          </cell>
          <cell r="AE1014" t="str">
            <v>Operational</v>
          </cell>
          <cell r="AF1014" t="str">
            <v>Operational</v>
          </cell>
        </row>
        <row r="1015">
          <cell r="N1015" t="str">
            <v>United States</v>
          </cell>
          <cell r="W1015" t="str">
            <v>Operational</v>
          </cell>
          <cell r="X1015" t="str">
            <v>Operational</v>
          </cell>
          <cell r="Y1015" t="str">
            <v>Operational</v>
          </cell>
          <cell r="Z1015" t="str">
            <v>Operational</v>
          </cell>
          <cell r="AA1015" t="str">
            <v>Operational</v>
          </cell>
          <cell r="AB1015" t="str">
            <v>Operational</v>
          </cell>
          <cell r="AC1015" t="str">
            <v>Operational</v>
          </cell>
          <cell r="AD1015" t="str">
            <v>Operational</v>
          </cell>
          <cell r="AE1015" t="str">
            <v>Operational</v>
          </cell>
          <cell r="AF1015" t="str">
            <v>Operational</v>
          </cell>
        </row>
        <row r="1016">
          <cell r="N1016" t="str">
            <v>United States</v>
          </cell>
          <cell r="W1016" t="str">
            <v>Operational</v>
          </cell>
          <cell r="X1016" t="str">
            <v>Operational</v>
          </cell>
          <cell r="Y1016" t="str">
            <v>Operational</v>
          </cell>
          <cell r="Z1016" t="str">
            <v>Operational</v>
          </cell>
          <cell r="AA1016" t="str">
            <v>Operational</v>
          </cell>
          <cell r="AB1016" t="str">
            <v>Operational</v>
          </cell>
          <cell r="AC1016" t="str">
            <v>Operational</v>
          </cell>
          <cell r="AD1016" t="str">
            <v>Operational</v>
          </cell>
          <cell r="AE1016" t="str">
            <v>Operational</v>
          </cell>
          <cell r="AF1016" t="str">
            <v>Operational</v>
          </cell>
        </row>
        <row r="1017">
          <cell r="N1017" t="str">
            <v>United States</v>
          </cell>
          <cell r="W1017" t="str">
            <v>Operational</v>
          </cell>
          <cell r="X1017" t="str">
            <v>Operational</v>
          </cell>
          <cell r="Y1017" t="str">
            <v>Operational</v>
          </cell>
          <cell r="Z1017" t="str">
            <v>Operational</v>
          </cell>
          <cell r="AA1017" t="str">
            <v>Operational</v>
          </cell>
          <cell r="AB1017" t="str">
            <v>Operational</v>
          </cell>
          <cell r="AC1017" t="str">
            <v>Operational</v>
          </cell>
          <cell r="AD1017" t="str">
            <v>Operational</v>
          </cell>
          <cell r="AE1017" t="str">
            <v>Operational</v>
          </cell>
          <cell r="AF1017" t="str">
            <v>Operational</v>
          </cell>
        </row>
        <row r="1018">
          <cell r="N1018" t="str">
            <v>United States</v>
          </cell>
          <cell r="W1018" t="str">
            <v>Operational</v>
          </cell>
          <cell r="X1018" t="str">
            <v>Operational</v>
          </cell>
          <cell r="Y1018" t="str">
            <v>Operational</v>
          </cell>
          <cell r="Z1018" t="str">
            <v>Operational</v>
          </cell>
          <cell r="AA1018" t="str">
            <v>Operational</v>
          </cell>
          <cell r="AB1018" t="str">
            <v>Operational</v>
          </cell>
          <cell r="AC1018" t="str">
            <v>Operational</v>
          </cell>
          <cell r="AD1018" t="str">
            <v>Operational</v>
          </cell>
          <cell r="AE1018" t="str">
            <v>Operational</v>
          </cell>
          <cell r="AF1018" t="str">
            <v>Operational</v>
          </cell>
        </row>
        <row r="1019">
          <cell r="N1019" t="str">
            <v>United States</v>
          </cell>
          <cell r="W1019" t="str">
            <v>Operational</v>
          </cell>
          <cell r="X1019" t="str">
            <v>Operational</v>
          </cell>
          <cell r="Y1019" t="str">
            <v>Operational</v>
          </cell>
          <cell r="Z1019" t="str">
            <v>Operational</v>
          </cell>
          <cell r="AA1019" t="str">
            <v>Operational</v>
          </cell>
          <cell r="AB1019" t="str">
            <v>Operational</v>
          </cell>
          <cell r="AC1019" t="str">
            <v>Operational</v>
          </cell>
          <cell r="AD1019" t="str">
            <v>Operational</v>
          </cell>
          <cell r="AE1019" t="str">
            <v>Operational</v>
          </cell>
          <cell r="AF1019" t="str">
            <v>Operational</v>
          </cell>
        </row>
        <row r="1020">
          <cell r="N1020" t="str">
            <v>United States</v>
          </cell>
          <cell r="W1020" t="str">
            <v>Operational</v>
          </cell>
          <cell r="X1020" t="str">
            <v>Operational</v>
          </cell>
          <cell r="Y1020" t="str">
            <v>Operational</v>
          </cell>
          <cell r="Z1020" t="str">
            <v>Operational</v>
          </cell>
          <cell r="AA1020" t="str">
            <v>Operational</v>
          </cell>
          <cell r="AB1020" t="str">
            <v>Operational</v>
          </cell>
          <cell r="AC1020" t="str">
            <v>Operational</v>
          </cell>
          <cell r="AD1020" t="str">
            <v>Operational</v>
          </cell>
          <cell r="AE1020" t="str">
            <v>Operational</v>
          </cell>
          <cell r="AF1020" t="str">
            <v>Operational</v>
          </cell>
        </row>
        <row r="1021">
          <cell r="N1021" t="str">
            <v>United States</v>
          </cell>
          <cell r="W1021" t="str">
            <v>Operational</v>
          </cell>
          <cell r="X1021" t="str">
            <v>Operational</v>
          </cell>
          <cell r="Y1021" t="str">
            <v>Operational</v>
          </cell>
          <cell r="Z1021" t="str">
            <v>Operational</v>
          </cell>
          <cell r="AA1021" t="str">
            <v>Operational</v>
          </cell>
          <cell r="AB1021" t="str">
            <v>Operational</v>
          </cell>
          <cell r="AC1021" t="str">
            <v>Operational</v>
          </cell>
          <cell r="AD1021" t="str">
            <v>Operational</v>
          </cell>
          <cell r="AE1021" t="str">
            <v>Operational</v>
          </cell>
          <cell r="AF1021" t="str">
            <v>Operational</v>
          </cell>
        </row>
        <row r="1022">
          <cell r="N1022" t="str">
            <v>United States</v>
          </cell>
          <cell r="W1022" t="str">
            <v>Operational</v>
          </cell>
          <cell r="X1022" t="str">
            <v>Operational</v>
          </cell>
          <cell r="Y1022" t="str">
            <v>Operational</v>
          </cell>
          <cell r="Z1022" t="str">
            <v>Operational</v>
          </cell>
          <cell r="AA1022" t="str">
            <v>Operational</v>
          </cell>
          <cell r="AB1022" t="str">
            <v>Operational</v>
          </cell>
          <cell r="AC1022" t="str">
            <v>Operational</v>
          </cell>
          <cell r="AD1022" t="str">
            <v>Operational</v>
          </cell>
          <cell r="AE1022" t="str">
            <v>Operational</v>
          </cell>
          <cell r="AF1022" t="str">
            <v>Operational</v>
          </cell>
        </row>
        <row r="1023">
          <cell r="N1023" t="str">
            <v>United States</v>
          </cell>
          <cell r="W1023" t="str">
            <v>Operational</v>
          </cell>
          <cell r="X1023" t="str">
            <v>Operational</v>
          </cell>
          <cell r="Y1023" t="str">
            <v>Operational</v>
          </cell>
          <cell r="Z1023" t="str">
            <v>Operational</v>
          </cell>
          <cell r="AA1023" t="str">
            <v>Operational</v>
          </cell>
          <cell r="AB1023" t="str">
            <v>Operational</v>
          </cell>
          <cell r="AC1023" t="str">
            <v>Operational</v>
          </cell>
          <cell r="AD1023" t="str">
            <v>Operational</v>
          </cell>
          <cell r="AE1023" t="str">
            <v>Operational</v>
          </cell>
          <cell r="AF1023" t="str">
            <v>Operational</v>
          </cell>
        </row>
        <row r="1024">
          <cell r="N1024" t="str">
            <v>United States</v>
          </cell>
          <cell r="W1024" t="str">
            <v>Operational</v>
          </cell>
          <cell r="X1024" t="str">
            <v>Operational</v>
          </cell>
          <cell r="Y1024" t="str">
            <v>Operational</v>
          </cell>
          <cell r="Z1024" t="str">
            <v>Operational</v>
          </cell>
          <cell r="AA1024" t="str">
            <v>Operational</v>
          </cell>
          <cell r="AB1024" t="str">
            <v>Operational</v>
          </cell>
          <cell r="AC1024" t="str">
            <v>Operational</v>
          </cell>
          <cell r="AD1024" t="str">
            <v>Operational</v>
          </cell>
          <cell r="AE1024" t="str">
            <v>Operational</v>
          </cell>
          <cell r="AF1024" t="str">
            <v>Operational</v>
          </cell>
        </row>
        <row r="1025">
          <cell r="N1025" t="str">
            <v>United States</v>
          </cell>
          <cell r="W1025" t="str">
            <v>Operational</v>
          </cell>
          <cell r="X1025" t="str">
            <v>Operational</v>
          </cell>
          <cell r="Y1025" t="str">
            <v>Operational</v>
          </cell>
          <cell r="Z1025" t="str">
            <v>Operational</v>
          </cell>
          <cell r="AA1025" t="str">
            <v>Operational</v>
          </cell>
          <cell r="AB1025" t="str">
            <v>Operational</v>
          </cell>
          <cell r="AC1025" t="str">
            <v>Operational</v>
          </cell>
          <cell r="AD1025" t="str">
            <v>Operational</v>
          </cell>
          <cell r="AE1025" t="str">
            <v>Operational</v>
          </cell>
          <cell r="AF1025" t="str">
            <v>Operational</v>
          </cell>
        </row>
        <row r="1026">
          <cell r="N1026" t="str">
            <v>United States</v>
          </cell>
          <cell r="W1026" t="str">
            <v>Operational</v>
          </cell>
          <cell r="X1026" t="str">
            <v>Operational</v>
          </cell>
          <cell r="Y1026" t="str">
            <v>Operational</v>
          </cell>
          <cell r="Z1026" t="str">
            <v>Operational</v>
          </cell>
          <cell r="AA1026" t="str">
            <v>Operational</v>
          </cell>
          <cell r="AB1026" t="str">
            <v>Operational</v>
          </cell>
          <cell r="AC1026" t="str">
            <v>Operational</v>
          </cell>
          <cell r="AD1026" t="str">
            <v>Operational</v>
          </cell>
          <cell r="AE1026" t="str">
            <v>Operational</v>
          </cell>
          <cell r="AF1026" t="str">
            <v>Operational</v>
          </cell>
        </row>
        <row r="1027">
          <cell r="N1027" t="str">
            <v>United States</v>
          </cell>
          <cell r="W1027" t="str">
            <v>Operational</v>
          </cell>
          <cell r="X1027" t="str">
            <v>Operational</v>
          </cell>
          <cell r="Y1027" t="str">
            <v>Operational</v>
          </cell>
          <cell r="Z1027" t="str">
            <v>Operational</v>
          </cell>
          <cell r="AA1027" t="str">
            <v>Operational</v>
          </cell>
          <cell r="AB1027" t="str">
            <v>Operational</v>
          </cell>
          <cell r="AC1027" t="str">
            <v>Operational</v>
          </cell>
          <cell r="AD1027" t="str">
            <v>Operational</v>
          </cell>
          <cell r="AE1027" t="str">
            <v>Operational</v>
          </cell>
          <cell r="AF1027" t="str">
            <v>Operational</v>
          </cell>
        </row>
        <row r="1028">
          <cell r="N1028" t="str">
            <v>United States</v>
          </cell>
          <cell r="W1028" t="str">
            <v>Operational</v>
          </cell>
          <cell r="X1028" t="str">
            <v>Operational</v>
          </cell>
          <cell r="Y1028" t="str">
            <v>Operational</v>
          </cell>
          <cell r="Z1028" t="str">
            <v>Operational</v>
          </cell>
          <cell r="AA1028" t="str">
            <v>Operational</v>
          </cell>
          <cell r="AB1028" t="str">
            <v>Operational</v>
          </cell>
          <cell r="AC1028" t="str">
            <v>Operational</v>
          </cell>
          <cell r="AD1028" t="str">
            <v>Operational</v>
          </cell>
          <cell r="AE1028" t="str">
            <v>Operational</v>
          </cell>
          <cell r="AF1028" t="str">
            <v>Operational</v>
          </cell>
        </row>
        <row r="1029">
          <cell r="N1029" t="str">
            <v>United States</v>
          </cell>
          <cell r="W1029" t="str">
            <v>Operational</v>
          </cell>
          <cell r="X1029" t="str">
            <v>Operational</v>
          </cell>
          <cell r="Y1029" t="str">
            <v>Operational</v>
          </cell>
          <cell r="Z1029" t="str">
            <v>Operational</v>
          </cell>
          <cell r="AA1029" t="str">
            <v>Operational</v>
          </cell>
          <cell r="AB1029" t="str">
            <v>Operational</v>
          </cell>
          <cell r="AC1029" t="str">
            <v>Operational</v>
          </cell>
          <cell r="AD1029" t="str">
            <v>Operational</v>
          </cell>
          <cell r="AE1029" t="str">
            <v>Operational</v>
          </cell>
          <cell r="AF1029" t="str">
            <v>Operational</v>
          </cell>
        </row>
        <row r="1030">
          <cell r="N1030" t="str">
            <v>United States</v>
          </cell>
          <cell r="W1030" t="str">
            <v>Operational</v>
          </cell>
          <cell r="X1030" t="str">
            <v>Operational</v>
          </cell>
          <cell r="Y1030" t="str">
            <v>Operational</v>
          </cell>
          <cell r="Z1030" t="str">
            <v>Operational</v>
          </cell>
          <cell r="AA1030" t="str">
            <v>Operational</v>
          </cell>
          <cell r="AB1030" t="str">
            <v>Operational</v>
          </cell>
          <cell r="AC1030" t="str">
            <v>Operational</v>
          </cell>
          <cell r="AD1030" t="str">
            <v>Operational</v>
          </cell>
          <cell r="AE1030" t="str">
            <v>Operational</v>
          </cell>
          <cell r="AF1030" t="str">
            <v>Operational</v>
          </cell>
        </row>
        <row r="1031">
          <cell r="N1031" t="str">
            <v>United States</v>
          </cell>
          <cell r="W1031" t="str">
            <v>Operational</v>
          </cell>
          <cell r="X1031" t="str">
            <v>Operational</v>
          </cell>
          <cell r="Y1031" t="str">
            <v>Operational</v>
          </cell>
          <cell r="Z1031" t="str">
            <v>Operational</v>
          </cell>
          <cell r="AA1031" t="str">
            <v>Operational</v>
          </cell>
          <cell r="AB1031" t="str">
            <v>Operational</v>
          </cell>
          <cell r="AC1031" t="str">
            <v>Operational</v>
          </cell>
          <cell r="AD1031" t="str">
            <v>Operational</v>
          </cell>
          <cell r="AE1031" t="str">
            <v>Operational</v>
          </cell>
          <cell r="AF1031" t="str">
            <v>Operational</v>
          </cell>
        </row>
        <row r="1032">
          <cell r="N1032" t="str">
            <v>United States</v>
          </cell>
          <cell r="W1032" t="str">
            <v>Operational</v>
          </cell>
          <cell r="X1032" t="str">
            <v>Operational</v>
          </cell>
          <cell r="Y1032" t="str">
            <v>Operational</v>
          </cell>
          <cell r="Z1032" t="str">
            <v>Operational</v>
          </cell>
          <cell r="AA1032" t="str">
            <v>Operational</v>
          </cell>
          <cell r="AB1032" t="str">
            <v>Operational</v>
          </cell>
          <cell r="AC1032" t="str">
            <v>Operational</v>
          </cell>
          <cell r="AD1032" t="str">
            <v>Operational</v>
          </cell>
          <cell r="AE1032" t="str">
            <v>Operational</v>
          </cell>
          <cell r="AF1032" t="str">
            <v>Operational</v>
          </cell>
        </row>
        <row r="1033">
          <cell r="N1033" t="str">
            <v>United States</v>
          </cell>
          <cell r="W1033" t="str">
            <v>Operational</v>
          </cell>
          <cell r="X1033" t="str">
            <v>Operational</v>
          </cell>
          <cell r="Y1033" t="str">
            <v>Operational</v>
          </cell>
          <cell r="Z1033" t="str">
            <v>Operational</v>
          </cell>
          <cell r="AA1033" t="str">
            <v>Operational</v>
          </cell>
          <cell r="AB1033" t="str">
            <v>Operational</v>
          </cell>
          <cell r="AC1033" t="str">
            <v>Operational</v>
          </cell>
          <cell r="AD1033" t="str">
            <v>Operational</v>
          </cell>
          <cell r="AE1033" t="str">
            <v>Operational</v>
          </cell>
          <cell r="AF1033" t="str">
            <v>Operational</v>
          </cell>
        </row>
        <row r="1034">
          <cell r="N1034" t="str">
            <v>United States</v>
          </cell>
          <cell r="W1034" t="str">
            <v>Operational</v>
          </cell>
          <cell r="X1034" t="str">
            <v>Operational</v>
          </cell>
          <cell r="Y1034" t="str">
            <v>Operational</v>
          </cell>
          <cell r="Z1034" t="str">
            <v>Operational</v>
          </cell>
          <cell r="AA1034" t="str">
            <v>Operational</v>
          </cell>
          <cell r="AB1034" t="str">
            <v>Operational</v>
          </cell>
          <cell r="AC1034" t="str">
            <v>Operational</v>
          </cell>
          <cell r="AD1034" t="str">
            <v>Operational</v>
          </cell>
          <cell r="AE1034" t="str">
            <v>Operational</v>
          </cell>
          <cell r="AF1034" t="str">
            <v>Operational</v>
          </cell>
        </row>
        <row r="1035">
          <cell r="N1035" t="str">
            <v>United States</v>
          </cell>
          <cell r="W1035" t="str">
            <v>Operational</v>
          </cell>
          <cell r="X1035" t="str">
            <v>Operational</v>
          </cell>
          <cell r="Y1035" t="str">
            <v>Operational</v>
          </cell>
          <cell r="Z1035" t="str">
            <v>Operational</v>
          </cell>
          <cell r="AA1035" t="str">
            <v>Operational</v>
          </cell>
          <cell r="AB1035" t="str">
            <v>Operational</v>
          </cell>
          <cell r="AC1035" t="str">
            <v>Operational</v>
          </cell>
          <cell r="AD1035" t="str">
            <v>Operational</v>
          </cell>
          <cell r="AE1035" t="str">
            <v>Operational</v>
          </cell>
          <cell r="AF1035" t="str">
            <v>Operational</v>
          </cell>
        </row>
        <row r="1036">
          <cell r="N1036" t="str">
            <v>United States</v>
          </cell>
          <cell r="W1036" t="str">
            <v>Operational</v>
          </cell>
          <cell r="X1036" t="str">
            <v>Operational</v>
          </cell>
          <cell r="Y1036" t="str">
            <v>Operational</v>
          </cell>
          <cell r="Z1036" t="str">
            <v>Operational</v>
          </cell>
          <cell r="AA1036" t="str">
            <v>Operational</v>
          </cell>
          <cell r="AB1036" t="str">
            <v>Operational</v>
          </cell>
          <cell r="AC1036" t="str">
            <v>Operational</v>
          </cell>
          <cell r="AD1036" t="str">
            <v>Operational</v>
          </cell>
          <cell r="AE1036" t="str">
            <v>Operational</v>
          </cell>
          <cell r="AF1036" t="str">
            <v>Operational</v>
          </cell>
        </row>
        <row r="1037">
          <cell r="N1037" t="str">
            <v>United States</v>
          </cell>
          <cell r="W1037" t="str">
            <v>Operational</v>
          </cell>
          <cell r="X1037" t="str">
            <v>Operational</v>
          </cell>
          <cell r="Y1037" t="str">
            <v>Operational</v>
          </cell>
          <cell r="Z1037" t="str">
            <v>Operational</v>
          </cell>
          <cell r="AA1037" t="str">
            <v>Operational</v>
          </cell>
          <cell r="AB1037" t="str">
            <v>Operational</v>
          </cell>
          <cell r="AC1037" t="str">
            <v>Operational</v>
          </cell>
          <cell r="AD1037" t="str">
            <v>Operational</v>
          </cell>
          <cell r="AE1037" t="str">
            <v>Operational</v>
          </cell>
          <cell r="AF1037" t="str">
            <v>Operational</v>
          </cell>
        </row>
        <row r="1038">
          <cell r="N1038" t="str">
            <v>United States</v>
          </cell>
          <cell r="W1038" t="str">
            <v>Operational</v>
          </cell>
          <cell r="X1038" t="str">
            <v>Operational</v>
          </cell>
          <cell r="Y1038" t="str">
            <v>Operational</v>
          </cell>
          <cell r="Z1038" t="str">
            <v>Operational</v>
          </cell>
          <cell r="AA1038" t="str">
            <v>Operational</v>
          </cell>
          <cell r="AB1038" t="str">
            <v>Operational</v>
          </cell>
          <cell r="AC1038" t="str">
            <v>Operational</v>
          </cell>
          <cell r="AD1038" t="str">
            <v>Operational</v>
          </cell>
          <cell r="AE1038" t="str">
            <v>Operational</v>
          </cell>
          <cell r="AF1038" t="str">
            <v>Operational</v>
          </cell>
        </row>
        <row r="1039">
          <cell r="N1039" t="str">
            <v>United States</v>
          </cell>
          <cell r="W1039" t="str">
            <v>Operational</v>
          </cell>
          <cell r="X1039" t="str">
            <v>Operational</v>
          </cell>
          <cell r="Y1039" t="str">
            <v>Operational</v>
          </cell>
          <cell r="Z1039" t="str">
            <v>Operational</v>
          </cell>
          <cell r="AA1039" t="str">
            <v>Operational</v>
          </cell>
          <cell r="AB1039" t="str">
            <v>Operational</v>
          </cell>
          <cell r="AC1039" t="str">
            <v>Operational</v>
          </cell>
          <cell r="AD1039" t="str">
            <v>Operational</v>
          </cell>
          <cell r="AE1039" t="str">
            <v>Operational</v>
          </cell>
          <cell r="AF1039" t="str">
            <v>Operational</v>
          </cell>
        </row>
        <row r="1040">
          <cell r="N1040" t="str">
            <v>United States</v>
          </cell>
          <cell r="W1040" t="str">
            <v>Operational</v>
          </cell>
          <cell r="X1040" t="str">
            <v>Operational</v>
          </cell>
          <cell r="Y1040" t="str">
            <v>Operational</v>
          </cell>
          <cell r="Z1040" t="str">
            <v>Operational</v>
          </cell>
          <cell r="AA1040" t="str">
            <v>Operational</v>
          </cell>
          <cell r="AB1040" t="str">
            <v>Operational</v>
          </cell>
          <cell r="AC1040" t="str">
            <v>Operational</v>
          </cell>
          <cell r="AD1040" t="str">
            <v>Operational</v>
          </cell>
          <cell r="AE1040" t="str">
            <v>Operational</v>
          </cell>
          <cell r="AF1040" t="str">
            <v>Operational</v>
          </cell>
        </row>
        <row r="1041">
          <cell r="N1041" t="str">
            <v>United States</v>
          </cell>
          <cell r="W1041" t="str">
            <v>Operational</v>
          </cell>
          <cell r="X1041" t="str">
            <v>Operational</v>
          </cell>
          <cell r="Y1041" t="str">
            <v>Operational</v>
          </cell>
          <cell r="Z1041" t="str">
            <v>Operational</v>
          </cell>
          <cell r="AA1041" t="str">
            <v>Operational</v>
          </cell>
          <cell r="AB1041" t="str">
            <v>Operational</v>
          </cell>
          <cell r="AC1041" t="str">
            <v>Operational</v>
          </cell>
          <cell r="AD1041" t="str">
            <v>Operational</v>
          </cell>
          <cell r="AE1041" t="str">
            <v>Operational</v>
          </cell>
          <cell r="AF1041" t="str">
            <v>Operational</v>
          </cell>
        </row>
        <row r="1042">
          <cell r="N1042" t="str">
            <v>United States</v>
          </cell>
          <cell r="W1042" t="str">
            <v>Operational</v>
          </cell>
          <cell r="X1042" t="str">
            <v>Operational</v>
          </cell>
          <cell r="Y1042" t="str">
            <v>Operational</v>
          </cell>
          <cell r="Z1042" t="str">
            <v>Operational</v>
          </cell>
          <cell r="AA1042" t="str">
            <v>Operational</v>
          </cell>
          <cell r="AB1042" t="str">
            <v>Operational</v>
          </cell>
          <cell r="AC1042" t="str">
            <v>Operational</v>
          </cell>
          <cell r="AD1042" t="str">
            <v>Operational</v>
          </cell>
          <cell r="AE1042" t="str">
            <v>Operational</v>
          </cell>
          <cell r="AF1042" t="str">
            <v>Operational</v>
          </cell>
        </row>
        <row r="1043">
          <cell r="N1043" t="str">
            <v>United States</v>
          </cell>
          <cell r="W1043" t="str">
            <v>Operational</v>
          </cell>
          <cell r="X1043" t="str">
            <v>Operational</v>
          </cell>
          <cell r="Y1043" t="str">
            <v>Operational</v>
          </cell>
          <cell r="Z1043" t="str">
            <v>Operational</v>
          </cell>
          <cell r="AA1043" t="str">
            <v>Operational</v>
          </cell>
          <cell r="AB1043" t="str">
            <v>Operational</v>
          </cell>
          <cell r="AC1043" t="str">
            <v>Operational</v>
          </cell>
          <cell r="AD1043" t="str">
            <v>Operational</v>
          </cell>
          <cell r="AE1043" t="str">
            <v>Operational</v>
          </cell>
          <cell r="AF1043" t="str">
            <v>Operational</v>
          </cell>
        </row>
        <row r="1044">
          <cell r="N1044" t="str">
            <v>United States</v>
          </cell>
          <cell r="W1044" t="str">
            <v>Operational</v>
          </cell>
          <cell r="X1044" t="str">
            <v>Operational</v>
          </cell>
          <cell r="Y1044" t="str">
            <v>Operational</v>
          </cell>
          <cell r="Z1044" t="str">
            <v>Operational</v>
          </cell>
          <cell r="AA1044" t="str">
            <v>Operational</v>
          </cell>
          <cell r="AB1044" t="str">
            <v>Operational</v>
          </cell>
          <cell r="AC1044" t="str">
            <v>Operational</v>
          </cell>
          <cell r="AD1044" t="str">
            <v>Operational</v>
          </cell>
          <cell r="AE1044" t="str">
            <v>Operational</v>
          </cell>
          <cell r="AF1044" t="str">
            <v>Operational</v>
          </cell>
        </row>
        <row r="1045">
          <cell r="N1045" t="str">
            <v>United States</v>
          </cell>
          <cell r="W1045" t="str">
            <v>Operational</v>
          </cell>
          <cell r="X1045" t="str">
            <v>Operational</v>
          </cell>
          <cell r="Y1045" t="str">
            <v>Operational</v>
          </cell>
          <cell r="Z1045" t="str">
            <v>Operational</v>
          </cell>
          <cell r="AA1045" t="str">
            <v>Operational</v>
          </cell>
          <cell r="AB1045" t="str">
            <v>Operational</v>
          </cell>
          <cell r="AC1045" t="str">
            <v>Operational</v>
          </cell>
          <cell r="AD1045" t="str">
            <v>Operational</v>
          </cell>
          <cell r="AE1045" t="str">
            <v>Operational</v>
          </cell>
          <cell r="AF1045" t="str">
            <v>Operational</v>
          </cell>
        </row>
        <row r="1046">
          <cell r="N1046" t="str">
            <v>United States</v>
          </cell>
          <cell r="W1046" t="str">
            <v>Operational</v>
          </cell>
          <cell r="X1046" t="str">
            <v>Operational</v>
          </cell>
          <cell r="Y1046" t="str">
            <v>Operational</v>
          </cell>
          <cell r="Z1046" t="str">
            <v>Operational</v>
          </cell>
          <cell r="AA1046" t="str">
            <v>Operational</v>
          </cell>
          <cell r="AB1046" t="str">
            <v>Operational</v>
          </cell>
          <cell r="AC1046" t="str">
            <v>Operational</v>
          </cell>
          <cell r="AD1046" t="str">
            <v>Operational</v>
          </cell>
          <cell r="AE1046" t="str">
            <v>Operational</v>
          </cell>
          <cell r="AF1046" t="str">
            <v>Operational</v>
          </cell>
        </row>
        <row r="1047">
          <cell r="N1047" t="str">
            <v>United States</v>
          </cell>
          <cell r="W1047" t="str">
            <v>Operational</v>
          </cell>
          <cell r="X1047" t="str">
            <v>Operational</v>
          </cell>
          <cell r="Y1047" t="str">
            <v>Operational</v>
          </cell>
          <cell r="Z1047" t="str">
            <v>Operational</v>
          </cell>
          <cell r="AA1047" t="str">
            <v>Operational</v>
          </cell>
          <cell r="AB1047" t="str">
            <v>Operational</v>
          </cell>
          <cell r="AC1047" t="str">
            <v>Operational</v>
          </cell>
          <cell r="AD1047" t="str">
            <v>Operational</v>
          </cell>
          <cell r="AE1047" t="str">
            <v>Operational</v>
          </cell>
          <cell r="AF1047" t="str">
            <v>Operational</v>
          </cell>
        </row>
        <row r="1048">
          <cell r="N1048" t="str">
            <v>United States</v>
          </cell>
          <cell r="W1048" t="str">
            <v>Operational</v>
          </cell>
          <cell r="X1048" t="str">
            <v>Operational</v>
          </cell>
          <cell r="Y1048" t="str">
            <v>Operational</v>
          </cell>
          <cell r="Z1048" t="str">
            <v>Operational</v>
          </cell>
          <cell r="AA1048" t="str">
            <v>Operational</v>
          </cell>
          <cell r="AB1048" t="str">
            <v>Operational</v>
          </cell>
          <cell r="AC1048" t="str">
            <v>Operational</v>
          </cell>
          <cell r="AD1048" t="str">
            <v>Operational</v>
          </cell>
          <cell r="AE1048" t="str">
            <v>Operational</v>
          </cell>
          <cell r="AF1048" t="str">
            <v>Operational</v>
          </cell>
        </row>
        <row r="1049">
          <cell r="N1049" t="str">
            <v>United States</v>
          </cell>
          <cell r="W1049" t="str">
            <v>Operational</v>
          </cell>
          <cell r="X1049" t="str">
            <v>Operational</v>
          </cell>
          <cell r="Y1049" t="str">
            <v>Operational</v>
          </cell>
          <cell r="Z1049" t="str">
            <v>Operational</v>
          </cell>
          <cell r="AA1049" t="str">
            <v>Operational</v>
          </cell>
          <cell r="AB1049" t="str">
            <v>Operational</v>
          </cell>
          <cell r="AC1049" t="str">
            <v>Operational</v>
          </cell>
          <cell r="AD1049" t="str">
            <v>Operational</v>
          </cell>
          <cell r="AE1049" t="str">
            <v>Operational</v>
          </cell>
          <cell r="AF1049" t="str">
            <v>Operational</v>
          </cell>
        </row>
        <row r="1050">
          <cell r="N1050" t="str">
            <v>United States</v>
          </cell>
          <cell r="W1050" t="str">
            <v>Operational</v>
          </cell>
          <cell r="X1050" t="str">
            <v>Operational</v>
          </cell>
          <cell r="Y1050" t="str">
            <v>Operational</v>
          </cell>
          <cell r="Z1050" t="str">
            <v>Operational</v>
          </cell>
          <cell r="AA1050" t="str">
            <v>Operational</v>
          </cell>
          <cell r="AB1050" t="str">
            <v>Operational</v>
          </cell>
          <cell r="AC1050" t="str">
            <v>Operational</v>
          </cell>
          <cell r="AD1050" t="str">
            <v>Operational</v>
          </cell>
          <cell r="AE1050" t="str">
            <v>Operational</v>
          </cell>
          <cell r="AF1050" t="str">
            <v>Operational</v>
          </cell>
        </row>
        <row r="1051">
          <cell r="N1051" t="str">
            <v>United States</v>
          </cell>
          <cell r="W1051" t="str">
            <v>Operational</v>
          </cell>
          <cell r="X1051" t="str">
            <v>Operational</v>
          </cell>
          <cell r="Y1051" t="str">
            <v>Operational</v>
          </cell>
          <cell r="Z1051" t="str">
            <v>Operational</v>
          </cell>
          <cell r="AA1051" t="str">
            <v>Operational</v>
          </cell>
          <cell r="AB1051" t="str">
            <v>Operational</v>
          </cell>
          <cell r="AC1051" t="str">
            <v>Operational</v>
          </cell>
          <cell r="AD1051" t="str">
            <v>Operational</v>
          </cell>
          <cell r="AE1051" t="str">
            <v>Operational</v>
          </cell>
          <cell r="AF1051" t="str">
            <v>Operational</v>
          </cell>
        </row>
        <row r="1052">
          <cell r="N1052" t="str">
            <v>United States</v>
          </cell>
          <cell r="W1052" t="str">
            <v>Operational</v>
          </cell>
          <cell r="X1052" t="str">
            <v>Operational</v>
          </cell>
          <cell r="Y1052" t="str">
            <v>Operational</v>
          </cell>
          <cell r="Z1052" t="str">
            <v>Operational</v>
          </cell>
          <cell r="AA1052" t="str">
            <v>Operational</v>
          </cell>
          <cell r="AB1052" t="str">
            <v>Operational</v>
          </cell>
          <cell r="AC1052" t="str">
            <v>Operational</v>
          </cell>
          <cell r="AD1052" t="str">
            <v>Operational</v>
          </cell>
          <cell r="AE1052" t="str">
            <v>Operational</v>
          </cell>
          <cell r="AF1052" t="str">
            <v>Operational</v>
          </cell>
        </row>
        <row r="1053">
          <cell r="N1053" t="str">
            <v>United States</v>
          </cell>
          <cell r="W1053" t="str">
            <v>Operational</v>
          </cell>
          <cell r="X1053" t="str">
            <v>Operational</v>
          </cell>
          <cell r="Y1053" t="str">
            <v>Operational</v>
          </cell>
          <cell r="Z1053" t="str">
            <v>Operational</v>
          </cell>
          <cell r="AA1053" t="str">
            <v>Operational</v>
          </cell>
          <cell r="AB1053" t="str">
            <v>Operational</v>
          </cell>
          <cell r="AC1053" t="str">
            <v>Operational</v>
          </cell>
          <cell r="AD1053" t="str">
            <v>Operational</v>
          </cell>
          <cell r="AE1053" t="str">
            <v>Operational</v>
          </cell>
          <cell r="AF1053" t="str">
            <v>Operational</v>
          </cell>
        </row>
        <row r="1054">
          <cell r="N1054" t="str">
            <v>United States</v>
          </cell>
          <cell r="W1054" t="str">
            <v>Operational</v>
          </cell>
          <cell r="X1054" t="str">
            <v>Operational</v>
          </cell>
          <cell r="Y1054" t="str">
            <v>Operational</v>
          </cell>
          <cell r="Z1054" t="str">
            <v>Operational</v>
          </cell>
          <cell r="AA1054" t="str">
            <v>Operational</v>
          </cell>
          <cell r="AB1054" t="str">
            <v>Operational</v>
          </cell>
          <cell r="AC1054" t="str">
            <v>Operational</v>
          </cell>
          <cell r="AD1054" t="str">
            <v>Operational</v>
          </cell>
          <cell r="AE1054" t="str">
            <v>Operational</v>
          </cell>
          <cell r="AF1054" t="str">
            <v>Operational</v>
          </cell>
        </row>
        <row r="1055">
          <cell r="N1055" t="str">
            <v>United States</v>
          </cell>
          <cell r="W1055" t="str">
            <v>Operational</v>
          </cell>
          <cell r="X1055" t="str">
            <v>Operational</v>
          </cell>
          <cell r="Y1055" t="str">
            <v>Operational</v>
          </cell>
          <cell r="Z1055" t="str">
            <v>Operational</v>
          </cell>
          <cell r="AA1055" t="str">
            <v>Operational</v>
          </cell>
          <cell r="AB1055" t="str">
            <v>Operational</v>
          </cell>
          <cell r="AC1055" t="str">
            <v>Operational</v>
          </cell>
          <cell r="AD1055" t="str">
            <v>Operational</v>
          </cell>
          <cell r="AE1055" t="str">
            <v>Operational</v>
          </cell>
          <cell r="AF1055" t="str">
            <v>Operational</v>
          </cell>
        </row>
        <row r="1056">
          <cell r="N1056" t="str">
            <v>United States</v>
          </cell>
          <cell r="W1056" t="str">
            <v>Operational</v>
          </cell>
          <cell r="X1056" t="str">
            <v>Operational</v>
          </cell>
          <cell r="Y1056" t="str">
            <v>Operational</v>
          </cell>
          <cell r="Z1056" t="str">
            <v>Operational</v>
          </cell>
          <cell r="AA1056" t="str">
            <v>Operational</v>
          </cell>
          <cell r="AB1056" t="str">
            <v>Operational</v>
          </cell>
          <cell r="AC1056" t="str">
            <v>Operational</v>
          </cell>
          <cell r="AD1056" t="str">
            <v>Operational</v>
          </cell>
          <cell r="AE1056" t="str">
            <v>Operational</v>
          </cell>
          <cell r="AF1056" t="str">
            <v>Operational</v>
          </cell>
        </row>
        <row r="1057">
          <cell r="N1057" t="str">
            <v>United States</v>
          </cell>
          <cell r="W1057" t="str">
            <v>Operational</v>
          </cell>
          <cell r="X1057" t="str">
            <v>Operational</v>
          </cell>
          <cell r="Y1057" t="str">
            <v>Operational</v>
          </cell>
          <cell r="Z1057" t="str">
            <v>Operational</v>
          </cell>
          <cell r="AA1057" t="str">
            <v>Operational</v>
          </cell>
          <cell r="AB1057" t="str">
            <v>Operational</v>
          </cell>
          <cell r="AC1057" t="str">
            <v>Operational</v>
          </cell>
          <cell r="AD1057" t="str">
            <v>Operational</v>
          </cell>
          <cell r="AE1057" t="str">
            <v>Operational</v>
          </cell>
          <cell r="AF1057" t="str">
            <v>Operational</v>
          </cell>
        </row>
        <row r="1058">
          <cell r="N1058" t="str">
            <v>United States</v>
          </cell>
          <cell r="W1058" t="str">
            <v>Operational</v>
          </cell>
          <cell r="X1058" t="str">
            <v>Operational</v>
          </cell>
          <cell r="Y1058" t="str">
            <v>Operational</v>
          </cell>
          <cell r="Z1058" t="str">
            <v>Operational</v>
          </cell>
          <cell r="AA1058" t="str">
            <v>Operational</v>
          </cell>
          <cell r="AB1058" t="str">
            <v>Operational</v>
          </cell>
          <cell r="AC1058" t="str">
            <v>Operational</v>
          </cell>
          <cell r="AD1058" t="str">
            <v>Operational</v>
          </cell>
          <cell r="AE1058" t="str">
            <v>Operational</v>
          </cell>
          <cell r="AF1058" t="str">
            <v>Operational</v>
          </cell>
        </row>
        <row r="1059">
          <cell r="N1059" t="str">
            <v>United States</v>
          </cell>
          <cell r="W1059" t="str">
            <v>Operational</v>
          </cell>
          <cell r="X1059" t="str">
            <v>Operational</v>
          </cell>
          <cell r="Y1059" t="str">
            <v>Operational</v>
          </cell>
          <cell r="Z1059" t="str">
            <v>Operational</v>
          </cell>
          <cell r="AA1059" t="str">
            <v>Operational</v>
          </cell>
          <cell r="AB1059" t="str">
            <v>Operational</v>
          </cell>
          <cell r="AC1059" t="str">
            <v>Operational</v>
          </cell>
          <cell r="AD1059" t="str">
            <v>Operational</v>
          </cell>
          <cell r="AE1059" t="str">
            <v>Operational</v>
          </cell>
          <cell r="AF1059" t="str">
            <v>Operational</v>
          </cell>
        </row>
        <row r="1060">
          <cell r="N1060" t="str">
            <v>United States</v>
          </cell>
          <cell r="W1060" t="str">
            <v>Operational</v>
          </cell>
          <cell r="X1060" t="str">
            <v>Operational</v>
          </cell>
          <cell r="Y1060" t="str">
            <v>Operational</v>
          </cell>
          <cell r="Z1060" t="str">
            <v>Operational</v>
          </cell>
          <cell r="AA1060" t="str">
            <v>Operational</v>
          </cell>
          <cell r="AB1060" t="str">
            <v>Operational</v>
          </cell>
          <cell r="AC1060" t="str">
            <v>Operational</v>
          </cell>
          <cell r="AD1060" t="str">
            <v>Operational</v>
          </cell>
          <cell r="AE1060" t="str">
            <v>Operational</v>
          </cell>
          <cell r="AF1060" t="str">
            <v>Operational</v>
          </cell>
        </row>
        <row r="1061">
          <cell r="N1061" t="str">
            <v>United States</v>
          </cell>
          <cell r="W1061" t="str">
            <v>Operational</v>
          </cell>
          <cell r="X1061" t="str">
            <v>Operational</v>
          </cell>
          <cell r="Y1061" t="str">
            <v>Operational</v>
          </cell>
          <cell r="Z1061" t="str">
            <v>Operational</v>
          </cell>
          <cell r="AA1061" t="str">
            <v>Operational</v>
          </cell>
          <cell r="AB1061" t="str">
            <v>Operational</v>
          </cell>
          <cell r="AC1061" t="str">
            <v>Operational</v>
          </cell>
          <cell r="AD1061" t="str">
            <v>Operational</v>
          </cell>
          <cell r="AE1061" t="str">
            <v>Operational</v>
          </cell>
          <cell r="AF1061" t="str">
            <v>Operational</v>
          </cell>
        </row>
        <row r="1062">
          <cell r="N1062" t="str">
            <v>United States</v>
          </cell>
          <cell r="W1062" t="str">
            <v>Operational</v>
          </cell>
          <cell r="X1062" t="str">
            <v>Operational</v>
          </cell>
          <cell r="Y1062" t="str">
            <v>Operational</v>
          </cell>
          <cell r="Z1062" t="str">
            <v>Operational</v>
          </cell>
          <cell r="AA1062" t="str">
            <v>Operational</v>
          </cell>
          <cell r="AB1062" t="str">
            <v>Operational</v>
          </cell>
          <cell r="AC1062" t="str">
            <v>Operational</v>
          </cell>
          <cell r="AD1062" t="str">
            <v>Operational</v>
          </cell>
          <cell r="AE1062" t="str">
            <v>Operational</v>
          </cell>
          <cell r="AF1062" t="str">
            <v>Operational</v>
          </cell>
        </row>
        <row r="1063">
          <cell r="N1063" t="str">
            <v>United States</v>
          </cell>
          <cell r="W1063" t="str">
            <v>Operational</v>
          </cell>
          <cell r="X1063" t="str">
            <v>Operational</v>
          </cell>
          <cell r="Y1063" t="str">
            <v>Operational</v>
          </cell>
          <cell r="Z1063" t="str">
            <v>Operational</v>
          </cell>
          <cell r="AA1063" t="str">
            <v>Operational</v>
          </cell>
          <cell r="AB1063" t="str">
            <v>Operational</v>
          </cell>
          <cell r="AC1063" t="str">
            <v>Operational</v>
          </cell>
          <cell r="AD1063" t="str">
            <v>Operational</v>
          </cell>
          <cell r="AE1063" t="str">
            <v>Operational</v>
          </cell>
          <cell r="AF1063" t="str">
            <v>Operational</v>
          </cell>
        </row>
        <row r="1064">
          <cell r="N1064" t="str">
            <v>United States</v>
          </cell>
          <cell r="W1064" t="str">
            <v>Operational</v>
          </cell>
          <cell r="X1064" t="str">
            <v>Operational</v>
          </cell>
          <cell r="Y1064" t="str">
            <v>Operational</v>
          </cell>
          <cell r="Z1064" t="str">
            <v>Operational</v>
          </cell>
          <cell r="AA1064" t="str">
            <v>Operational</v>
          </cell>
          <cell r="AB1064" t="str">
            <v>Operational</v>
          </cell>
          <cell r="AC1064" t="str">
            <v>Operational</v>
          </cell>
          <cell r="AD1064" t="str">
            <v>Operational</v>
          </cell>
          <cell r="AE1064" t="str">
            <v>Operational</v>
          </cell>
          <cell r="AF1064" t="str">
            <v>Operational</v>
          </cell>
        </row>
        <row r="1065">
          <cell r="N1065" t="str">
            <v>United States</v>
          </cell>
          <cell r="W1065" t="str">
            <v>Operational</v>
          </cell>
          <cell r="X1065" t="str">
            <v>Operational</v>
          </cell>
          <cell r="Y1065" t="str">
            <v>Operational</v>
          </cell>
          <cell r="Z1065" t="str">
            <v>Operational</v>
          </cell>
          <cell r="AA1065" t="str">
            <v>Operational</v>
          </cell>
          <cell r="AB1065" t="str">
            <v>Operational</v>
          </cell>
          <cell r="AC1065" t="str">
            <v>Operational</v>
          </cell>
          <cell r="AD1065" t="str">
            <v>Operational</v>
          </cell>
          <cell r="AE1065" t="str">
            <v>Operational</v>
          </cell>
          <cell r="AF1065" t="str">
            <v>Operational</v>
          </cell>
        </row>
        <row r="1066">
          <cell r="N1066" t="str">
            <v>United States</v>
          </cell>
          <cell r="W1066" t="str">
            <v>Operational</v>
          </cell>
          <cell r="X1066" t="str">
            <v>Operational</v>
          </cell>
          <cell r="Y1066" t="str">
            <v>Operational</v>
          </cell>
          <cell r="Z1066" t="str">
            <v>Operational</v>
          </cell>
          <cell r="AA1066" t="str">
            <v>Operational</v>
          </cell>
          <cell r="AB1066" t="str">
            <v>Operational</v>
          </cell>
          <cell r="AC1066" t="str">
            <v>Operational</v>
          </cell>
          <cell r="AD1066" t="str">
            <v>Operational</v>
          </cell>
          <cell r="AE1066" t="str">
            <v>Operational</v>
          </cell>
          <cell r="AF1066" t="str">
            <v>Operational</v>
          </cell>
        </row>
        <row r="1067">
          <cell r="N1067" t="str">
            <v>United States</v>
          </cell>
          <cell r="W1067" t="str">
            <v>Operational</v>
          </cell>
          <cell r="X1067" t="str">
            <v>Operational</v>
          </cell>
          <cell r="Y1067" t="str">
            <v>Operational</v>
          </cell>
          <cell r="Z1067" t="str">
            <v>Operational</v>
          </cell>
          <cell r="AA1067" t="str">
            <v>Operational</v>
          </cell>
          <cell r="AB1067" t="str">
            <v>Operational</v>
          </cell>
          <cell r="AC1067" t="str">
            <v>Operational</v>
          </cell>
          <cell r="AD1067" t="str">
            <v>Operational</v>
          </cell>
          <cell r="AE1067" t="str">
            <v>Operational</v>
          </cell>
          <cell r="AF1067" t="str">
            <v>Operational</v>
          </cell>
        </row>
        <row r="1068">
          <cell r="N1068" t="str">
            <v>United States</v>
          </cell>
          <cell r="W1068" t="str">
            <v>Operational</v>
          </cell>
          <cell r="X1068" t="str">
            <v>Operational</v>
          </cell>
          <cell r="Y1068" t="str">
            <v>Operational</v>
          </cell>
          <cell r="Z1068" t="str">
            <v>Operational</v>
          </cell>
          <cell r="AA1068" t="str">
            <v>Operational</v>
          </cell>
          <cell r="AB1068" t="str">
            <v>Operational</v>
          </cell>
          <cell r="AC1068" t="str">
            <v>Operational</v>
          </cell>
          <cell r="AD1068" t="str">
            <v>Operational</v>
          </cell>
          <cell r="AE1068" t="str">
            <v>Operational</v>
          </cell>
          <cell r="AF1068" t="str">
            <v>Operational</v>
          </cell>
        </row>
        <row r="1069">
          <cell r="N1069" t="str">
            <v>United States</v>
          </cell>
          <cell r="W1069" t="str">
            <v>Operational</v>
          </cell>
          <cell r="X1069" t="str">
            <v>Operational</v>
          </cell>
          <cell r="Y1069" t="str">
            <v>Operational</v>
          </cell>
          <cell r="Z1069" t="str">
            <v>Operational</v>
          </cell>
          <cell r="AA1069" t="str">
            <v>Operational</v>
          </cell>
          <cell r="AB1069" t="str">
            <v>Operational</v>
          </cell>
          <cell r="AC1069" t="str">
            <v>Operational</v>
          </cell>
          <cell r="AD1069" t="str">
            <v>Operational</v>
          </cell>
          <cell r="AE1069" t="str">
            <v>Operational</v>
          </cell>
          <cell r="AF1069" t="str">
            <v>Operational</v>
          </cell>
        </row>
        <row r="1070">
          <cell r="N1070" t="str">
            <v>United States</v>
          </cell>
          <cell r="W1070" t="str">
            <v>Operational</v>
          </cell>
          <cell r="X1070" t="str">
            <v>Operational</v>
          </cell>
          <cell r="Y1070" t="str">
            <v>Operational</v>
          </cell>
          <cell r="Z1070" t="str">
            <v>Operational</v>
          </cell>
          <cell r="AA1070" t="str">
            <v>Operational</v>
          </cell>
          <cell r="AB1070" t="str">
            <v>Operational</v>
          </cell>
          <cell r="AC1070" t="str">
            <v>Operational</v>
          </cell>
          <cell r="AD1070" t="str">
            <v>Operational</v>
          </cell>
          <cell r="AE1070" t="str">
            <v>Operational</v>
          </cell>
          <cell r="AF1070" t="str">
            <v>Operational</v>
          </cell>
        </row>
        <row r="1071">
          <cell r="N1071" t="str">
            <v>United States</v>
          </cell>
          <cell r="W1071" t="str">
            <v>Operational</v>
          </cell>
          <cell r="X1071" t="str">
            <v>Operational</v>
          </cell>
          <cell r="Y1071" t="str">
            <v>Operational</v>
          </cell>
          <cell r="Z1071" t="str">
            <v>Operational</v>
          </cell>
          <cell r="AA1071" t="str">
            <v>Operational</v>
          </cell>
          <cell r="AB1071" t="str">
            <v>Operational</v>
          </cell>
          <cell r="AC1071" t="str">
            <v>Operational</v>
          </cell>
          <cell r="AD1071" t="str">
            <v>Operational</v>
          </cell>
          <cell r="AE1071" t="str">
            <v>Operational</v>
          </cell>
          <cell r="AF1071" t="str">
            <v>Operational</v>
          </cell>
        </row>
        <row r="1072">
          <cell r="N1072" t="str">
            <v>United States</v>
          </cell>
          <cell r="W1072" t="str">
            <v>Operational</v>
          </cell>
          <cell r="X1072" t="str">
            <v>Operational</v>
          </cell>
          <cell r="Y1072" t="str">
            <v>Operational</v>
          </cell>
          <cell r="Z1072" t="str">
            <v>Operational</v>
          </cell>
          <cell r="AA1072" t="str">
            <v>Operational</v>
          </cell>
          <cell r="AB1072" t="str">
            <v>Operational</v>
          </cell>
          <cell r="AC1072" t="str">
            <v>Operational</v>
          </cell>
          <cell r="AD1072" t="str">
            <v>Operational</v>
          </cell>
          <cell r="AE1072" t="str">
            <v>Operational</v>
          </cell>
          <cell r="AF1072" t="str">
            <v>Operational</v>
          </cell>
        </row>
        <row r="1073">
          <cell r="N1073" t="str">
            <v>United States</v>
          </cell>
          <cell r="W1073" t="str">
            <v>Operational</v>
          </cell>
          <cell r="X1073" t="str">
            <v>Operational</v>
          </cell>
          <cell r="Y1073" t="str">
            <v>Operational</v>
          </cell>
          <cell r="Z1073" t="str">
            <v>Operational</v>
          </cell>
          <cell r="AA1073" t="str">
            <v>Operational</v>
          </cell>
          <cell r="AB1073" t="str">
            <v>Operational</v>
          </cell>
          <cell r="AC1073" t="str">
            <v>Operational</v>
          </cell>
          <cell r="AD1073" t="str">
            <v>Operational</v>
          </cell>
          <cell r="AE1073" t="str">
            <v>Operational</v>
          </cell>
          <cell r="AF1073" t="str">
            <v>Operational</v>
          </cell>
        </row>
        <row r="1074">
          <cell r="N1074" t="str">
            <v>United States</v>
          </cell>
          <cell r="W1074" t="str">
            <v>Operational</v>
          </cell>
          <cell r="X1074" t="str">
            <v>Operational</v>
          </cell>
          <cell r="Y1074" t="str">
            <v>Operational</v>
          </cell>
          <cell r="Z1074" t="str">
            <v>Operational</v>
          </cell>
          <cell r="AA1074" t="str">
            <v>Operational</v>
          </cell>
          <cell r="AB1074" t="str">
            <v>Operational</v>
          </cell>
          <cell r="AC1074" t="str">
            <v>Operational</v>
          </cell>
          <cell r="AD1074" t="str">
            <v>Operational</v>
          </cell>
          <cell r="AE1074" t="str">
            <v>Operational</v>
          </cell>
          <cell r="AF1074" t="str">
            <v>Operational</v>
          </cell>
        </row>
        <row r="1075">
          <cell r="N1075" t="str">
            <v>United States</v>
          </cell>
          <cell r="W1075" t="str">
            <v>Operational</v>
          </cell>
          <cell r="X1075" t="str">
            <v>Operational</v>
          </cell>
          <cell r="Y1075" t="str">
            <v>Operational</v>
          </cell>
          <cell r="Z1075" t="str">
            <v>Operational</v>
          </cell>
          <cell r="AA1075" t="str">
            <v>Operational</v>
          </cell>
          <cell r="AB1075" t="str">
            <v>Operational</v>
          </cell>
          <cell r="AC1075" t="str">
            <v>Operational</v>
          </cell>
          <cell r="AD1075" t="str">
            <v>Operational</v>
          </cell>
          <cell r="AE1075" t="str">
            <v>Operational</v>
          </cell>
          <cell r="AF1075" t="str">
            <v>Operational</v>
          </cell>
        </row>
        <row r="1076">
          <cell r="N1076" t="str">
            <v>United States</v>
          </cell>
          <cell r="W1076" t="str">
            <v>Operational</v>
          </cell>
          <cell r="X1076" t="str">
            <v>Operational</v>
          </cell>
          <cell r="Y1076" t="str">
            <v>Operational</v>
          </cell>
          <cell r="Z1076" t="str">
            <v>Operational</v>
          </cell>
          <cell r="AA1076" t="str">
            <v>Operational</v>
          </cell>
          <cell r="AB1076" t="str">
            <v>Operational</v>
          </cell>
          <cell r="AC1076" t="str">
            <v>Operational</v>
          </cell>
          <cell r="AD1076" t="str">
            <v>Operational</v>
          </cell>
          <cell r="AE1076" t="str">
            <v>Operational</v>
          </cell>
          <cell r="AF1076" t="str">
            <v>Operational</v>
          </cell>
        </row>
        <row r="1077">
          <cell r="N1077" t="str">
            <v>United States</v>
          </cell>
          <cell r="W1077" t="str">
            <v>Operational</v>
          </cell>
          <cell r="X1077" t="str">
            <v>Operational</v>
          </cell>
          <cell r="Y1077" t="str">
            <v>Operational</v>
          </cell>
          <cell r="Z1077" t="str">
            <v>Operational</v>
          </cell>
          <cell r="AA1077" t="str">
            <v>Operational</v>
          </cell>
          <cell r="AB1077" t="str">
            <v>Operational</v>
          </cell>
          <cell r="AC1077" t="str">
            <v>Operational</v>
          </cell>
          <cell r="AD1077" t="str">
            <v>Operational</v>
          </cell>
          <cell r="AE1077" t="str">
            <v>Operational</v>
          </cell>
          <cell r="AF1077" t="str">
            <v>Operational</v>
          </cell>
        </row>
        <row r="1078">
          <cell r="N1078" t="str">
            <v>United States</v>
          </cell>
          <cell r="W1078" t="str">
            <v>Operational</v>
          </cell>
          <cell r="X1078" t="str">
            <v>Operational</v>
          </cell>
          <cell r="Y1078" t="str">
            <v>Operational</v>
          </cell>
          <cell r="Z1078" t="str">
            <v>Operational</v>
          </cell>
          <cell r="AA1078" t="str">
            <v>Operational</v>
          </cell>
          <cell r="AB1078" t="str">
            <v>Operational</v>
          </cell>
          <cell r="AC1078" t="str">
            <v>Operational</v>
          </cell>
          <cell r="AD1078" t="str">
            <v>Operational</v>
          </cell>
          <cell r="AE1078" t="str">
            <v>Operational</v>
          </cell>
          <cell r="AF1078" t="str">
            <v>Operational</v>
          </cell>
        </row>
        <row r="1079">
          <cell r="N1079" t="str">
            <v>United States</v>
          </cell>
          <cell r="W1079" t="str">
            <v>Operational</v>
          </cell>
          <cell r="X1079" t="str">
            <v>Operational</v>
          </cell>
          <cell r="Y1079" t="str">
            <v>Operational</v>
          </cell>
          <cell r="Z1079" t="str">
            <v>Operational</v>
          </cell>
          <cell r="AA1079" t="str">
            <v>Operational</v>
          </cell>
          <cell r="AB1079" t="str">
            <v>Operational</v>
          </cell>
          <cell r="AC1079" t="str">
            <v>Operational</v>
          </cell>
          <cell r="AD1079" t="str">
            <v>Operational</v>
          </cell>
          <cell r="AE1079" t="str">
            <v>Operational</v>
          </cell>
          <cell r="AF1079" t="str">
            <v>Operational</v>
          </cell>
        </row>
        <row r="1080">
          <cell r="N1080" t="str">
            <v>United States</v>
          </cell>
          <cell r="W1080" t="str">
            <v>Operational</v>
          </cell>
          <cell r="X1080" t="str">
            <v>Operational</v>
          </cell>
          <cell r="Y1080" t="str">
            <v>Operational</v>
          </cell>
          <cell r="Z1080" t="str">
            <v>Operational</v>
          </cell>
          <cell r="AA1080" t="str">
            <v>Operational</v>
          </cell>
          <cell r="AB1080" t="str">
            <v>Operational</v>
          </cell>
          <cell r="AC1080" t="str">
            <v>Operational</v>
          </cell>
          <cell r="AD1080" t="str">
            <v>Operational</v>
          </cell>
          <cell r="AE1080" t="str">
            <v>Operational</v>
          </cell>
          <cell r="AF1080" t="str">
            <v>Operational</v>
          </cell>
        </row>
        <row r="1081">
          <cell r="N1081" t="str">
            <v>United States</v>
          </cell>
          <cell r="W1081" t="str">
            <v>Operational</v>
          </cell>
          <cell r="X1081" t="str">
            <v>Operational</v>
          </cell>
          <cell r="Y1081" t="str">
            <v>Operational</v>
          </cell>
          <cell r="Z1081" t="str">
            <v>Operational</v>
          </cell>
          <cell r="AA1081" t="str">
            <v>Operational</v>
          </cell>
          <cell r="AB1081" t="str">
            <v>Operational</v>
          </cell>
          <cell r="AC1081" t="str">
            <v>Operational</v>
          </cell>
          <cell r="AD1081" t="str">
            <v>Operational</v>
          </cell>
          <cell r="AE1081" t="str">
            <v>Operational</v>
          </cell>
          <cell r="AF1081" t="str">
            <v>Operational</v>
          </cell>
        </row>
        <row r="1082">
          <cell r="N1082" t="str">
            <v>United States</v>
          </cell>
          <cell r="W1082" t="str">
            <v>Operational</v>
          </cell>
          <cell r="X1082" t="str">
            <v>Operational</v>
          </cell>
          <cell r="Y1082" t="str">
            <v>Operational</v>
          </cell>
          <cell r="Z1082" t="str">
            <v>Operational</v>
          </cell>
          <cell r="AA1082" t="str">
            <v>Operational</v>
          </cell>
          <cell r="AB1082" t="str">
            <v>Operational</v>
          </cell>
          <cell r="AC1082" t="str">
            <v>Operational</v>
          </cell>
          <cell r="AD1082" t="str">
            <v>Operational</v>
          </cell>
          <cell r="AE1082" t="str">
            <v>Operational</v>
          </cell>
          <cell r="AF1082" t="str">
            <v>Operational</v>
          </cell>
        </row>
        <row r="1083">
          <cell r="N1083" t="str">
            <v>United States</v>
          </cell>
          <cell r="W1083" t="str">
            <v>Operational</v>
          </cell>
          <cell r="X1083" t="str">
            <v>Operational</v>
          </cell>
          <cell r="Y1083" t="str">
            <v>Operational</v>
          </cell>
          <cell r="Z1083" t="str">
            <v>Operational</v>
          </cell>
          <cell r="AA1083" t="str">
            <v>Operational</v>
          </cell>
          <cell r="AB1083" t="str">
            <v>Operational</v>
          </cell>
          <cell r="AC1083" t="str">
            <v>Operational</v>
          </cell>
          <cell r="AD1083" t="str">
            <v>Operational</v>
          </cell>
          <cell r="AE1083" t="str">
            <v>Operational</v>
          </cell>
          <cell r="AF1083" t="str">
            <v>Operational</v>
          </cell>
        </row>
        <row r="1084">
          <cell r="N1084" t="str">
            <v>United States</v>
          </cell>
          <cell r="W1084" t="str">
            <v>Operational</v>
          </cell>
          <cell r="X1084" t="str">
            <v>Operational</v>
          </cell>
          <cell r="Y1084" t="str">
            <v>Operational</v>
          </cell>
          <cell r="Z1084" t="str">
            <v>Operational</v>
          </cell>
          <cell r="AA1084" t="str">
            <v>Operational</v>
          </cell>
          <cell r="AB1084" t="str">
            <v>Operational</v>
          </cell>
          <cell r="AC1084" t="str">
            <v>Operational</v>
          </cell>
          <cell r="AD1084" t="str">
            <v>Operational</v>
          </cell>
          <cell r="AE1084" t="str">
            <v>Operational</v>
          </cell>
          <cell r="AF1084" t="str">
            <v>Operational</v>
          </cell>
        </row>
        <row r="1085">
          <cell r="N1085" t="str">
            <v>United States</v>
          </cell>
          <cell r="W1085" t="str">
            <v>Operational</v>
          </cell>
          <cell r="X1085" t="str">
            <v>Operational</v>
          </cell>
          <cell r="Y1085" t="str">
            <v>Operational</v>
          </cell>
          <cell r="Z1085" t="str">
            <v>Operational</v>
          </cell>
          <cell r="AA1085" t="str">
            <v>Operational</v>
          </cell>
          <cell r="AB1085" t="str">
            <v>Operational</v>
          </cell>
          <cell r="AC1085" t="str">
            <v>Operational</v>
          </cell>
          <cell r="AD1085" t="str">
            <v>Operational</v>
          </cell>
          <cell r="AE1085" t="str">
            <v>Operational</v>
          </cell>
          <cell r="AF1085" t="str">
            <v>Operational</v>
          </cell>
        </row>
        <row r="1086">
          <cell r="N1086" t="str">
            <v>United States</v>
          </cell>
          <cell r="W1086" t="str">
            <v>Operational</v>
          </cell>
          <cell r="X1086" t="str">
            <v>Operational</v>
          </cell>
          <cell r="Y1086" t="str">
            <v>Operational</v>
          </cell>
          <cell r="Z1086" t="str">
            <v>Operational</v>
          </cell>
          <cell r="AA1086" t="str">
            <v>Operational</v>
          </cell>
          <cell r="AB1086" t="str">
            <v>Operational</v>
          </cell>
          <cell r="AC1086" t="str">
            <v>Operational</v>
          </cell>
          <cell r="AD1086" t="str">
            <v>Operational</v>
          </cell>
          <cell r="AE1086" t="str">
            <v>Operational</v>
          </cell>
          <cell r="AF1086" t="str">
            <v>Operational</v>
          </cell>
        </row>
        <row r="1087">
          <cell r="N1087" t="str">
            <v>United States</v>
          </cell>
          <cell r="W1087" t="str">
            <v>Operational</v>
          </cell>
          <cell r="X1087" t="str">
            <v>Operational</v>
          </cell>
          <cell r="Y1087" t="str">
            <v>Operational</v>
          </cell>
          <cell r="Z1087" t="str">
            <v>Operational</v>
          </cell>
          <cell r="AA1087" t="str">
            <v>Operational</v>
          </cell>
          <cell r="AB1087" t="str">
            <v>Operational</v>
          </cell>
          <cell r="AC1087" t="str">
            <v>Operational</v>
          </cell>
          <cell r="AD1087" t="str">
            <v>Operational</v>
          </cell>
          <cell r="AE1087" t="str">
            <v>Operational</v>
          </cell>
          <cell r="AF1087" t="str">
            <v>Operational</v>
          </cell>
        </row>
        <row r="1088">
          <cell r="N1088" t="str">
            <v>United States</v>
          </cell>
          <cell r="W1088" t="str">
            <v>Operational</v>
          </cell>
          <cell r="X1088" t="str">
            <v>Operational</v>
          </cell>
          <cell r="Y1088" t="str">
            <v>Operational</v>
          </cell>
          <cell r="Z1088" t="str">
            <v>Operational</v>
          </cell>
          <cell r="AA1088" t="str">
            <v>Operational</v>
          </cell>
          <cell r="AB1088" t="str">
            <v>Operational</v>
          </cell>
          <cell r="AC1088" t="str">
            <v>Operational</v>
          </cell>
          <cell r="AD1088" t="str">
            <v>Operational</v>
          </cell>
          <cell r="AE1088" t="str">
            <v>Operational</v>
          </cell>
          <cell r="AF1088" t="str">
            <v>Operational</v>
          </cell>
        </row>
        <row r="1089">
          <cell r="N1089" t="str">
            <v>United States</v>
          </cell>
          <cell r="W1089" t="str">
            <v>Operational</v>
          </cell>
          <cell r="X1089" t="str">
            <v>Operational</v>
          </cell>
          <cell r="Y1089" t="str">
            <v>Operational</v>
          </cell>
          <cell r="Z1089" t="str">
            <v>Operational</v>
          </cell>
          <cell r="AA1089" t="str">
            <v>Operational</v>
          </cell>
          <cell r="AB1089" t="str">
            <v>Operational</v>
          </cell>
          <cell r="AC1089" t="str">
            <v>Operational</v>
          </cell>
          <cell r="AD1089" t="str">
            <v>Operational</v>
          </cell>
          <cell r="AE1089" t="str">
            <v>Operational</v>
          </cell>
          <cell r="AF1089" t="str">
            <v>Operational</v>
          </cell>
        </row>
        <row r="1090">
          <cell r="N1090" t="str">
            <v>United States</v>
          </cell>
          <cell r="W1090" t="str">
            <v>Operational</v>
          </cell>
          <cell r="X1090" t="str">
            <v>Operational</v>
          </cell>
          <cell r="Y1090" t="str">
            <v>Operational</v>
          </cell>
          <cell r="Z1090" t="str">
            <v>Operational</v>
          </cell>
          <cell r="AA1090" t="str">
            <v>Operational</v>
          </cell>
          <cell r="AB1090" t="str">
            <v>Operational</v>
          </cell>
          <cell r="AC1090" t="str">
            <v>Operational</v>
          </cell>
          <cell r="AD1090" t="str">
            <v>Operational</v>
          </cell>
          <cell r="AE1090" t="str">
            <v>Operational</v>
          </cell>
          <cell r="AF1090" t="str">
            <v>Operational</v>
          </cell>
        </row>
        <row r="1091">
          <cell r="N1091" t="str">
            <v>United States</v>
          </cell>
          <cell r="W1091" t="str">
            <v>Operational</v>
          </cell>
          <cell r="X1091" t="str">
            <v>Operational</v>
          </cell>
          <cell r="Y1091" t="str">
            <v>Operational</v>
          </cell>
          <cell r="Z1091" t="str">
            <v>Operational</v>
          </cell>
          <cell r="AA1091" t="str">
            <v>Operational</v>
          </cell>
          <cell r="AB1091" t="str">
            <v>Operational</v>
          </cell>
          <cell r="AC1091" t="str">
            <v>Operational</v>
          </cell>
          <cell r="AD1091" t="str">
            <v>Operational</v>
          </cell>
          <cell r="AE1091" t="str">
            <v>Operational</v>
          </cell>
          <cell r="AF1091" t="str">
            <v>Operational</v>
          </cell>
        </row>
        <row r="1092">
          <cell r="N1092" t="str">
            <v>United States</v>
          </cell>
          <cell r="W1092" t="str">
            <v>Operational</v>
          </cell>
          <cell r="X1092" t="str">
            <v>Operational</v>
          </cell>
          <cell r="Y1092" t="str">
            <v>Operational</v>
          </cell>
          <cell r="Z1092" t="str">
            <v>Operational</v>
          </cell>
          <cell r="AA1092" t="str">
            <v>Operational</v>
          </cell>
          <cell r="AB1092" t="str">
            <v>Operational</v>
          </cell>
          <cell r="AC1092" t="str">
            <v>Operational</v>
          </cell>
          <cell r="AD1092" t="str">
            <v>Operational</v>
          </cell>
          <cell r="AE1092" t="str">
            <v>Operational</v>
          </cell>
          <cell r="AF1092" t="str">
            <v>Operational</v>
          </cell>
        </row>
        <row r="1093">
          <cell r="N1093" t="str">
            <v>United States</v>
          </cell>
          <cell r="W1093" t="str">
            <v>Operational</v>
          </cell>
          <cell r="X1093" t="str">
            <v>Operational</v>
          </cell>
          <cell r="Y1093" t="str">
            <v>Operational</v>
          </cell>
          <cell r="Z1093" t="str">
            <v>Operational</v>
          </cell>
          <cell r="AA1093" t="str">
            <v>Operational</v>
          </cell>
          <cell r="AB1093" t="str">
            <v>Operational</v>
          </cell>
          <cell r="AC1093" t="str">
            <v>Operational</v>
          </cell>
          <cell r="AD1093" t="str">
            <v>Operational</v>
          </cell>
          <cell r="AE1093" t="str">
            <v>Operational</v>
          </cell>
          <cell r="AF1093" t="str">
            <v>Operational</v>
          </cell>
        </row>
        <row r="1094">
          <cell r="N1094" t="str">
            <v>United States</v>
          </cell>
          <cell r="W1094" t="str">
            <v>Operational</v>
          </cell>
          <cell r="X1094" t="str">
            <v>Operational</v>
          </cell>
          <cell r="Y1094" t="str">
            <v>Operational</v>
          </cell>
          <cell r="Z1094" t="str">
            <v>Operational</v>
          </cell>
          <cell r="AA1094" t="str">
            <v>Operational</v>
          </cell>
          <cell r="AB1094" t="str">
            <v>Operational</v>
          </cell>
          <cell r="AC1094" t="str">
            <v>Operational</v>
          </cell>
          <cell r="AD1094" t="str">
            <v>Operational</v>
          </cell>
          <cell r="AE1094" t="str">
            <v>Operational</v>
          </cell>
          <cell r="AF1094" t="str">
            <v>Operational</v>
          </cell>
        </row>
        <row r="1095">
          <cell r="N1095" t="str">
            <v>United States</v>
          </cell>
          <cell r="W1095" t="str">
            <v>Operational</v>
          </cell>
          <cell r="X1095" t="str">
            <v>Operational</v>
          </cell>
          <cell r="Y1095" t="str">
            <v>Operational</v>
          </cell>
          <cell r="Z1095" t="str">
            <v>Operational</v>
          </cell>
          <cell r="AA1095" t="str">
            <v>Operational</v>
          </cell>
          <cell r="AB1095" t="str">
            <v>Operational</v>
          </cell>
          <cell r="AC1095" t="str">
            <v>Operational</v>
          </cell>
          <cell r="AD1095" t="str">
            <v>Operational</v>
          </cell>
          <cell r="AE1095" t="str">
            <v>Operational</v>
          </cell>
          <cell r="AF1095" t="str">
            <v>Operational</v>
          </cell>
        </row>
        <row r="1096">
          <cell r="N1096" t="str">
            <v>United States</v>
          </cell>
          <cell r="W1096" t="str">
            <v>Operational</v>
          </cell>
          <cell r="X1096" t="str">
            <v>Operational</v>
          </cell>
          <cell r="Y1096" t="str">
            <v>Operational</v>
          </cell>
          <cell r="Z1096" t="str">
            <v>Operational</v>
          </cell>
          <cell r="AA1096" t="str">
            <v>Operational</v>
          </cell>
          <cell r="AB1096" t="str">
            <v>Operational</v>
          </cell>
          <cell r="AC1096" t="str">
            <v>Operational</v>
          </cell>
          <cell r="AD1096" t="str">
            <v>Operational</v>
          </cell>
          <cell r="AE1096" t="str">
            <v>Operational</v>
          </cell>
          <cell r="AF1096" t="str">
            <v>Operational</v>
          </cell>
        </row>
        <row r="1097">
          <cell r="N1097" t="str">
            <v>United States</v>
          </cell>
          <cell r="W1097" t="str">
            <v>Operational</v>
          </cell>
          <cell r="X1097" t="str">
            <v>Operational</v>
          </cell>
          <cell r="Y1097" t="str">
            <v>Operational</v>
          </cell>
          <cell r="Z1097" t="str">
            <v>Operational</v>
          </cell>
          <cell r="AA1097" t="str">
            <v>Operational</v>
          </cell>
          <cell r="AB1097" t="str">
            <v>Operational</v>
          </cell>
          <cell r="AC1097" t="str">
            <v>Operational</v>
          </cell>
          <cell r="AD1097" t="str">
            <v>Operational</v>
          </cell>
          <cell r="AE1097" t="str">
            <v>Operational</v>
          </cell>
          <cell r="AF1097" t="str">
            <v>Operational</v>
          </cell>
        </row>
        <row r="1098">
          <cell r="N1098" t="str">
            <v>United States</v>
          </cell>
          <cell r="W1098" t="str">
            <v>Operational</v>
          </cell>
          <cell r="X1098" t="str">
            <v>Operational</v>
          </cell>
          <cell r="Y1098" t="str">
            <v>Operational</v>
          </cell>
          <cell r="Z1098" t="str">
            <v>Operational</v>
          </cell>
          <cell r="AA1098" t="str">
            <v>Operational</v>
          </cell>
          <cell r="AB1098" t="str">
            <v>Operational</v>
          </cell>
          <cell r="AC1098" t="str">
            <v>Operational</v>
          </cell>
          <cell r="AD1098" t="str">
            <v>Operational</v>
          </cell>
          <cell r="AE1098" t="str">
            <v>Operational</v>
          </cell>
          <cell r="AF1098" t="str">
            <v>Operational</v>
          </cell>
        </row>
        <row r="1099">
          <cell r="N1099" t="str">
            <v>United States</v>
          </cell>
          <cell r="W1099" t="str">
            <v>Operational</v>
          </cell>
          <cell r="X1099" t="str">
            <v>Operational</v>
          </cell>
          <cell r="Y1099" t="str">
            <v>Operational</v>
          </cell>
          <cell r="Z1099" t="str">
            <v>Operational</v>
          </cell>
          <cell r="AA1099" t="str">
            <v>Operational</v>
          </cell>
          <cell r="AB1099" t="str">
            <v>Operational</v>
          </cell>
          <cell r="AC1099" t="str">
            <v>Operational</v>
          </cell>
          <cell r="AD1099" t="str">
            <v>Operational</v>
          </cell>
          <cell r="AE1099" t="str">
            <v>Operational</v>
          </cell>
          <cell r="AF1099" t="str">
            <v>Operational</v>
          </cell>
        </row>
        <row r="1100">
          <cell r="N1100" t="str">
            <v>United States</v>
          </cell>
          <cell r="W1100" t="str">
            <v>Operational</v>
          </cell>
          <cell r="X1100" t="str">
            <v>Operational</v>
          </cell>
          <cell r="Y1100" t="str">
            <v>Operational</v>
          </cell>
          <cell r="Z1100" t="str">
            <v>Operational</v>
          </cell>
          <cell r="AA1100" t="str">
            <v>Operational</v>
          </cell>
          <cell r="AB1100" t="str">
            <v>Operational</v>
          </cell>
          <cell r="AC1100" t="str">
            <v>Operational</v>
          </cell>
          <cell r="AD1100" t="str">
            <v>Operational</v>
          </cell>
          <cell r="AE1100" t="str">
            <v>Operational</v>
          </cell>
          <cell r="AF1100" t="str">
            <v>Operational</v>
          </cell>
        </row>
        <row r="1101">
          <cell r="N1101" t="str">
            <v>United States</v>
          </cell>
          <cell r="W1101" t="str">
            <v>Operational</v>
          </cell>
          <cell r="X1101" t="str">
            <v>Operational</v>
          </cell>
          <cell r="Y1101" t="str">
            <v>Operational</v>
          </cell>
          <cell r="Z1101" t="str">
            <v>Operational</v>
          </cell>
          <cell r="AA1101" t="str">
            <v>Operational</v>
          </cell>
          <cell r="AB1101" t="str">
            <v>Operational</v>
          </cell>
          <cell r="AC1101" t="str">
            <v>Operational</v>
          </cell>
          <cell r="AD1101" t="str">
            <v>Operational</v>
          </cell>
          <cell r="AE1101" t="str">
            <v>Operational</v>
          </cell>
          <cell r="AF1101" t="str">
            <v>Operational</v>
          </cell>
        </row>
        <row r="1102">
          <cell r="N1102" t="str">
            <v>United States</v>
          </cell>
          <cell r="W1102" t="str">
            <v>Operational</v>
          </cell>
          <cell r="X1102" t="str">
            <v>Operational</v>
          </cell>
          <cell r="Y1102" t="str">
            <v>Operational</v>
          </cell>
          <cell r="Z1102" t="str">
            <v>Operational</v>
          </cell>
          <cell r="AA1102" t="str">
            <v>Operational</v>
          </cell>
          <cell r="AB1102" t="str">
            <v>Operational</v>
          </cell>
          <cell r="AC1102" t="str">
            <v>Operational</v>
          </cell>
          <cell r="AD1102" t="str">
            <v>Operational</v>
          </cell>
          <cell r="AE1102" t="str">
            <v>Operational</v>
          </cell>
          <cell r="AF1102" t="str">
            <v>Operational</v>
          </cell>
        </row>
        <row r="1103">
          <cell r="N1103" t="str">
            <v>United States</v>
          </cell>
          <cell r="W1103" t="str">
            <v>Operational</v>
          </cell>
          <cell r="X1103" t="str">
            <v>Operational</v>
          </cell>
          <cell r="Y1103" t="str">
            <v>Operational</v>
          </cell>
          <cell r="Z1103" t="str">
            <v>Operational</v>
          </cell>
          <cell r="AA1103" t="str">
            <v>Operational</v>
          </cell>
          <cell r="AB1103" t="str">
            <v>Operational</v>
          </cell>
          <cell r="AC1103" t="str">
            <v>Operational</v>
          </cell>
          <cell r="AD1103" t="str">
            <v>Operational</v>
          </cell>
          <cell r="AE1103" t="str">
            <v>Operational</v>
          </cell>
          <cell r="AF1103" t="str">
            <v>Operational</v>
          </cell>
        </row>
        <row r="1104">
          <cell r="N1104" t="str">
            <v>United States</v>
          </cell>
          <cell r="W1104" t="str">
            <v>Operational</v>
          </cell>
          <cell r="X1104" t="str">
            <v>Operational</v>
          </cell>
          <cell r="Y1104" t="str">
            <v>Operational</v>
          </cell>
          <cell r="Z1104" t="str">
            <v>Operational</v>
          </cell>
          <cell r="AA1104" t="str">
            <v>Operational</v>
          </cell>
          <cell r="AB1104" t="str">
            <v>Operational</v>
          </cell>
          <cell r="AC1104" t="str">
            <v>Operational</v>
          </cell>
          <cell r="AD1104" t="str">
            <v>Operational</v>
          </cell>
          <cell r="AE1104" t="str">
            <v>Operational</v>
          </cell>
          <cell r="AF1104" t="str">
            <v>Operational</v>
          </cell>
        </row>
        <row r="1105">
          <cell r="N1105" t="str">
            <v>United States</v>
          </cell>
          <cell r="W1105" t="str">
            <v>Operational</v>
          </cell>
          <cell r="X1105" t="str">
            <v>Operational</v>
          </cell>
          <cell r="Y1105" t="str">
            <v>Operational</v>
          </cell>
          <cell r="Z1105" t="str">
            <v>Operational</v>
          </cell>
          <cell r="AA1105" t="str">
            <v>Operational</v>
          </cell>
          <cell r="AB1105" t="str">
            <v>Operational</v>
          </cell>
          <cell r="AC1105" t="str">
            <v>Operational</v>
          </cell>
          <cell r="AD1105" t="str">
            <v>Operational</v>
          </cell>
          <cell r="AE1105" t="str">
            <v>Operational</v>
          </cell>
          <cell r="AF1105" t="str">
            <v>Operational</v>
          </cell>
        </row>
        <row r="1106">
          <cell r="N1106" t="str">
            <v>United States</v>
          </cell>
          <cell r="W1106" t="str">
            <v>Operational</v>
          </cell>
          <cell r="X1106" t="str">
            <v>Operational</v>
          </cell>
          <cell r="Y1106" t="str">
            <v>Operational</v>
          </cell>
          <cell r="Z1106" t="str">
            <v>Operational</v>
          </cell>
          <cell r="AA1106" t="str">
            <v>Operational</v>
          </cell>
          <cell r="AB1106" t="str">
            <v>Operational</v>
          </cell>
          <cell r="AC1106" t="str">
            <v>Operational</v>
          </cell>
          <cell r="AD1106" t="str">
            <v>Operational</v>
          </cell>
          <cell r="AE1106" t="str">
            <v>Operational</v>
          </cell>
          <cell r="AF1106" t="str">
            <v>Operational</v>
          </cell>
        </row>
        <row r="1107">
          <cell r="N1107" t="str">
            <v>United States</v>
          </cell>
          <cell r="W1107" t="str">
            <v>Operational</v>
          </cell>
          <cell r="X1107" t="str">
            <v>Operational</v>
          </cell>
          <cell r="Y1107" t="str">
            <v>Operational</v>
          </cell>
          <cell r="Z1107" t="str">
            <v>Operational</v>
          </cell>
          <cell r="AA1107" t="str">
            <v>Operational</v>
          </cell>
          <cell r="AB1107" t="str">
            <v>Operational</v>
          </cell>
          <cell r="AC1107" t="str">
            <v>Operational</v>
          </cell>
          <cell r="AD1107" t="str">
            <v>Operational</v>
          </cell>
          <cell r="AE1107" t="str">
            <v>Operational</v>
          </cell>
          <cell r="AF1107" t="str">
            <v>Operational</v>
          </cell>
        </row>
        <row r="1108">
          <cell r="N1108" t="str">
            <v>United States</v>
          </cell>
          <cell r="W1108" t="str">
            <v>Operational</v>
          </cell>
          <cell r="X1108" t="str">
            <v>Operational</v>
          </cell>
          <cell r="Y1108" t="str">
            <v>Operational</v>
          </cell>
          <cell r="Z1108" t="str">
            <v>Operational</v>
          </cell>
          <cell r="AA1108" t="str">
            <v>Operational</v>
          </cell>
          <cell r="AB1108" t="str">
            <v>Operational</v>
          </cell>
          <cell r="AC1108" t="str">
            <v>Operational</v>
          </cell>
          <cell r="AD1108" t="str">
            <v>Operational</v>
          </cell>
          <cell r="AE1108" t="str">
            <v>Operational</v>
          </cell>
          <cell r="AF1108" t="str">
            <v>Operational</v>
          </cell>
        </row>
        <row r="1109">
          <cell r="N1109" t="str">
            <v>United States</v>
          </cell>
          <cell r="W1109" t="str">
            <v>Operational</v>
          </cell>
          <cell r="X1109" t="str">
            <v>Operational</v>
          </cell>
          <cell r="Y1109" t="str">
            <v>Operational</v>
          </cell>
          <cell r="Z1109" t="str">
            <v>Operational</v>
          </cell>
          <cell r="AA1109" t="str">
            <v>Operational</v>
          </cell>
          <cell r="AB1109" t="str">
            <v>Operational</v>
          </cell>
          <cell r="AC1109" t="str">
            <v>Operational</v>
          </cell>
          <cell r="AD1109" t="str">
            <v>Operational</v>
          </cell>
          <cell r="AE1109" t="str">
            <v>Operational</v>
          </cell>
          <cell r="AF1109" t="str">
            <v>Operational</v>
          </cell>
        </row>
        <row r="1110">
          <cell r="N1110" t="str">
            <v>United States</v>
          </cell>
          <cell r="W1110" t="str">
            <v>Operational</v>
          </cell>
          <cell r="X1110" t="str">
            <v>Operational</v>
          </cell>
          <cell r="Y1110" t="str">
            <v>Operational</v>
          </cell>
          <cell r="Z1110" t="str">
            <v>Operational</v>
          </cell>
          <cell r="AA1110" t="str">
            <v>Operational</v>
          </cell>
          <cell r="AB1110" t="str">
            <v>Operational</v>
          </cell>
          <cell r="AC1110" t="str">
            <v>Operational</v>
          </cell>
          <cell r="AD1110" t="str">
            <v>Operational</v>
          </cell>
          <cell r="AE1110" t="str">
            <v>Operational</v>
          </cell>
          <cell r="AF1110" t="str">
            <v>Operational</v>
          </cell>
        </row>
        <row r="1111">
          <cell r="N1111" t="str">
            <v>United States</v>
          </cell>
          <cell r="W1111" t="str">
            <v>Operational</v>
          </cell>
          <cell r="X1111" t="str">
            <v>Operational</v>
          </cell>
          <cell r="Y1111" t="str">
            <v>Operational</v>
          </cell>
          <cell r="Z1111" t="str">
            <v>Operational</v>
          </cell>
          <cell r="AA1111" t="str">
            <v>Operational</v>
          </cell>
          <cell r="AB1111" t="str">
            <v>Operational</v>
          </cell>
          <cell r="AC1111" t="str">
            <v>Operational</v>
          </cell>
          <cell r="AD1111" t="str">
            <v>Operational</v>
          </cell>
          <cell r="AE1111" t="str">
            <v>Operational</v>
          </cell>
          <cell r="AF1111" t="str">
            <v>Operational</v>
          </cell>
        </row>
        <row r="1112">
          <cell r="N1112" t="str">
            <v>United States</v>
          </cell>
          <cell r="W1112" t="str">
            <v>Operational</v>
          </cell>
          <cell r="X1112" t="str">
            <v>Operational</v>
          </cell>
          <cell r="Y1112" t="str">
            <v>Operational</v>
          </cell>
          <cell r="Z1112" t="str">
            <v>Operational</v>
          </cell>
          <cell r="AA1112" t="str">
            <v>Operational</v>
          </cell>
          <cell r="AB1112" t="str">
            <v>Operational</v>
          </cell>
          <cell r="AC1112" t="str">
            <v>Operational</v>
          </cell>
          <cell r="AD1112" t="str">
            <v>Operational</v>
          </cell>
          <cell r="AE1112" t="str">
            <v>Operational</v>
          </cell>
          <cell r="AF1112" t="str">
            <v>Operational</v>
          </cell>
        </row>
        <row r="1113">
          <cell r="N1113" t="str">
            <v>United States</v>
          </cell>
          <cell r="W1113" t="str">
            <v>Operational</v>
          </cell>
          <cell r="X1113" t="str">
            <v>Operational</v>
          </cell>
          <cell r="Y1113" t="str">
            <v>Operational</v>
          </cell>
          <cell r="Z1113" t="str">
            <v>Operational</v>
          </cell>
          <cell r="AA1113" t="str">
            <v>Operational</v>
          </cell>
          <cell r="AB1113" t="str">
            <v>Operational</v>
          </cell>
          <cell r="AC1113" t="str">
            <v>Operational</v>
          </cell>
          <cell r="AD1113" t="str">
            <v>Operational</v>
          </cell>
          <cell r="AE1113" t="str">
            <v>Operational</v>
          </cell>
          <cell r="AF1113" t="str">
            <v>Operational</v>
          </cell>
        </row>
        <row r="1114">
          <cell r="N1114" t="str">
            <v>United States</v>
          </cell>
          <cell r="W1114" t="str">
            <v>Operational</v>
          </cell>
          <cell r="X1114" t="str">
            <v>Operational</v>
          </cell>
          <cell r="Y1114" t="str">
            <v>Operational</v>
          </cell>
          <cell r="Z1114" t="str">
            <v>Operational</v>
          </cell>
          <cell r="AA1114" t="str">
            <v>Operational</v>
          </cell>
          <cell r="AB1114" t="str">
            <v>Operational</v>
          </cell>
          <cell r="AC1114" t="str">
            <v>Operational</v>
          </cell>
          <cell r="AD1114" t="str">
            <v>Operational</v>
          </cell>
          <cell r="AE1114" t="str">
            <v>Operational</v>
          </cell>
          <cell r="AF1114" t="str">
            <v>Operational</v>
          </cell>
        </row>
        <row r="1115">
          <cell r="N1115" t="str">
            <v>United States</v>
          </cell>
          <cell r="W1115" t="str">
            <v>Operational</v>
          </cell>
          <cell r="X1115" t="str">
            <v>Operational</v>
          </cell>
          <cell r="Y1115" t="str">
            <v>Operational</v>
          </cell>
          <cell r="Z1115" t="str">
            <v>Operational</v>
          </cell>
          <cell r="AA1115" t="str">
            <v>Operational</v>
          </cell>
          <cell r="AB1115" t="str">
            <v>Operational</v>
          </cell>
          <cell r="AC1115" t="str">
            <v>Operational</v>
          </cell>
          <cell r="AD1115" t="str">
            <v>Operational</v>
          </cell>
          <cell r="AE1115" t="str">
            <v>Operational</v>
          </cell>
          <cell r="AF1115" t="str">
            <v>Operational</v>
          </cell>
        </row>
        <row r="1116">
          <cell r="N1116" t="str">
            <v>United States</v>
          </cell>
          <cell r="W1116" t="str">
            <v>Operational</v>
          </cell>
          <cell r="X1116" t="str">
            <v>Operational</v>
          </cell>
          <cell r="Y1116" t="str">
            <v>Operational</v>
          </cell>
          <cell r="Z1116" t="str">
            <v>Operational</v>
          </cell>
          <cell r="AA1116" t="str">
            <v>Operational</v>
          </cell>
          <cell r="AB1116" t="str">
            <v>Operational</v>
          </cell>
          <cell r="AC1116" t="str">
            <v>Operational</v>
          </cell>
          <cell r="AD1116" t="str">
            <v>Operational</v>
          </cell>
          <cell r="AE1116" t="str">
            <v>Operational</v>
          </cell>
          <cell r="AF1116" t="str">
            <v>Operational</v>
          </cell>
        </row>
        <row r="1117">
          <cell r="N1117" t="str">
            <v>United States</v>
          </cell>
          <cell r="W1117" t="str">
            <v>Operational</v>
          </cell>
          <cell r="X1117" t="str">
            <v>Operational</v>
          </cell>
          <cell r="Y1117" t="str">
            <v>Operational</v>
          </cell>
          <cell r="Z1117" t="str">
            <v>Operational</v>
          </cell>
          <cell r="AA1117" t="str">
            <v>Operational</v>
          </cell>
          <cell r="AB1117" t="str">
            <v>Operational</v>
          </cell>
          <cell r="AC1117" t="str">
            <v>Operational</v>
          </cell>
          <cell r="AD1117" t="str">
            <v>Operational</v>
          </cell>
          <cell r="AE1117" t="str">
            <v>Operational</v>
          </cell>
          <cell r="AF1117" t="str">
            <v>Operational</v>
          </cell>
        </row>
        <row r="1118">
          <cell r="N1118" t="str">
            <v>United States</v>
          </cell>
          <cell r="W1118" t="str">
            <v>Operational</v>
          </cell>
          <cell r="X1118" t="str">
            <v>Operational</v>
          </cell>
          <cell r="Y1118" t="str">
            <v>Operational</v>
          </cell>
          <cell r="Z1118" t="str">
            <v>Operational</v>
          </cell>
          <cell r="AA1118" t="str">
            <v>Operational</v>
          </cell>
          <cell r="AB1118" t="str">
            <v>Operational</v>
          </cell>
          <cell r="AC1118" t="str">
            <v>Operational</v>
          </cell>
          <cell r="AD1118" t="str">
            <v>Operational</v>
          </cell>
          <cell r="AE1118" t="str">
            <v>Operational</v>
          </cell>
          <cell r="AF1118" t="str">
            <v>Operational</v>
          </cell>
        </row>
        <row r="1119">
          <cell r="N1119" t="str">
            <v>United States</v>
          </cell>
          <cell r="W1119" t="str">
            <v>Operational</v>
          </cell>
          <cell r="X1119" t="str">
            <v>Operational</v>
          </cell>
          <cell r="Y1119" t="str">
            <v>Operational</v>
          </cell>
          <cell r="Z1119" t="str">
            <v>Operational</v>
          </cell>
          <cell r="AA1119" t="str">
            <v>Operational</v>
          </cell>
          <cell r="AB1119" t="str">
            <v>Operational</v>
          </cell>
          <cell r="AC1119" t="str">
            <v>Operational</v>
          </cell>
          <cell r="AD1119" t="str">
            <v>Operational</v>
          </cell>
          <cell r="AE1119" t="str">
            <v>Operational</v>
          </cell>
          <cell r="AF1119" t="str">
            <v>Operational</v>
          </cell>
        </row>
        <row r="1120">
          <cell r="N1120" t="str">
            <v>United States</v>
          </cell>
          <cell r="W1120" t="str">
            <v>Operational</v>
          </cell>
          <cell r="X1120" t="str">
            <v>Operational</v>
          </cell>
          <cell r="Y1120" t="str">
            <v>Operational</v>
          </cell>
          <cell r="Z1120" t="str">
            <v>Operational</v>
          </cell>
          <cell r="AA1120" t="str">
            <v>Operational</v>
          </cell>
          <cell r="AB1120" t="str">
            <v>Operational</v>
          </cell>
          <cell r="AC1120" t="str">
            <v>Operational</v>
          </cell>
          <cell r="AD1120" t="str">
            <v>Operational</v>
          </cell>
          <cell r="AE1120" t="str">
            <v>Operational</v>
          </cell>
          <cell r="AF1120" t="str">
            <v>Operational</v>
          </cell>
        </row>
        <row r="1121">
          <cell r="N1121" t="str">
            <v>United States</v>
          </cell>
          <cell r="W1121" t="str">
            <v>Operational</v>
          </cell>
          <cell r="X1121" t="str">
            <v>Operational</v>
          </cell>
          <cell r="Y1121" t="str">
            <v>Operational</v>
          </cell>
          <cell r="Z1121" t="str">
            <v>Operational</v>
          </cell>
          <cell r="AA1121" t="str">
            <v>Operational</v>
          </cell>
          <cell r="AB1121" t="str">
            <v>Operational</v>
          </cell>
          <cell r="AC1121" t="str">
            <v>Operational</v>
          </cell>
          <cell r="AD1121" t="str">
            <v>Operational</v>
          </cell>
          <cell r="AE1121" t="str">
            <v>Operational</v>
          </cell>
          <cell r="AF1121" t="str">
            <v>Operational</v>
          </cell>
        </row>
        <row r="1122">
          <cell r="N1122" t="str">
            <v>United States</v>
          </cell>
          <cell r="W1122" t="str">
            <v>Operational</v>
          </cell>
          <cell r="X1122" t="str">
            <v>Operational</v>
          </cell>
          <cell r="Y1122" t="str">
            <v>Operational</v>
          </cell>
          <cell r="Z1122" t="str">
            <v>Operational</v>
          </cell>
          <cell r="AA1122" t="str">
            <v>Operational</v>
          </cell>
          <cell r="AB1122" t="str">
            <v>Operational</v>
          </cell>
          <cell r="AC1122" t="str">
            <v>Operational</v>
          </cell>
          <cell r="AD1122" t="str">
            <v>Operational</v>
          </cell>
          <cell r="AE1122" t="str">
            <v>Operational</v>
          </cell>
          <cell r="AF1122" t="str">
            <v>Operational</v>
          </cell>
        </row>
        <row r="1123">
          <cell r="N1123" t="str">
            <v>United States</v>
          </cell>
          <cell r="W1123" t="str">
            <v>Operational</v>
          </cell>
          <cell r="X1123" t="str">
            <v>Operational</v>
          </cell>
          <cell r="Y1123" t="str">
            <v>Operational</v>
          </cell>
          <cell r="Z1123" t="str">
            <v>Operational</v>
          </cell>
          <cell r="AA1123" t="str">
            <v>Operational</v>
          </cell>
          <cell r="AB1123" t="str">
            <v>Operational</v>
          </cell>
          <cell r="AC1123" t="str">
            <v>Operational</v>
          </cell>
          <cell r="AD1123" t="str">
            <v>Operational</v>
          </cell>
          <cell r="AE1123" t="str">
            <v>Operational</v>
          </cell>
          <cell r="AF1123" t="str">
            <v>Operational</v>
          </cell>
        </row>
        <row r="1124">
          <cell r="N1124" t="str">
            <v>United States</v>
          </cell>
          <cell r="W1124" t="str">
            <v>Operational</v>
          </cell>
          <cell r="X1124" t="str">
            <v>Operational</v>
          </cell>
          <cell r="Y1124" t="str">
            <v>Operational</v>
          </cell>
          <cell r="Z1124" t="str">
            <v>Operational</v>
          </cell>
          <cell r="AA1124" t="str">
            <v>Operational</v>
          </cell>
          <cell r="AB1124" t="str">
            <v>Operational</v>
          </cell>
          <cell r="AC1124" t="str">
            <v>Operational</v>
          </cell>
          <cell r="AD1124" t="str">
            <v>Operational</v>
          </cell>
          <cell r="AE1124" t="str">
            <v>Operational</v>
          </cell>
          <cell r="AF1124" t="str">
            <v>Operational</v>
          </cell>
        </row>
        <row r="1125">
          <cell r="N1125" t="str">
            <v>Canada</v>
          </cell>
          <cell r="W1125" t="str">
            <v>Operational</v>
          </cell>
          <cell r="X1125" t="str">
            <v>Operational</v>
          </cell>
          <cell r="Y1125" t="str">
            <v>Operational</v>
          </cell>
          <cell r="Z1125" t="str">
            <v>Operational</v>
          </cell>
          <cell r="AA1125" t="str">
            <v>Operational</v>
          </cell>
          <cell r="AB1125" t="str">
            <v>Operational</v>
          </cell>
          <cell r="AC1125" t="str">
            <v>Operational</v>
          </cell>
          <cell r="AD1125" t="str">
            <v>Operational</v>
          </cell>
          <cell r="AE1125" t="str">
            <v>Operational</v>
          </cell>
          <cell r="AF1125" t="str">
            <v>Operational</v>
          </cell>
        </row>
        <row r="1126">
          <cell r="N1126" t="str">
            <v>United States</v>
          </cell>
          <cell r="W1126" t="str">
            <v>Operational</v>
          </cell>
          <cell r="X1126" t="str">
            <v>Operational</v>
          </cell>
          <cell r="Y1126" t="str">
            <v>Operational</v>
          </cell>
          <cell r="Z1126" t="str">
            <v>Operational</v>
          </cell>
          <cell r="AA1126" t="str">
            <v>Operational</v>
          </cell>
          <cell r="AB1126" t="str">
            <v>Operational</v>
          </cell>
          <cell r="AC1126" t="str">
            <v>Operational</v>
          </cell>
          <cell r="AD1126" t="str">
            <v>Operational</v>
          </cell>
          <cell r="AE1126" t="str">
            <v>Operational</v>
          </cell>
          <cell r="AF1126" t="str">
            <v>Operational</v>
          </cell>
        </row>
        <row r="1127">
          <cell r="N1127" t="str">
            <v>United States</v>
          </cell>
          <cell r="W1127" t="str">
            <v>Operational</v>
          </cell>
          <cell r="X1127" t="str">
            <v>Operational</v>
          </cell>
          <cell r="Y1127" t="str">
            <v>Operational</v>
          </cell>
          <cell r="Z1127" t="str">
            <v>Operational</v>
          </cell>
          <cell r="AA1127" t="str">
            <v>Operational</v>
          </cell>
          <cell r="AB1127" t="str">
            <v>Operational</v>
          </cell>
          <cell r="AC1127" t="str">
            <v>Operational</v>
          </cell>
          <cell r="AD1127" t="str">
            <v>Operational</v>
          </cell>
          <cell r="AE1127" t="str">
            <v>Operational</v>
          </cell>
          <cell r="AF1127" t="str">
            <v>Operational</v>
          </cell>
        </row>
        <row r="1128">
          <cell r="N1128" t="str">
            <v>United States</v>
          </cell>
          <cell r="W1128" t="str">
            <v>Operational</v>
          </cell>
          <cell r="X1128" t="str">
            <v>Operational</v>
          </cell>
          <cell r="Y1128" t="str">
            <v>Operational</v>
          </cell>
          <cell r="Z1128" t="str">
            <v>Operational</v>
          </cell>
          <cell r="AA1128" t="str">
            <v>Operational</v>
          </cell>
          <cell r="AB1128" t="str">
            <v>Operational</v>
          </cell>
          <cell r="AC1128" t="str">
            <v>Operational</v>
          </cell>
          <cell r="AD1128" t="str">
            <v>Operational</v>
          </cell>
          <cell r="AE1128" t="str">
            <v>Operational</v>
          </cell>
          <cell r="AF1128" t="str">
            <v>Operational</v>
          </cell>
        </row>
        <row r="1129">
          <cell r="N1129" t="str">
            <v>United States</v>
          </cell>
          <cell r="W1129" t="str">
            <v>Operational</v>
          </cell>
          <cell r="X1129" t="str">
            <v>Operational</v>
          </cell>
          <cell r="Y1129" t="str">
            <v>Operational</v>
          </cell>
          <cell r="Z1129" t="str">
            <v>Operational</v>
          </cell>
          <cell r="AA1129" t="str">
            <v>Operational</v>
          </cell>
          <cell r="AB1129" t="str">
            <v>Operational</v>
          </cell>
          <cell r="AC1129" t="str">
            <v>Operational</v>
          </cell>
          <cell r="AD1129" t="str">
            <v>Operational</v>
          </cell>
          <cell r="AE1129" t="str">
            <v>Operational</v>
          </cell>
          <cell r="AF1129" t="str">
            <v>Operational</v>
          </cell>
        </row>
        <row r="1130">
          <cell r="N1130" t="str">
            <v>United States</v>
          </cell>
          <cell r="W1130" t="str">
            <v>Operational</v>
          </cell>
          <cell r="X1130" t="str">
            <v>Operational</v>
          </cell>
          <cell r="Y1130" t="str">
            <v>Operational</v>
          </cell>
          <cell r="Z1130" t="str">
            <v>Operational</v>
          </cell>
          <cell r="AA1130" t="str">
            <v>Operational</v>
          </cell>
          <cell r="AB1130" t="str">
            <v>Operational</v>
          </cell>
          <cell r="AC1130" t="str">
            <v>Operational</v>
          </cell>
          <cell r="AD1130" t="str">
            <v>Operational</v>
          </cell>
          <cell r="AE1130" t="str">
            <v>Operational</v>
          </cell>
          <cell r="AF1130" t="str">
            <v>Operational</v>
          </cell>
        </row>
        <row r="1131">
          <cell r="N1131" t="str">
            <v>United States</v>
          </cell>
          <cell r="W1131" t="str">
            <v>Operational</v>
          </cell>
          <cell r="X1131" t="str">
            <v>Operational</v>
          </cell>
          <cell r="Y1131" t="str">
            <v>Operational</v>
          </cell>
          <cell r="Z1131" t="str">
            <v>Operational</v>
          </cell>
          <cell r="AA1131" t="str">
            <v>Operational</v>
          </cell>
          <cell r="AB1131" t="str">
            <v>Operational</v>
          </cell>
          <cell r="AC1131" t="str">
            <v>Operational</v>
          </cell>
          <cell r="AD1131" t="str">
            <v>Operational</v>
          </cell>
          <cell r="AE1131" t="str">
            <v>Operational</v>
          </cell>
          <cell r="AF1131" t="str">
            <v>Operational</v>
          </cell>
        </row>
        <row r="1132">
          <cell r="N1132" t="str">
            <v>United States</v>
          </cell>
          <cell r="W1132" t="str">
            <v>Operational</v>
          </cell>
          <cell r="X1132" t="str">
            <v>Operational</v>
          </cell>
          <cell r="Y1132" t="str">
            <v>Operational</v>
          </cell>
          <cell r="Z1132" t="str">
            <v>Operational</v>
          </cell>
          <cell r="AA1132" t="str">
            <v>Operational</v>
          </cell>
          <cell r="AB1132" t="str">
            <v>Operational</v>
          </cell>
          <cell r="AC1132" t="str">
            <v>Operational</v>
          </cell>
          <cell r="AD1132" t="str">
            <v>Operational</v>
          </cell>
          <cell r="AE1132" t="str">
            <v>Operational</v>
          </cell>
          <cell r="AF1132" t="str">
            <v>Operational</v>
          </cell>
        </row>
        <row r="1133">
          <cell r="N1133" t="str">
            <v>United States</v>
          </cell>
          <cell r="W1133" t="str">
            <v>Operational</v>
          </cell>
          <cell r="X1133" t="str">
            <v>Operational</v>
          </cell>
          <cell r="Y1133" t="str">
            <v>Operational</v>
          </cell>
          <cell r="Z1133" t="str">
            <v>Operational</v>
          </cell>
          <cell r="AA1133" t="str">
            <v>Operational</v>
          </cell>
          <cell r="AB1133" t="str">
            <v>Operational</v>
          </cell>
          <cell r="AC1133" t="str">
            <v>Operational</v>
          </cell>
          <cell r="AD1133" t="str">
            <v>Operational</v>
          </cell>
          <cell r="AE1133" t="str">
            <v>Operational</v>
          </cell>
          <cell r="AF1133" t="str">
            <v>Operational</v>
          </cell>
        </row>
        <row r="1134">
          <cell r="N1134" t="str">
            <v>United States</v>
          </cell>
          <cell r="W1134" t="str">
            <v>Operational</v>
          </cell>
          <cell r="X1134" t="str">
            <v>Operational</v>
          </cell>
          <cell r="Y1134" t="str">
            <v>Operational</v>
          </cell>
          <cell r="Z1134" t="str">
            <v>Operational</v>
          </cell>
          <cell r="AA1134" t="str">
            <v>Operational</v>
          </cell>
          <cell r="AB1134" t="str">
            <v>Operational</v>
          </cell>
          <cell r="AC1134" t="str">
            <v>Operational</v>
          </cell>
          <cell r="AD1134" t="str">
            <v>Operational</v>
          </cell>
          <cell r="AE1134" t="str">
            <v>Operational</v>
          </cell>
          <cell r="AF1134" t="str">
            <v>Operational</v>
          </cell>
        </row>
        <row r="1135">
          <cell r="N1135" t="str">
            <v>United States</v>
          </cell>
          <cell r="W1135" t="str">
            <v>Operational</v>
          </cell>
          <cell r="X1135" t="str">
            <v>Operational</v>
          </cell>
          <cell r="Y1135" t="str">
            <v>Operational</v>
          </cell>
          <cell r="Z1135" t="str">
            <v>Operational</v>
          </cell>
          <cell r="AA1135" t="str">
            <v>Operational</v>
          </cell>
          <cell r="AB1135" t="str">
            <v>Operational</v>
          </cell>
          <cell r="AC1135" t="str">
            <v>Operational</v>
          </cell>
          <cell r="AD1135" t="str">
            <v>Operational</v>
          </cell>
          <cell r="AE1135" t="str">
            <v>Operational</v>
          </cell>
          <cell r="AF1135" t="str">
            <v>Operational</v>
          </cell>
        </row>
        <row r="1136">
          <cell r="N1136" t="str">
            <v>United States</v>
          </cell>
          <cell r="W1136" t="str">
            <v>Operational</v>
          </cell>
          <cell r="X1136" t="str">
            <v>Operational</v>
          </cell>
          <cell r="Y1136" t="str">
            <v>Operational</v>
          </cell>
          <cell r="Z1136" t="str">
            <v>Operational</v>
          </cell>
          <cell r="AA1136" t="str">
            <v>Operational</v>
          </cell>
          <cell r="AB1136" t="str">
            <v>Operational</v>
          </cell>
          <cell r="AC1136" t="str">
            <v>Operational</v>
          </cell>
          <cell r="AD1136" t="str">
            <v>Operational</v>
          </cell>
          <cell r="AE1136" t="str">
            <v>Operational</v>
          </cell>
          <cell r="AF1136" t="str">
            <v>Operational</v>
          </cell>
        </row>
        <row r="1137">
          <cell r="N1137" t="str">
            <v>United States</v>
          </cell>
          <cell r="W1137" t="str">
            <v>Operational</v>
          </cell>
          <cell r="X1137" t="str">
            <v>Operational</v>
          </cell>
          <cell r="Y1137" t="str">
            <v>Operational</v>
          </cell>
          <cell r="Z1137" t="str">
            <v>Operational</v>
          </cell>
          <cell r="AA1137" t="str">
            <v>Operational</v>
          </cell>
          <cell r="AB1137" t="str">
            <v>Operational</v>
          </cell>
          <cell r="AC1137" t="str">
            <v>Operational</v>
          </cell>
          <cell r="AD1137" t="str">
            <v>Operational</v>
          </cell>
          <cell r="AE1137" t="str">
            <v>Operational</v>
          </cell>
          <cell r="AF1137" t="str">
            <v>Operational</v>
          </cell>
        </row>
        <row r="1138">
          <cell r="N1138" t="str">
            <v>United States</v>
          </cell>
          <cell r="W1138" t="str">
            <v>Operational</v>
          </cell>
          <cell r="X1138" t="str">
            <v>Operational</v>
          </cell>
          <cell r="Y1138" t="str">
            <v>Operational</v>
          </cell>
          <cell r="Z1138" t="str">
            <v>Operational</v>
          </cell>
          <cell r="AA1138" t="str">
            <v>Operational</v>
          </cell>
          <cell r="AB1138" t="str">
            <v>Operational</v>
          </cell>
          <cell r="AC1138" t="str">
            <v>Operational</v>
          </cell>
          <cell r="AD1138" t="str">
            <v>Operational</v>
          </cell>
          <cell r="AE1138" t="str">
            <v>Operational</v>
          </cell>
          <cell r="AF1138" t="str">
            <v>Operational</v>
          </cell>
        </row>
        <row r="1139">
          <cell r="N1139" t="str">
            <v>United States</v>
          </cell>
          <cell r="W1139" t="str">
            <v>Operational</v>
          </cell>
          <cell r="X1139" t="str">
            <v>Operational</v>
          </cell>
          <cell r="Y1139" t="str">
            <v>Operational</v>
          </cell>
          <cell r="Z1139" t="str">
            <v>Operational</v>
          </cell>
          <cell r="AA1139" t="str">
            <v>Operational</v>
          </cell>
          <cell r="AB1139" t="str">
            <v>Operational</v>
          </cell>
          <cell r="AC1139" t="str">
            <v>Operational</v>
          </cell>
          <cell r="AD1139" t="str">
            <v>Operational</v>
          </cell>
          <cell r="AE1139" t="str">
            <v>Operational</v>
          </cell>
          <cell r="AF1139" t="str">
            <v>Operational</v>
          </cell>
        </row>
        <row r="1140">
          <cell r="N1140" t="str">
            <v>United States</v>
          </cell>
          <cell r="W1140" t="str">
            <v>Operational</v>
          </cell>
          <cell r="X1140" t="str">
            <v>Operational</v>
          </cell>
          <cell r="Y1140" t="str">
            <v>Operational</v>
          </cell>
          <cell r="Z1140" t="str">
            <v>Operational</v>
          </cell>
          <cell r="AA1140" t="str">
            <v>Operational</v>
          </cell>
          <cell r="AB1140" t="str">
            <v>Operational</v>
          </cell>
          <cell r="AC1140" t="str">
            <v>Operational</v>
          </cell>
          <cell r="AD1140" t="str">
            <v>Operational</v>
          </cell>
          <cell r="AE1140" t="str">
            <v>Operational</v>
          </cell>
          <cell r="AF1140" t="str">
            <v>Operational</v>
          </cell>
        </row>
        <row r="1141">
          <cell r="N1141" t="str">
            <v>United States</v>
          </cell>
          <cell r="W1141" t="str">
            <v>Operational</v>
          </cell>
          <cell r="X1141" t="str">
            <v>Operational</v>
          </cell>
          <cell r="Y1141" t="str">
            <v>Operational</v>
          </cell>
          <cell r="Z1141" t="str">
            <v>Operational</v>
          </cell>
          <cell r="AA1141" t="str">
            <v>Operational</v>
          </cell>
          <cell r="AB1141" t="str">
            <v>Operational</v>
          </cell>
          <cell r="AC1141" t="str">
            <v>Operational</v>
          </cell>
          <cell r="AD1141" t="str">
            <v>Operational</v>
          </cell>
          <cell r="AE1141" t="str">
            <v>Operational</v>
          </cell>
          <cell r="AF1141" t="str">
            <v>Operational</v>
          </cell>
        </row>
        <row r="1142">
          <cell r="N1142" t="str">
            <v>United States</v>
          </cell>
          <cell r="W1142" t="str">
            <v>Operational</v>
          </cell>
          <cell r="X1142" t="str">
            <v>Operational</v>
          </cell>
          <cell r="Y1142" t="str">
            <v>Operational</v>
          </cell>
          <cell r="Z1142" t="str">
            <v>Operational</v>
          </cell>
          <cell r="AA1142" t="str">
            <v>Operational</v>
          </cell>
          <cell r="AB1142" t="str">
            <v>Operational</v>
          </cell>
          <cell r="AC1142" t="str">
            <v>Operational</v>
          </cell>
          <cell r="AD1142" t="str">
            <v>Operational</v>
          </cell>
          <cell r="AE1142" t="str">
            <v>Operational</v>
          </cell>
          <cell r="AF1142" t="str">
            <v>Operational</v>
          </cell>
        </row>
        <row r="1143">
          <cell r="N1143" t="str">
            <v>United States</v>
          </cell>
          <cell r="W1143" t="str">
            <v>Operational</v>
          </cell>
          <cell r="X1143" t="str">
            <v>Operational</v>
          </cell>
          <cell r="Y1143" t="str">
            <v>Operational</v>
          </cell>
          <cell r="Z1143" t="str">
            <v>Operational</v>
          </cell>
          <cell r="AA1143" t="str">
            <v>Operational</v>
          </cell>
          <cell r="AB1143" t="str">
            <v>Operational</v>
          </cell>
          <cell r="AC1143" t="str">
            <v>Operational</v>
          </cell>
          <cell r="AD1143" t="str">
            <v>Operational</v>
          </cell>
          <cell r="AE1143" t="str">
            <v>Operational</v>
          </cell>
          <cell r="AF1143" t="str">
            <v>Operational</v>
          </cell>
        </row>
        <row r="1144">
          <cell r="N1144" t="str">
            <v>United States</v>
          </cell>
          <cell r="W1144" t="str">
            <v>Operational</v>
          </cell>
          <cell r="X1144" t="str">
            <v>Operational</v>
          </cell>
          <cell r="Y1144" t="str">
            <v>Operational</v>
          </cell>
          <cell r="Z1144" t="str">
            <v>Operational</v>
          </cell>
          <cell r="AA1144" t="str">
            <v>Operational</v>
          </cell>
          <cell r="AB1144" t="str">
            <v>Operational</v>
          </cell>
          <cell r="AC1144" t="str">
            <v>Operational</v>
          </cell>
          <cell r="AD1144" t="str">
            <v>Operational</v>
          </cell>
          <cell r="AE1144" t="str">
            <v>Operational</v>
          </cell>
          <cell r="AF1144" t="str">
            <v>Operational</v>
          </cell>
        </row>
        <row r="1145">
          <cell r="N1145" t="str">
            <v>United States</v>
          </cell>
          <cell r="W1145" t="str">
            <v>Operational</v>
          </cell>
          <cell r="X1145" t="str">
            <v>Operational</v>
          </cell>
          <cell r="Y1145" t="str">
            <v>Operational</v>
          </cell>
          <cell r="Z1145" t="str">
            <v>Operational</v>
          </cell>
          <cell r="AA1145" t="str">
            <v>Operational</v>
          </cell>
          <cell r="AB1145" t="str">
            <v>Operational</v>
          </cell>
          <cell r="AC1145" t="str">
            <v>Operational</v>
          </cell>
          <cell r="AD1145" t="str">
            <v>Operational</v>
          </cell>
          <cell r="AE1145" t="str">
            <v>Operational</v>
          </cell>
          <cell r="AF1145" t="str">
            <v>Operational</v>
          </cell>
        </row>
        <row r="1146">
          <cell r="N1146" t="str">
            <v>United States</v>
          </cell>
          <cell r="W1146" t="str">
            <v>Operational</v>
          </cell>
          <cell r="X1146" t="str">
            <v>Operational</v>
          </cell>
          <cell r="Y1146" t="str">
            <v>Operational</v>
          </cell>
          <cell r="Z1146" t="str">
            <v>Operational</v>
          </cell>
          <cell r="AA1146" t="str">
            <v>Operational</v>
          </cell>
          <cell r="AB1146" t="str">
            <v>Operational</v>
          </cell>
          <cell r="AC1146" t="str">
            <v>Operational</v>
          </cell>
          <cell r="AD1146" t="str">
            <v>Operational</v>
          </cell>
          <cell r="AE1146" t="str">
            <v>Operational</v>
          </cell>
          <cell r="AF1146" t="str">
            <v>Operational</v>
          </cell>
        </row>
        <row r="1147">
          <cell r="N1147" t="str">
            <v>United States</v>
          </cell>
          <cell r="W1147" t="str">
            <v>Operational</v>
          </cell>
          <cell r="X1147" t="str">
            <v>Operational</v>
          </cell>
          <cell r="Y1147" t="str">
            <v>Operational</v>
          </cell>
          <cell r="Z1147" t="str">
            <v>Operational</v>
          </cell>
          <cell r="AA1147" t="str">
            <v>Operational</v>
          </cell>
          <cell r="AB1147" t="str">
            <v>Operational</v>
          </cell>
          <cell r="AC1147" t="str">
            <v>Operational</v>
          </cell>
          <cell r="AD1147" t="str">
            <v>Operational</v>
          </cell>
          <cell r="AE1147" t="str">
            <v>Operational</v>
          </cell>
          <cell r="AF1147" t="str">
            <v>Operational</v>
          </cell>
        </row>
        <row r="1148">
          <cell r="N1148" t="str">
            <v>United States</v>
          </cell>
          <cell r="W1148" t="str">
            <v>Operational</v>
          </cell>
          <cell r="X1148" t="str">
            <v>Operational</v>
          </cell>
          <cell r="Y1148" t="str">
            <v>Operational</v>
          </cell>
          <cell r="Z1148" t="str">
            <v>Operational</v>
          </cell>
          <cell r="AA1148" t="str">
            <v>Operational</v>
          </cell>
          <cell r="AB1148" t="str">
            <v>Operational</v>
          </cell>
          <cell r="AC1148" t="str">
            <v>Operational</v>
          </cell>
          <cell r="AD1148" t="str">
            <v>Operational</v>
          </cell>
          <cell r="AE1148" t="str">
            <v>Operational</v>
          </cell>
          <cell r="AF1148" t="str">
            <v>Operational</v>
          </cell>
        </row>
        <row r="1149">
          <cell r="N1149" t="str">
            <v>United States</v>
          </cell>
          <cell r="W1149" t="str">
            <v>Operational</v>
          </cell>
          <cell r="X1149" t="str">
            <v>Operational</v>
          </cell>
          <cell r="Y1149" t="str">
            <v>Operational</v>
          </cell>
          <cell r="Z1149" t="str">
            <v>Operational</v>
          </cell>
          <cell r="AA1149" t="str">
            <v>Operational</v>
          </cell>
          <cell r="AB1149" t="str">
            <v>Operational</v>
          </cell>
          <cell r="AC1149" t="str">
            <v>Operational</v>
          </cell>
          <cell r="AD1149" t="str">
            <v>Operational</v>
          </cell>
          <cell r="AE1149" t="str">
            <v>Operational</v>
          </cell>
          <cell r="AF1149" t="str">
            <v>Operational</v>
          </cell>
        </row>
        <row r="1150">
          <cell r="N1150" t="str">
            <v>United States</v>
          </cell>
          <cell r="W1150" t="str">
            <v>Operational</v>
          </cell>
          <cell r="X1150" t="str">
            <v>Operational</v>
          </cell>
          <cell r="Y1150" t="str">
            <v>Operational</v>
          </cell>
          <cell r="Z1150" t="str">
            <v>Operational</v>
          </cell>
          <cell r="AA1150" t="str">
            <v>Operational</v>
          </cell>
          <cell r="AB1150" t="str">
            <v>Operational</v>
          </cell>
          <cell r="AC1150" t="str">
            <v>Operational</v>
          </cell>
          <cell r="AD1150" t="str">
            <v>Operational</v>
          </cell>
          <cell r="AE1150" t="str">
            <v>Operational</v>
          </cell>
          <cell r="AF1150" t="str">
            <v>Operational</v>
          </cell>
        </row>
        <row r="1151">
          <cell r="N1151" t="str">
            <v>United States</v>
          </cell>
          <cell r="W1151" t="str">
            <v>Operational</v>
          </cell>
          <cell r="X1151" t="str">
            <v>Operational</v>
          </cell>
          <cell r="Y1151" t="str">
            <v>Operational</v>
          </cell>
          <cell r="Z1151" t="str">
            <v>Operational</v>
          </cell>
          <cell r="AA1151" t="str">
            <v>Operational</v>
          </cell>
          <cell r="AB1151" t="str">
            <v>Operational</v>
          </cell>
          <cell r="AC1151" t="str">
            <v>Operational</v>
          </cell>
          <cell r="AD1151" t="str">
            <v>Operational</v>
          </cell>
          <cell r="AE1151" t="str">
            <v>Operational</v>
          </cell>
          <cell r="AF1151" t="str">
            <v>Operational</v>
          </cell>
        </row>
        <row r="1152">
          <cell r="N1152" t="str">
            <v>United States</v>
          </cell>
          <cell r="W1152" t="str">
            <v>Operational</v>
          </cell>
          <cell r="X1152" t="str">
            <v>Operational</v>
          </cell>
          <cell r="Y1152" t="str">
            <v>Operational</v>
          </cell>
          <cell r="Z1152" t="str">
            <v>Operational</v>
          </cell>
          <cell r="AA1152" t="str">
            <v>Operational</v>
          </cell>
          <cell r="AB1152" t="str">
            <v>Operational</v>
          </cell>
          <cell r="AC1152" t="str">
            <v>Operational</v>
          </cell>
          <cell r="AD1152" t="str">
            <v>Operational</v>
          </cell>
          <cell r="AE1152" t="str">
            <v>Operational</v>
          </cell>
          <cell r="AF1152" t="str">
            <v>Operational</v>
          </cell>
        </row>
        <row r="1153">
          <cell r="N1153" t="str">
            <v>United States</v>
          </cell>
          <cell r="W1153" t="str">
            <v>Operational</v>
          </cell>
          <cell r="X1153" t="str">
            <v>Operational</v>
          </cell>
          <cell r="Y1153" t="str">
            <v>Operational</v>
          </cell>
          <cell r="Z1153" t="str">
            <v>Operational</v>
          </cell>
          <cell r="AA1153" t="str">
            <v>Operational</v>
          </cell>
          <cell r="AB1153" t="str">
            <v>Operational</v>
          </cell>
          <cell r="AC1153" t="str">
            <v>Operational</v>
          </cell>
          <cell r="AD1153" t="str">
            <v>Operational</v>
          </cell>
          <cell r="AE1153" t="str">
            <v>Operational</v>
          </cell>
          <cell r="AF1153" t="str">
            <v>Operational</v>
          </cell>
        </row>
        <row r="1154">
          <cell r="N1154" t="str">
            <v>United States</v>
          </cell>
          <cell r="W1154" t="str">
            <v>Operational</v>
          </cell>
          <cell r="X1154" t="str">
            <v>Operational</v>
          </cell>
          <cell r="Y1154" t="str">
            <v>Operational</v>
          </cell>
          <cell r="Z1154" t="str">
            <v>Operational</v>
          </cell>
          <cell r="AA1154" t="str">
            <v>Operational</v>
          </cell>
          <cell r="AB1154" t="str">
            <v>Operational</v>
          </cell>
          <cell r="AC1154" t="str">
            <v>Operational</v>
          </cell>
          <cell r="AD1154" t="str">
            <v>Operational</v>
          </cell>
          <cell r="AE1154" t="str">
            <v>Operational</v>
          </cell>
          <cell r="AF1154" t="str">
            <v>Operational</v>
          </cell>
        </row>
        <row r="1155">
          <cell r="N1155" t="str">
            <v>United States</v>
          </cell>
          <cell r="W1155" t="str">
            <v>Operational</v>
          </cell>
          <cell r="X1155" t="str">
            <v>Operational</v>
          </cell>
          <cell r="Y1155" t="str">
            <v>Operational</v>
          </cell>
          <cell r="Z1155" t="str">
            <v>Operational</v>
          </cell>
          <cell r="AA1155" t="str">
            <v>Operational</v>
          </cell>
          <cell r="AB1155" t="str">
            <v>Operational</v>
          </cell>
          <cell r="AC1155" t="str">
            <v>Operational</v>
          </cell>
          <cell r="AD1155" t="str">
            <v>Operational</v>
          </cell>
          <cell r="AE1155" t="str">
            <v>Operational</v>
          </cell>
          <cell r="AF1155" t="str">
            <v>Operational</v>
          </cell>
        </row>
        <row r="1156">
          <cell r="N1156" t="str">
            <v>United States</v>
          </cell>
          <cell r="W1156" t="str">
            <v>Operational</v>
          </cell>
          <cell r="X1156" t="str">
            <v>Operational</v>
          </cell>
          <cell r="Y1156" t="str">
            <v>Operational</v>
          </cell>
          <cell r="Z1156" t="str">
            <v>Operational</v>
          </cell>
          <cell r="AA1156" t="str">
            <v>Operational</v>
          </cell>
          <cell r="AB1156" t="str">
            <v>Operational</v>
          </cell>
          <cell r="AC1156" t="str">
            <v>Operational</v>
          </cell>
          <cell r="AD1156" t="str">
            <v>Operational</v>
          </cell>
          <cell r="AE1156" t="str">
            <v>Operational</v>
          </cell>
          <cell r="AF1156" t="str">
            <v>Operational</v>
          </cell>
        </row>
        <row r="1157">
          <cell r="N1157" t="str">
            <v>United States</v>
          </cell>
          <cell r="W1157" t="str">
            <v>Operational</v>
          </cell>
          <cell r="X1157" t="str">
            <v>Operational</v>
          </cell>
          <cell r="Y1157" t="str">
            <v>Operational</v>
          </cell>
          <cell r="Z1157" t="str">
            <v>Operational</v>
          </cell>
          <cell r="AA1157" t="str">
            <v>Operational</v>
          </cell>
          <cell r="AB1157" t="str">
            <v>Operational</v>
          </cell>
          <cell r="AC1157" t="str">
            <v>Operational</v>
          </cell>
          <cell r="AD1157" t="str">
            <v>Operational</v>
          </cell>
          <cell r="AE1157" t="str">
            <v>Operational</v>
          </cell>
          <cell r="AF1157" t="str">
            <v>Operational</v>
          </cell>
        </row>
        <row r="1158">
          <cell r="N1158" t="str">
            <v>United States</v>
          </cell>
          <cell r="W1158" t="str">
            <v>Operational</v>
          </cell>
          <cell r="X1158" t="str">
            <v>Operational</v>
          </cell>
          <cell r="Y1158" t="str">
            <v>Operational</v>
          </cell>
          <cell r="Z1158" t="str">
            <v>Operational</v>
          </cell>
          <cell r="AA1158" t="str">
            <v>Operational</v>
          </cell>
          <cell r="AB1158" t="str">
            <v>Operational</v>
          </cell>
          <cell r="AC1158" t="str">
            <v>Operational</v>
          </cell>
          <cell r="AD1158" t="str">
            <v>Operational</v>
          </cell>
          <cell r="AE1158" t="str">
            <v>Operational</v>
          </cell>
          <cell r="AF1158" t="str">
            <v>Operational</v>
          </cell>
        </row>
        <row r="1159">
          <cell r="N1159" t="str">
            <v>United States</v>
          </cell>
          <cell r="W1159" t="str">
            <v>Operational</v>
          </cell>
          <cell r="X1159" t="str">
            <v>Operational</v>
          </cell>
          <cell r="Y1159" t="str">
            <v>Operational</v>
          </cell>
          <cell r="Z1159" t="str">
            <v>Operational</v>
          </cell>
          <cell r="AA1159" t="str">
            <v>Operational</v>
          </cell>
          <cell r="AB1159" t="str">
            <v>Operational</v>
          </cell>
          <cell r="AC1159" t="str">
            <v>Operational</v>
          </cell>
          <cell r="AD1159" t="str">
            <v>Operational</v>
          </cell>
          <cell r="AE1159" t="str">
            <v>Operational</v>
          </cell>
          <cell r="AF1159" t="str">
            <v>Operational</v>
          </cell>
        </row>
        <row r="1160">
          <cell r="N1160" t="str">
            <v>United States</v>
          </cell>
          <cell r="W1160" t="str">
            <v>Operational</v>
          </cell>
          <cell r="X1160" t="str">
            <v>Operational</v>
          </cell>
          <cell r="Y1160" t="str">
            <v>Operational</v>
          </cell>
          <cell r="Z1160" t="str">
            <v>Operational</v>
          </cell>
          <cell r="AA1160" t="str">
            <v>Operational</v>
          </cell>
          <cell r="AB1160" t="str">
            <v>Operational</v>
          </cell>
          <cell r="AC1160" t="str">
            <v>Operational</v>
          </cell>
          <cell r="AD1160" t="str">
            <v>Operational</v>
          </cell>
          <cell r="AE1160" t="str">
            <v>Operational</v>
          </cell>
          <cell r="AF1160" t="str">
            <v>Operational</v>
          </cell>
        </row>
        <row r="1161">
          <cell r="N1161" t="str">
            <v>United States</v>
          </cell>
          <cell r="W1161" t="str">
            <v>Operational</v>
          </cell>
          <cell r="X1161" t="str">
            <v>Operational</v>
          </cell>
          <cell r="Y1161" t="str">
            <v>Operational</v>
          </cell>
          <cell r="Z1161" t="str">
            <v>Operational</v>
          </cell>
          <cell r="AA1161" t="str">
            <v>Operational</v>
          </cell>
          <cell r="AB1161" t="str">
            <v>Operational</v>
          </cell>
          <cell r="AC1161" t="str">
            <v>Operational</v>
          </cell>
          <cell r="AD1161" t="str">
            <v>Operational</v>
          </cell>
          <cell r="AE1161" t="str">
            <v>Operational</v>
          </cell>
          <cell r="AF1161" t="str">
            <v>Operational</v>
          </cell>
        </row>
        <row r="1162">
          <cell r="N1162" t="str">
            <v>United States</v>
          </cell>
          <cell r="W1162" t="str">
            <v>Operational</v>
          </cell>
          <cell r="X1162" t="str">
            <v>Operational</v>
          </cell>
          <cell r="Y1162" t="str">
            <v>Operational</v>
          </cell>
          <cell r="Z1162" t="str">
            <v>Operational</v>
          </cell>
          <cell r="AA1162" t="str">
            <v>Operational</v>
          </cell>
          <cell r="AB1162" t="str">
            <v>Operational</v>
          </cell>
          <cell r="AC1162" t="str">
            <v>Operational</v>
          </cell>
          <cell r="AD1162" t="str">
            <v>Operational</v>
          </cell>
          <cell r="AE1162" t="str">
            <v>Operational</v>
          </cell>
          <cell r="AF1162" t="str">
            <v>Operational</v>
          </cell>
        </row>
        <row r="1163">
          <cell r="N1163" t="str">
            <v>United States</v>
          </cell>
          <cell r="W1163" t="str">
            <v>Operational</v>
          </cell>
          <cell r="X1163" t="str">
            <v>Operational</v>
          </cell>
          <cell r="Y1163" t="str">
            <v>Operational</v>
          </cell>
          <cell r="Z1163" t="str">
            <v>Operational</v>
          </cell>
          <cell r="AA1163" t="str">
            <v>Operational</v>
          </cell>
          <cell r="AB1163" t="str">
            <v>Operational</v>
          </cell>
          <cell r="AC1163" t="str">
            <v>Operational</v>
          </cell>
          <cell r="AD1163" t="str">
            <v>Operational</v>
          </cell>
          <cell r="AE1163" t="str">
            <v>Operational</v>
          </cell>
          <cell r="AF1163" t="str">
            <v>Operational</v>
          </cell>
        </row>
        <row r="1164">
          <cell r="N1164" t="str">
            <v>United States</v>
          </cell>
          <cell r="W1164" t="str">
            <v>Operational</v>
          </cell>
          <cell r="X1164" t="str">
            <v>Operational</v>
          </cell>
          <cell r="Y1164" t="str">
            <v>Operational</v>
          </cell>
          <cell r="Z1164" t="str">
            <v>Operational</v>
          </cell>
          <cell r="AA1164" t="str">
            <v>Operational</v>
          </cell>
          <cell r="AB1164" t="str">
            <v>Operational</v>
          </cell>
          <cell r="AC1164" t="str">
            <v>Operational</v>
          </cell>
          <cell r="AD1164" t="str">
            <v>Operational</v>
          </cell>
          <cell r="AE1164" t="str">
            <v>Operational</v>
          </cell>
          <cell r="AF1164" t="str">
            <v>Operational</v>
          </cell>
        </row>
        <row r="1165">
          <cell r="N1165" t="str">
            <v>United States</v>
          </cell>
          <cell r="W1165" t="str">
            <v>Operational</v>
          </cell>
          <cell r="X1165" t="str">
            <v>Operational</v>
          </cell>
          <cell r="Y1165" t="str">
            <v>Operational</v>
          </cell>
          <cell r="Z1165" t="str">
            <v>Operational</v>
          </cell>
          <cell r="AA1165" t="str">
            <v>Operational</v>
          </cell>
          <cell r="AB1165" t="str">
            <v>Operational</v>
          </cell>
          <cell r="AC1165" t="str">
            <v>Operational</v>
          </cell>
          <cell r="AD1165" t="str">
            <v>Operational</v>
          </cell>
          <cell r="AE1165" t="str">
            <v>Operational</v>
          </cell>
          <cell r="AF1165" t="str">
            <v>Operational</v>
          </cell>
        </row>
        <row r="1166">
          <cell r="N1166" t="str">
            <v>United States</v>
          </cell>
          <cell r="W1166" t="str">
            <v>Operational</v>
          </cell>
          <cell r="X1166" t="str">
            <v>Operational</v>
          </cell>
          <cell r="Y1166" t="str">
            <v>Operational</v>
          </cell>
          <cell r="Z1166" t="str">
            <v>Operational</v>
          </cell>
          <cell r="AA1166" t="str">
            <v>Operational</v>
          </cell>
          <cell r="AB1166" t="str">
            <v>Operational</v>
          </cell>
          <cell r="AC1166" t="str">
            <v>Operational</v>
          </cell>
          <cell r="AD1166" t="str">
            <v>Operational</v>
          </cell>
          <cell r="AE1166" t="str">
            <v>Operational</v>
          </cell>
          <cell r="AF1166" t="str">
            <v>Operational</v>
          </cell>
        </row>
        <row r="1167">
          <cell r="N1167" t="str">
            <v>United States</v>
          </cell>
          <cell r="W1167" t="str">
            <v>Operational</v>
          </cell>
          <cell r="X1167" t="str">
            <v>Operational</v>
          </cell>
          <cell r="Y1167" t="str">
            <v>Operational</v>
          </cell>
          <cell r="Z1167" t="str">
            <v>Operational</v>
          </cell>
          <cell r="AA1167" t="str">
            <v>Operational</v>
          </cell>
          <cell r="AB1167" t="str">
            <v>Operational</v>
          </cell>
          <cell r="AC1167" t="str">
            <v>Operational</v>
          </cell>
          <cell r="AD1167" t="str">
            <v>Operational</v>
          </cell>
          <cell r="AE1167" t="str">
            <v>Operational</v>
          </cell>
          <cell r="AF1167" t="str">
            <v>Operational</v>
          </cell>
        </row>
        <row r="1168">
          <cell r="N1168" t="str">
            <v>United States</v>
          </cell>
          <cell r="W1168" t="str">
            <v>Operational</v>
          </cell>
          <cell r="X1168" t="str">
            <v>Operational</v>
          </cell>
          <cell r="Y1168" t="str">
            <v>Operational</v>
          </cell>
          <cell r="Z1168" t="str">
            <v>Operational</v>
          </cell>
          <cell r="AA1168" t="str">
            <v>Operational</v>
          </cell>
          <cell r="AB1168" t="str">
            <v>Operational</v>
          </cell>
          <cell r="AC1168" t="str">
            <v>Operational</v>
          </cell>
          <cell r="AD1168" t="str">
            <v>Operational</v>
          </cell>
          <cell r="AE1168" t="str">
            <v>Operational</v>
          </cell>
          <cell r="AF1168" t="str">
            <v>Operational</v>
          </cell>
        </row>
        <row r="1169">
          <cell r="N1169" t="str">
            <v>United States</v>
          </cell>
          <cell r="W1169" t="str">
            <v>Operational</v>
          </cell>
          <cell r="X1169" t="str">
            <v>Operational</v>
          </cell>
          <cell r="Y1169" t="str">
            <v>Operational</v>
          </cell>
          <cell r="Z1169" t="str">
            <v>Operational</v>
          </cell>
          <cell r="AA1169" t="str">
            <v>Operational</v>
          </cell>
          <cell r="AB1169" t="str">
            <v>Operational</v>
          </cell>
          <cell r="AC1169" t="str">
            <v>Operational</v>
          </cell>
          <cell r="AD1169" t="str">
            <v>Operational</v>
          </cell>
          <cell r="AE1169" t="str">
            <v>Operational</v>
          </cell>
          <cell r="AF1169" t="str">
            <v>Operational</v>
          </cell>
        </row>
        <row r="1170">
          <cell r="N1170" t="str">
            <v>United States</v>
          </cell>
          <cell r="W1170" t="str">
            <v>Operational</v>
          </cell>
          <cell r="X1170" t="str">
            <v>Operational</v>
          </cell>
          <cell r="Y1170" t="str">
            <v>Operational</v>
          </cell>
          <cell r="Z1170" t="str">
            <v>Operational</v>
          </cell>
          <cell r="AA1170" t="str">
            <v>Operational</v>
          </cell>
          <cell r="AB1170" t="str">
            <v>Operational</v>
          </cell>
          <cell r="AC1170" t="str">
            <v>Operational</v>
          </cell>
          <cell r="AD1170" t="str">
            <v>Operational</v>
          </cell>
          <cell r="AE1170" t="str">
            <v>Operational</v>
          </cell>
          <cell r="AF1170" t="str">
            <v>Operational</v>
          </cell>
        </row>
        <row r="1171">
          <cell r="N1171" t="str">
            <v>United States</v>
          </cell>
          <cell r="W1171" t="str">
            <v>Operational</v>
          </cell>
          <cell r="X1171" t="str">
            <v>Operational</v>
          </cell>
          <cell r="Y1171" t="str">
            <v>Operational</v>
          </cell>
          <cell r="Z1171" t="str">
            <v>Operational</v>
          </cell>
          <cell r="AA1171" t="str">
            <v>Operational</v>
          </cell>
          <cell r="AB1171" t="str">
            <v>Operational</v>
          </cell>
          <cell r="AC1171" t="str">
            <v>Operational</v>
          </cell>
          <cell r="AD1171" t="str">
            <v>Operational</v>
          </cell>
          <cell r="AE1171" t="str">
            <v>Operational</v>
          </cell>
          <cell r="AF1171" t="str">
            <v>Operational</v>
          </cell>
        </row>
        <row r="1172">
          <cell r="N1172" t="str">
            <v>United States</v>
          </cell>
          <cell r="W1172" t="str">
            <v>Operational</v>
          </cell>
          <cell r="X1172" t="str">
            <v>Operational</v>
          </cell>
          <cell r="Y1172" t="str">
            <v>Operational</v>
          </cell>
          <cell r="Z1172" t="str">
            <v>Operational</v>
          </cell>
          <cell r="AA1172" t="str">
            <v>Operational</v>
          </cell>
          <cell r="AB1172" t="str">
            <v>Operational</v>
          </cell>
          <cell r="AC1172" t="str">
            <v>Operational</v>
          </cell>
          <cell r="AD1172" t="str">
            <v>Operational</v>
          </cell>
          <cell r="AE1172" t="str">
            <v>Operational</v>
          </cell>
          <cell r="AF1172" t="str">
            <v>Operational</v>
          </cell>
        </row>
        <row r="1173">
          <cell r="N1173" t="str">
            <v>United States</v>
          </cell>
          <cell r="W1173" t="str">
            <v>Operational</v>
          </cell>
          <cell r="X1173" t="str">
            <v>Operational</v>
          </cell>
          <cell r="Y1173" t="str">
            <v>Operational</v>
          </cell>
          <cell r="Z1173" t="str">
            <v>Operational</v>
          </cell>
          <cell r="AA1173" t="str">
            <v>Operational</v>
          </cell>
          <cell r="AB1173" t="str">
            <v>Operational</v>
          </cell>
          <cell r="AC1173" t="str">
            <v>Operational</v>
          </cell>
          <cell r="AD1173" t="str">
            <v>Operational</v>
          </cell>
          <cell r="AE1173" t="str">
            <v>Operational</v>
          </cell>
          <cell r="AF1173" t="str">
            <v>Operational</v>
          </cell>
        </row>
        <row r="1174">
          <cell r="N1174" t="str">
            <v>United States</v>
          </cell>
          <cell r="W1174" t="str">
            <v>Operational</v>
          </cell>
          <cell r="X1174" t="str">
            <v>Operational</v>
          </cell>
          <cell r="Y1174" t="str">
            <v>Operational</v>
          </cell>
          <cell r="Z1174" t="str">
            <v>Operational</v>
          </cell>
          <cell r="AA1174" t="str">
            <v>Operational</v>
          </cell>
          <cell r="AB1174" t="str">
            <v>Operational</v>
          </cell>
          <cell r="AC1174" t="str">
            <v>Operational</v>
          </cell>
          <cell r="AD1174" t="str">
            <v>Operational</v>
          </cell>
          <cell r="AE1174" t="str">
            <v>Operational</v>
          </cell>
          <cell r="AF1174" t="str">
            <v>Operational</v>
          </cell>
        </row>
        <row r="1175">
          <cell r="N1175" t="str">
            <v>United States</v>
          </cell>
          <cell r="W1175" t="str">
            <v>Operational</v>
          </cell>
          <cell r="X1175" t="str">
            <v>Operational</v>
          </cell>
          <cell r="Y1175" t="str">
            <v>Operational</v>
          </cell>
          <cell r="Z1175" t="str">
            <v>Operational</v>
          </cell>
          <cell r="AA1175" t="str">
            <v>Operational</v>
          </cell>
          <cell r="AB1175" t="str">
            <v>Operational</v>
          </cell>
          <cell r="AC1175" t="str">
            <v>Operational</v>
          </cell>
          <cell r="AD1175" t="str">
            <v>Operational</v>
          </cell>
          <cell r="AE1175" t="str">
            <v>Operational</v>
          </cell>
          <cell r="AF1175" t="str">
            <v>Operational</v>
          </cell>
        </row>
        <row r="1176">
          <cell r="N1176" t="str">
            <v>United States</v>
          </cell>
          <cell r="W1176" t="str">
            <v>Operational</v>
          </cell>
          <cell r="X1176" t="str">
            <v>Operational</v>
          </cell>
          <cell r="Y1176" t="str">
            <v>Operational</v>
          </cell>
          <cell r="Z1176" t="str">
            <v>Operational</v>
          </cell>
          <cell r="AA1176" t="str">
            <v>Operational</v>
          </cell>
          <cell r="AB1176" t="str">
            <v>Operational</v>
          </cell>
          <cell r="AC1176" t="str">
            <v>Operational</v>
          </cell>
          <cell r="AD1176" t="str">
            <v>Operational</v>
          </cell>
          <cell r="AE1176" t="str">
            <v>Operational</v>
          </cell>
          <cell r="AF1176" t="str">
            <v>Operational</v>
          </cell>
        </row>
        <row r="1177">
          <cell r="N1177" t="str">
            <v>United States</v>
          </cell>
          <cell r="W1177" t="str">
            <v>Operational</v>
          </cell>
          <cell r="X1177" t="str">
            <v>Operational</v>
          </cell>
          <cell r="Y1177" t="str">
            <v>Operational</v>
          </cell>
          <cell r="Z1177" t="str">
            <v>Operational</v>
          </cell>
          <cell r="AA1177" t="str">
            <v>Operational</v>
          </cell>
          <cell r="AB1177" t="str">
            <v>Operational</v>
          </cell>
          <cell r="AC1177" t="str">
            <v>Operational</v>
          </cell>
          <cell r="AD1177" t="str">
            <v>Operational</v>
          </cell>
          <cell r="AE1177" t="str">
            <v>Operational</v>
          </cell>
          <cell r="AF1177" t="str">
            <v>Operational</v>
          </cell>
        </row>
        <row r="1178">
          <cell r="N1178" t="str">
            <v>United States</v>
          </cell>
          <cell r="W1178" t="str">
            <v>Operational</v>
          </cell>
          <cell r="X1178" t="str">
            <v>Operational</v>
          </cell>
          <cell r="Y1178" t="str">
            <v>Operational</v>
          </cell>
          <cell r="Z1178" t="str">
            <v>Operational</v>
          </cell>
          <cell r="AA1178" t="str">
            <v>Operational</v>
          </cell>
          <cell r="AB1178" t="str">
            <v>Operational</v>
          </cell>
          <cell r="AC1178" t="str">
            <v>Operational</v>
          </cell>
          <cell r="AD1178" t="str">
            <v>Operational</v>
          </cell>
          <cell r="AE1178" t="str">
            <v>Operational</v>
          </cell>
          <cell r="AF1178" t="str">
            <v>Operational</v>
          </cell>
        </row>
        <row r="1179">
          <cell r="N1179" t="str">
            <v>United States</v>
          </cell>
          <cell r="W1179" t="str">
            <v>Operational</v>
          </cell>
          <cell r="X1179" t="str">
            <v>Operational</v>
          </cell>
          <cell r="Y1179" t="str">
            <v>Operational</v>
          </cell>
          <cell r="Z1179" t="str">
            <v>Operational</v>
          </cell>
          <cell r="AA1179" t="str">
            <v>Operational</v>
          </cell>
          <cell r="AB1179" t="str">
            <v>Operational</v>
          </cell>
          <cell r="AC1179" t="str">
            <v>Operational</v>
          </cell>
          <cell r="AD1179" t="str">
            <v>Operational</v>
          </cell>
          <cell r="AE1179" t="str">
            <v>Operational</v>
          </cell>
          <cell r="AF1179" t="str">
            <v>Operational</v>
          </cell>
        </row>
        <row r="1180">
          <cell r="N1180" t="str">
            <v>United States</v>
          </cell>
          <cell r="W1180" t="str">
            <v>Operational</v>
          </cell>
          <cell r="X1180" t="str">
            <v>Operational</v>
          </cell>
          <cell r="Y1180" t="str">
            <v>Operational</v>
          </cell>
          <cell r="Z1180" t="str">
            <v>Operational</v>
          </cell>
          <cell r="AA1180" t="str">
            <v>Operational</v>
          </cell>
          <cell r="AB1180" t="str">
            <v>Operational</v>
          </cell>
          <cell r="AC1180" t="str">
            <v>Operational</v>
          </cell>
          <cell r="AD1180" t="str">
            <v>Operational</v>
          </cell>
          <cell r="AE1180" t="str">
            <v>Operational</v>
          </cell>
          <cell r="AF1180" t="str">
            <v>Operational</v>
          </cell>
        </row>
        <row r="1181">
          <cell r="N1181" t="str">
            <v>United States</v>
          </cell>
          <cell r="W1181" t="str">
            <v>Operational</v>
          </cell>
          <cell r="X1181" t="str">
            <v>Operational</v>
          </cell>
          <cell r="Y1181" t="str">
            <v>Operational</v>
          </cell>
          <cell r="Z1181" t="str">
            <v>Operational</v>
          </cell>
          <cell r="AA1181" t="str">
            <v>Operational</v>
          </cell>
          <cell r="AB1181" t="str">
            <v>Operational</v>
          </cell>
          <cell r="AC1181" t="str">
            <v>Operational</v>
          </cell>
          <cell r="AD1181" t="str">
            <v>Operational</v>
          </cell>
          <cell r="AE1181" t="str">
            <v>Operational</v>
          </cell>
          <cell r="AF1181" t="str">
            <v>Operational</v>
          </cell>
        </row>
        <row r="1182">
          <cell r="N1182" t="str">
            <v>United States</v>
          </cell>
          <cell r="W1182" t="str">
            <v>Operational</v>
          </cell>
          <cell r="X1182" t="str">
            <v>Operational</v>
          </cell>
          <cell r="Y1182" t="str">
            <v>Operational</v>
          </cell>
          <cell r="Z1182" t="str">
            <v>Operational</v>
          </cell>
          <cell r="AA1182" t="str">
            <v>Operational</v>
          </cell>
          <cell r="AB1182" t="str">
            <v>Operational</v>
          </cell>
          <cell r="AC1182" t="str">
            <v>Operational</v>
          </cell>
          <cell r="AD1182" t="str">
            <v>Operational</v>
          </cell>
          <cell r="AE1182" t="str">
            <v>Operational</v>
          </cell>
          <cell r="AF1182" t="str">
            <v>Operational</v>
          </cell>
        </row>
        <row r="1183">
          <cell r="N1183" t="str">
            <v>United States</v>
          </cell>
          <cell r="W1183" t="str">
            <v>Operational</v>
          </cell>
          <cell r="X1183" t="str">
            <v>Operational</v>
          </cell>
          <cell r="Y1183" t="str">
            <v>Operational</v>
          </cell>
          <cell r="Z1183" t="str">
            <v>Operational</v>
          </cell>
          <cell r="AA1183" t="str">
            <v>Operational</v>
          </cell>
          <cell r="AB1183" t="str">
            <v>Operational</v>
          </cell>
          <cell r="AC1183" t="str">
            <v>Operational</v>
          </cell>
          <cell r="AD1183" t="str">
            <v>Operational</v>
          </cell>
          <cell r="AE1183" t="str">
            <v>Operational</v>
          </cell>
          <cell r="AF1183" t="str">
            <v>Operational</v>
          </cell>
        </row>
        <row r="1184">
          <cell r="N1184" t="str">
            <v>United States</v>
          </cell>
          <cell r="W1184" t="str">
            <v>Operational</v>
          </cell>
          <cell r="X1184" t="str">
            <v>Operational</v>
          </cell>
          <cell r="Y1184" t="str">
            <v>Operational</v>
          </cell>
          <cell r="Z1184" t="str">
            <v>Operational</v>
          </cell>
          <cell r="AA1184" t="str">
            <v>Operational</v>
          </cell>
          <cell r="AB1184" t="str">
            <v>Operational</v>
          </cell>
          <cell r="AC1184" t="str">
            <v>Operational</v>
          </cell>
          <cell r="AD1184" t="str">
            <v>Operational</v>
          </cell>
          <cell r="AE1184" t="str">
            <v>Operational</v>
          </cell>
          <cell r="AF1184" t="str">
            <v>Operational</v>
          </cell>
        </row>
        <row r="1185">
          <cell r="N1185" t="str">
            <v>United States</v>
          </cell>
          <cell r="W1185" t="str">
            <v>Operational</v>
          </cell>
          <cell r="X1185" t="str">
            <v>Operational</v>
          </cell>
          <cell r="Y1185" t="str">
            <v>Operational</v>
          </cell>
          <cell r="Z1185" t="str">
            <v>Operational</v>
          </cell>
          <cell r="AA1185" t="str">
            <v>Operational</v>
          </cell>
          <cell r="AB1185" t="str">
            <v>Operational</v>
          </cell>
          <cell r="AC1185" t="str">
            <v>Operational</v>
          </cell>
          <cell r="AD1185" t="str">
            <v>Operational</v>
          </cell>
          <cell r="AE1185" t="str">
            <v>Operational</v>
          </cell>
          <cell r="AF1185" t="str">
            <v>Operational</v>
          </cell>
        </row>
        <row r="1186">
          <cell r="N1186" t="str">
            <v>United States</v>
          </cell>
          <cell r="W1186" t="str">
            <v>Operational</v>
          </cell>
          <cell r="X1186" t="str">
            <v>Operational</v>
          </cell>
          <cell r="Y1186" t="str">
            <v>Operational</v>
          </cell>
          <cell r="Z1186" t="str">
            <v>Operational</v>
          </cell>
          <cell r="AA1186" t="str">
            <v>Operational</v>
          </cell>
          <cell r="AB1186" t="str">
            <v>Operational</v>
          </cell>
          <cell r="AC1186" t="str">
            <v>Operational</v>
          </cell>
          <cell r="AD1186" t="str">
            <v>Operational</v>
          </cell>
          <cell r="AE1186" t="str">
            <v>Operational</v>
          </cell>
          <cell r="AF1186" t="str">
            <v>Operational</v>
          </cell>
        </row>
        <row r="1187">
          <cell r="N1187" t="str">
            <v>United States</v>
          </cell>
          <cell r="W1187" t="str">
            <v>Operational</v>
          </cell>
          <cell r="X1187" t="str">
            <v>Operational</v>
          </cell>
          <cell r="Y1187" t="str">
            <v>Operational</v>
          </cell>
          <cell r="Z1187" t="str">
            <v>Operational</v>
          </cell>
          <cell r="AA1187" t="str">
            <v>Operational</v>
          </cell>
          <cell r="AB1187" t="str">
            <v>Operational</v>
          </cell>
          <cell r="AC1187" t="str">
            <v>Operational</v>
          </cell>
          <cell r="AD1187" t="str">
            <v>Operational</v>
          </cell>
          <cell r="AE1187" t="str">
            <v>Operational</v>
          </cell>
          <cell r="AF1187" t="str">
            <v>Operational</v>
          </cell>
        </row>
        <row r="1188">
          <cell r="N1188" t="str">
            <v>United States</v>
          </cell>
          <cell r="W1188" t="str">
            <v>Operational</v>
          </cell>
          <cell r="X1188" t="str">
            <v>Operational</v>
          </cell>
          <cell r="Y1188" t="str">
            <v>Operational</v>
          </cell>
          <cell r="Z1188" t="str">
            <v>Operational</v>
          </cell>
          <cell r="AA1188" t="str">
            <v>Operational</v>
          </cell>
          <cell r="AB1188" t="str">
            <v>Operational</v>
          </cell>
          <cell r="AC1188" t="str">
            <v>Operational</v>
          </cell>
          <cell r="AD1188" t="str">
            <v>Operational</v>
          </cell>
          <cell r="AE1188" t="str">
            <v>Operational</v>
          </cell>
          <cell r="AF1188" t="str">
            <v>Operational</v>
          </cell>
        </row>
        <row r="1189">
          <cell r="N1189" t="str">
            <v>United States</v>
          </cell>
          <cell r="W1189" t="str">
            <v>Operational</v>
          </cell>
          <cell r="X1189" t="str">
            <v>Operational</v>
          </cell>
          <cell r="Y1189" t="str">
            <v>Operational</v>
          </cell>
          <cell r="Z1189" t="str">
            <v>Operational</v>
          </cell>
          <cell r="AA1189" t="str">
            <v>Operational</v>
          </cell>
          <cell r="AB1189" t="str">
            <v>Operational</v>
          </cell>
          <cell r="AC1189" t="str">
            <v>Operational</v>
          </cell>
          <cell r="AD1189" t="str">
            <v>Operational</v>
          </cell>
          <cell r="AE1189" t="str">
            <v>Operational</v>
          </cell>
          <cell r="AF1189" t="str">
            <v>Operational</v>
          </cell>
        </row>
        <row r="1190">
          <cell r="N1190" t="str">
            <v>United States</v>
          </cell>
          <cell r="W1190" t="str">
            <v>Operational</v>
          </cell>
          <cell r="X1190" t="str">
            <v>Operational</v>
          </cell>
          <cell r="Y1190" t="str">
            <v>Operational</v>
          </cell>
          <cell r="Z1190" t="str">
            <v>Operational</v>
          </cell>
          <cell r="AA1190" t="str">
            <v>Operational</v>
          </cell>
          <cell r="AB1190" t="str">
            <v>Operational</v>
          </cell>
          <cell r="AC1190" t="str">
            <v>Operational</v>
          </cell>
          <cell r="AD1190" t="str">
            <v>Operational</v>
          </cell>
          <cell r="AE1190" t="str">
            <v>Operational</v>
          </cell>
          <cell r="AF1190" t="str">
            <v>Operational</v>
          </cell>
        </row>
        <row r="1191">
          <cell r="N1191" t="str">
            <v>United States</v>
          </cell>
          <cell r="W1191" t="str">
            <v>Operational</v>
          </cell>
          <cell r="X1191" t="str">
            <v>Operational</v>
          </cell>
          <cell r="Y1191" t="str">
            <v>Operational</v>
          </cell>
          <cell r="Z1191" t="str">
            <v>Operational</v>
          </cell>
          <cell r="AA1191" t="str">
            <v>Operational</v>
          </cell>
          <cell r="AB1191" t="str">
            <v>Operational</v>
          </cell>
          <cell r="AC1191" t="str">
            <v>Operational</v>
          </cell>
          <cell r="AD1191" t="str">
            <v>Operational</v>
          </cell>
          <cell r="AE1191" t="str">
            <v>Operational</v>
          </cell>
          <cell r="AF1191" t="str">
            <v>Operational</v>
          </cell>
        </row>
        <row r="1192">
          <cell r="N1192" t="str">
            <v>United States</v>
          </cell>
          <cell r="W1192" t="str">
            <v>Operational</v>
          </cell>
          <cell r="X1192" t="str">
            <v>Operational</v>
          </cell>
          <cell r="Y1192" t="str">
            <v>Operational</v>
          </cell>
          <cell r="Z1192" t="str">
            <v>Operational</v>
          </cell>
          <cell r="AA1192" t="str">
            <v>Operational</v>
          </cell>
          <cell r="AB1192" t="str">
            <v>Operational</v>
          </cell>
          <cell r="AC1192" t="str">
            <v>Operational</v>
          </cell>
          <cell r="AD1192" t="str">
            <v>Operational</v>
          </cell>
          <cell r="AE1192" t="str">
            <v>Operational</v>
          </cell>
          <cell r="AF1192" t="str">
            <v>Operational</v>
          </cell>
        </row>
        <row r="1193">
          <cell r="N1193" t="str">
            <v>United States</v>
          </cell>
          <cell r="W1193" t="str">
            <v>Operational</v>
          </cell>
          <cell r="X1193" t="str">
            <v>Operational</v>
          </cell>
          <cell r="Y1193" t="str">
            <v>Operational</v>
          </cell>
          <cell r="Z1193" t="str">
            <v>Operational</v>
          </cell>
          <cell r="AA1193" t="str">
            <v>Operational</v>
          </cell>
          <cell r="AB1193" t="str">
            <v>Operational</v>
          </cell>
          <cell r="AC1193" t="str">
            <v>Operational</v>
          </cell>
          <cell r="AD1193" t="str">
            <v>Operational</v>
          </cell>
          <cell r="AE1193" t="str">
            <v>Operational</v>
          </cell>
          <cell r="AF1193" t="str">
            <v>Operational</v>
          </cell>
        </row>
        <row r="1194">
          <cell r="N1194" t="str">
            <v>United States</v>
          </cell>
          <cell r="W1194" t="str">
            <v>Operational</v>
          </cell>
          <cell r="X1194" t="str">
            <v>Operational</v>
          </cell>
          <cell r="Y1194" t="str">
            <v>Operational</v>
          </cell>
          <cell r="Z1194" t="str">
            <v>Operational</v>
          </cell>
          <cell r="AA1194" t="str">
            <v>Operational</v>
          </cell>
          <cell r="AB1194" t="str">
            <v>Operational</v>
          </cell>
          <cell r="AC1194" t="str">
            <v>Operational</v>
          </cell>
          <cell r="AD1194" t="str">
            <v>Operational</v>
          </cell>
          <cell r="AE1194" t="str">
            <v>Operational</v>
          </cell>
          <cell r="AF1194" t="str">
            <v>Operational</v>
          </cell>
        </row>
        <row r="1195">
          <cell r="N1195" t="str">
            <v>United States</v>
          </cell>
          <cell r="W1195" t="str">
            <v>Operational</v>
          </cell>
          <cell r="X1195" t="str">
            <v>Operational</v>
          </cell>
          <cell r="Y1195" t="str">
            <v>Operational</v>
          </cell>
          <cell r="Z1195" t="str">
            <v>Operational</v>
          </cell>
          <cell r="AA1195" t="str">
            <v>Operational</v>
          </cell>
          <cell r="AB1195" t="str">
            <v>Operational</v>
          </cell>
          <cell r="AC1195" t="str">
            <v>Operational</v>
          </cell>
          <cell r="AD1195" t="str">
            <v>Operational</v>
          </cell>
          <cell r="AE1195" t="str">
            <v>Operational</v>
          </cell>
          <cell r="AF1195" t="str">
            <v>Operational</v>
          </cell>
        </row>
        <row r="1196">
          <cell r="N1196" t="str">
            <v>United States</v>
          </cell>
          <cell r="W1196" t="str">
            <v>Operational</v>
          </cell>
          <cell r="X1196" t="str">
            <v>Operational</v>
          </cell>
          <cell r="Y1196" t="str">
            <v>Operational</v>
          </cell>
          <cell r="Z1196" t="str">
            <v>Operational</v>
          </cell>
          <cell r="AA1196" t="str">
            <v>Operational</v>
          </cell>
          <cell r="AB1196" t="str">
            <v>Operational</v>
          </cell>
          <cell r="AC1196" t="str">
            <v>Operational</v>
          </cell>
          <cell r="AD1196" t="str">
            <v>Operational</v>
          </cell>
          <cell r="AE1196" t="str">
            <v>Operational</v>
          </cell>
          <cell r="AF1196" t="str">
            <v>Operational</v>
          </cell>
        </row>
        <row r="1197">
          <cell r="N1197" t="str">
            <v>United States</v>
          </cell>
          <cell r="W1197" t="str">
            <v>Operational</v>
          </cell>
          <cell r="X1197" t="str">
            <v>Operational</v>
          </cell>
          <cell r="Y1197" t="str">
            <v>Operational</v>
          </cell>
          <cell r="Z1197" t="str">
            <v>Operational</v>
          </cell>
          <cell r="AA1197" t="str">
            <v>Operational</v>
          </cell>
          <cell r="AB1197" t="str">
            <v>Operational</v>
          </cell>
          <cell r="AC1197" t="str">
            <v>Operational</v>
          </cell>
          <cell r="AD1197" t="str">
            <v>Operational</v>
          </cell>
          <cell r="AE1197" t="str">
            <v>Operational</v>
          </cell>
          <cell r="AF1197" t="str">
            <v>Operational</v>
          </cell>
        </row>
        <row r="1198">
          <cell r="N1198" t="str">
            <v>United States</v>
          </cell>
          <cell r="W1198" t="str">
            <v>Operational</v>
          </cell>
          <cell r="X1198" t="str">
            <v>Operational</v>
          </cell>
          <cell r="Y1198" t="str">
            <v>Operational</v>
          </cell>
          <cell r="Z1198" t="str">
            <v>Operational</v>
          </cell>
          <cell r="AA1198" t="str">
            <v>Operational</v>
          </cell>
          <cell r="AB1198" t="str">
            <v>Operational</v>
          </cell>
          <cell r="AC1198" t="str">
            <v>Operational</v>
          </cell>
          <cell r="AD1198" t="str">
            <v>Operational</v>
          </cell>
          <cell r="AE1198" t="str">
            <v>Operational</v>
          </cell>
          <cell r="AF1198" t="str">
            <v>Operational</v>
          </cell>
        </row>
        <row r="1199">
          <cell r="N1199" t="str">
            <v>United States</v>
          </cell>
          <cell r="W1199" t="str">
            <v>Operational</v>
          </cell>
          <cell r="X1199" t="str">
            <v>Operational</v>
          </cell>
          <cell r="Y1199" t="str">
            <v>Operational</v>
          </cell>
          <cell r="Z1199" t="str">
            <v>Operational</v>
          </cell>
          <cell r="AA1199" t="str">
            <v>Operational</v>
          </cell>
          <cell r="AB1199" t="str">
            <v>Operational</v>
          </cell>
          <cell r="AC1199" t="str">
            <v>Operational</v>
          </cell>
          <cell r="AD1199" t="str">
            <v>Operational</v>
          </cell>
          <cell r="AE1199" t="str">
            <v>Operational</v>
          </cell>
          <cell r="AF1199" t="str">
            <v>Operational</v>
          </cell>
        </row>
        <row r="1200">
          <cell r="N1200" t="str">
            <v>United States</v>
          </cell>
          <cell r="W1200" t="str">
            <v>Operational</v>
          </cell>
          <cell r="X1200" t="str">
            <v>Operational</v>
          </cell>
          <cell r="Y1200" t="str">
            <v>Operational</v>
          </cell>
          <cell r="Z1200" t="str">
            <v>Operational</v>
          </cell>
          <cell r="AA1200" t="str">
            <v>Operational</v>
          </cell>
          <cell r="AB1200" t="str">
            <v>Operational</v>
          </cell>
          <cell r="AC1200" t="str">
            <v>Operational</v>
          </cell>
          <cell r="AD1200" t="str">
            <v>Operational</v>
          </cell>
          <cell r="AE1200" t="str">
            <v>Operational</v>
          </cell>
          <cell r="AF1200" t="str">
            <v>Operational</v>
          </cell>
        </row>
        <row r="1201">
          <cell r="N1201" t="str">
            <v>United States</v>
          </cell>
          <cell r="W1201" t="str">
            <v>Operational</v>
          </cell>
          <cell r="X1201" t="str">
            <v>Operational</v>
          </cell>
          <cell r="Y1201" t="str">
            <v>Operational</v>
          </cell>
          <cell r="Z1201" t="str">
            <v>Operational</v>
          </cell>
          <cell r="AA1201" t="str">
            <v>Operational</v>
          </cell>
          <cell r="AB1201" t="str">
            <v>Operational</v>
          </cell>
          <cell r="AC1201" t="str">
            <v>Operational</v>
          </cell>
          <cell r="AD1201" t="str">
            <v>Operational</v>
          </cell>
          <cell r="AE1201" t="str">
            <v>Operational</v>
          </cell>
          <cell r="AF1201" t="str">
            <v>Operational</v>
          </cell>
        </row>
        <row r="1202">
          <cell r="N1202" t="str">
            <v>United States</v>
          </cell>
          <cell r="W1202" t="str">
            <v>Operational</v>
          </cell>
          <cell r="X1202" t="str">
            <v>Operational</v>
          </cell>
          <cell r="Y1202" t="str">
            <v>Operational</v>
          </cell>
          <cell r="Z1202" t="str">
            <v>Operational</v>
          </cell>
          <cell r="AA1202" t="str">
            <v>Operational</v>
          </cell>
          <cell r="AB1202" t="str">
            <v>Operational</v>
          </cell>
          <cell r="AC1202" t="str">
            <v>Operational</v>
          </cell>
          <cell r="AD1202" t="str">
            <v>Operational</v>
          </cell>
          <cell r="AE1202" t="str">
            <v>Operational</v>
          </cell>
          <cell r="AF1202" t="str">
            <v>Operational</v>
          </cell>
        </row>
        <row r="1203">
          <cell r="N1203" t="str">
            <v>United States</v>
          </cell>
          <cell r="W1203" t="str">
            <v>Operational</v>
          </cell>
          <cell r="X1203" t="str">
            <v>Operational</v>
          </cell>
          <cell r="Y1203" t="str">
            <v>Operational</v>
          </cell>
          <cell r="Z1203" t="str">
            <v>Operational</v>
          </cell>
          <cell r="AA1203" t="str">
            <v>Operational</v>
          </cell>
          <cell r="AB1203" t="str">
            <v>Operational</v>
          </cell>
          <cell r="AC1203" t="str">
            <v>Operational</v>
          </cell>
          <cell r="AD1203" t="str">
            <v>Operational</v>
          </cell>
          <cell r="AE1203" t="str">
            <v>Operational</v>
          </cell>
          <cell r="AF1203" t="str">
            <v>Operational</v>
          </cell>
        </row>
        <row r="1204">
          <cell r="N1204" t="str">
            <v>United States</v>
          </cell>
          <cell r="W1204" t="str">
            <v>Operational</v>
          </cell>
          <cell r="X1204" t="str">
            <v>Operational</v>
          </cell>
          <cell r="Y1204" t="str">
            <v>Operational</v>
          </cell>
          <cell r="Z1204" t="str">
            <v>Operational</v>
          </cell>
          <cell r="AA1204" t="str">
            <v>Operational</v>
          </cell>
          <cell r="AB1204" t="str">
            <v>Operational</v>
          </cell>
          <cell r="AC1204" t="str">
            <v>Operational</v>
          </cell>
          <cell r="AD1204" t="str">
            <v>Operational</v>
          </cell>
          <cell r="AE1204" t="str">
            <v>Operational</v>
          </cell>
          <cell r="AF1204" t="str">
            <v>Operational</v>
          </cell>
        </row>
        <row r="1205">
          <cell r="N1205" t="str">
            <v>United States</v>
          </cell>
          <cell r="W1205" t="str">
            <v>Operational</v>
          </cell>
          <cell r="X1205" t="str">
            <v>Operational</v>
          </cell>
          <cell r="Y1205" t="str">
            <v>Operational</v>
          </cell>
          <cell r="Z1205" t="str">
            <v>Operational</v>
          </cell>
          <cell r="AA1205" t="str">
            <v>Operational</v>
          </cell>
          <cell r="AB1205" t="str">
            <v>Operational</v>
          </cell>
          <cell r="AC1205" t="str">
            <v>Operational</v>
          </cell>
          <cell r="AD1205" t="str">
            <v>Operational</v>
          </cell>
          <cell r="AE1205" t="str">
            <v>Operational</v>
          </cell>
          <cell r="AF1205" t="str">
            <v>Operational</v>
          </cell>
        </row>
        <row r="1206">
          <cell r="N1206" t="str">
            <v>United States</v>
          </cell>
          <cell r="W1206" t="str">
            <v>Operational</v>
          </cell>
          <cell r="X1206" t="str">
            <v>Operational</v>
          </cell>
          <cell r="Y1206" t="str">
            <v>Operational</v>
          </cell>
          <cell r="Z1206" t="str">
            <v>Operational</v>
          </cell>
          <cell r="AA1206" t="str">
            <v>Operational</v>
          </cell>
          <cell r="AB1206" t="str">
            <v>Operational</v>
          </cell>
          <cell r="AC1206" t="str">
            <v>Operational</v>
          </cell>
          <cell r="AD1206" t="str">
            <v>Operational</v>
          </cell>
          <cell r="AE1206" t="str">
            <v>Operational</v>
          </cell>
          <cell r="AF1206" t="str">
            <v>Operational</v>
          </cell>
        </row>
        <row r="1207">
          <cell r="N1207" t="str">
            <v>United States</v>
          </cell>
          <cell r="W1207" t="str">
            <v>Operational</v>
          </cell>
          <cell r="X1207" t="str">
            <v>Operational</v>
          </cell>
          <cell r="Y1207" t="str">
            <v>Operational</v>
          </cell>
          <cell r="Z1207" t="str">
            <v>Operational</v>
          </cell>
          <cell r="AA1207" t="str">
            <v>Operational</v>
          </cell>
          <cell r="AB1207" t="str">
            <v>Operational</v>
          </cell>
          <cell r="AC1207" t="str">
            <v>Operational</v>
          </cell>
          <cell r="AD1207" t="str">
            <v>Operational</v>
          </cell>
          <cell r="AE1207" t="str">
            <v>Operational</v>
          </cell>
          <cell r="AF1207" t="str">
            <v>Operational</v>
          </cell>
        </row>
        <row r="1208">
          <cell r="N1208" t="str">
            <v>United States</v>
          </cell>
          <cell r="W1208" t="str">
            <v>Operational</v>
          </cell>
          <cell r="X1208" t="str">
            <v>Operational</v>
          </cell>
          <cell r="Y1208" t="str">
            <v>Operational</v>
          </cell>
          <cell r="Z1208" t="str">
            <v>Operational</v>
          </cell>
          <cell r="AA1208" t="str">
            <v>Operational</v>
          </cell>
          <cell r="AB1208" t="str">
            <v>Operational</v>
          </cell>
          <cell r="AC1208" t="str">
            <v>Operational</v>
          </cell>
          <cell r="AD1208" t="str">
            <v>Operational</v>
          </cell>
          <cell r="AE1208" t="str">
            <v>Operational</v>
          </cell>
          <cell r="AF1208" t="str">
            <v>Operational</v>
          </cell>
        </row>
        <row r="1209">
          <cell r="N1209" t="str">
            <v>United States</v>
          </cell>
          <cell r="W1209" t="str">
            <v>Operational</v>
          </cell>
          <cell r="X1209" t="str">
            <v>Operational</v>
          </cell>
          <cell r="Y1209" t="str">
            <v>Operational</v>
          </cell>
          <cell r="Z1209" t="str">
            <v>Operational</v>
          </cell>
          <cell r="AA1209" t="str">
            <v>Operational</v>
          </cell>
          <cell r="AB1209" t="str">
            <v>Operational</v>
          </cell>
          <cell r="AC1209" t="str">
            <v>Operational</v>
          </cell>
          <cell r="AD1209" t="str">
            <v>Operational</v>
          </cell>
          <cell r="AE1209" t="str">
            <v>Operational</v>
          </cell>
          <cell r="AF1209" t="str">
            <v>Operational</v>
          </cell>
        </row>
        <row r="1210">
          <cell r="N1210" t="str">
            <v>United States</v>
          </cell>
          <cell r="W1210" t="str">
            <v>Operational</v>
          </cell>
          <cell r="X1210" t="str">
            <v>Operational</v>
          </cell>
          <cell r="Y1210" t="str">
            <v>Operational</v>
          </cell>
          <cell r="Z1210" t="str">
            <v>Operational</v>
          </cell>
          <cell r="AA1210" t="str">
            <v>Operational</v>
          </cell>
          <cell r="AB1210" t="str">
            <v>Operational</v>
          </cell>
          <cell r="AC1210" t="str">
            <v>Operational</v>
          </cell>
          <cell r="AD1210" t="str">
            <v>Operational</v>
          </cell>
          <cell r="AE1210" t="str">
            <v>Operational</v>
          </cell>
          <cell r="AF1210" t="str">
            <v>Operational</v>
          </cell>
        </row>
        <row r="1211">
          <cell r="N1211" t="str">
            <v>United States</v>
          </cell>
          <cell r="W1211" t="str">
            <v>Operational</v>
          </cell>
          <cell r="X1211" t="str">
            <v>Operational</v>
          </cell>
          <cell r="Y1211" t="str">
            <v>Operational</v>
          </cell>
          <cell r="Z1211" t="str">
            <v>Operational</v>
          </cell>
          <cell r="AA1211" t="str">
            <v>Operational</v>
          </cell>
          <cell r="AB1211" t="str">
            <v>Operational</v>
          </cell>
          <cell r="AC1211" t="str">
            <v>Operational</v>
          </cell>
          <cell r="AD1211" t="str">
            <v>Operational</v>
          </cell>
          <cell r="AE1211" t="str">
            <v>Operational</v>
          </cell>
          <cell r="AF1211" t="str">
            <v>Operational</v>
          </cell>
        </row>
        <row r="1212">
          <cell r="N1212" t="str">
            <v>United States</v>
          </cell>
          <cell r="W1212" t="str">
            <v>Operational</v>
          </cell>
          <cell r="X1212" t="str">
            <v>Operational</v>
          </cell>
          <cell r="Y1212" t="str">
            <v>Operational</v>
          </cell>
          <cell r="Z1212" t="str">
            <v>Operational</v>
          </cell>
          <cell r="AA1212" t="str">
            <v>Operational</v>
          </cell>
          <cell r="AB1212" t="str">
            <v>Operational</v>
          </cell>
          <cell r="AC1212" t="str">
            <v>Operational</v>
          </cell>
          <cell r="AD1212" t="str">
            <v>Operational</v>
          </cell>
          <cell r="AE1212" t="str">
            <v>Operational</v>
          </cell>
          <cell r="AF1212" t="str">
            <v>Operational</v>
          </cell>
        </row>
        <row r="1213">
          <cell r="N1213" t="str">
            <v>United States</v>
          </cell>
          <cell r="W1213" t="str">
            <v>Operational</v>
          </cell>
          <cell r="X1213" t="str">
            <v>Operational</v>
          </cell>
          <cell r="Y1213" t="str">
            <v>Operational</v>
          </cell>
          <cell r="Z1213" t="str">
            <v>Operational</v>
          </cell>
          <cell r="AA1213" t="str">
            <v>Operational</v>
          </cell>
          <cell r="AB1213" t="str">
            <v>Operational</v>
          </cell>
          <cell r="AC1213" t="str">
            <v>Operational</v>
          </cell>
          <cell r="AD1213" t="str">
            <v>Operational</v>
          </cell>
          <cell r="AE1213" t="str">
            <v>Operational</v>
          </cell>
          <cell r="AF1213" t="str">
            <v>Operational</v>
          </cell>
        </row>
        <row r="1214">
          <cell r="N1214" t="str">
            <v>United States</v>
          </cell>
          <cell r="W1214" t="str">
            <v>Operational</v>
          </cell>
          <cell r="X1214" t="str">
            <v>Operational</v>
          </cell>
          <cell r="Y1214" t="str">
            <v>Operational</v>
          </cell>
          <cell r="Z1214" t="str">
            <v>Operational</v>
          </cell>
          <cell r="AA1214" t="str">
            <v>Operational</v>
          </cell>
          <cell r="AB1214" t="str">
            <v>Operational</v>
          </cell>
          <cell r="AC1214" t="str">
            <v>Operational</v>
          </cell>
          <cell r="AD1214" t="str">
            <v>Operational</v>
          </cell>
          <cell r="AE1214" t="str">
            <v>Operational</v>
          </cell>
          <cell r="AF1214" t="str">
            <v>Operational</v>
          </cell>
        </row>
        <row r="1215">
          <cell r="N1215" t="str">
            <v>United States</v>
          </cell>
          <cell r="W1215" t="str">
            <v>Operational</v>
          </cell>
          <cell r="X1215" t="str">
            <v>Operational</v>
          </cell>
          <cell r="Y1215" t="str">
            <v>Operational</v>
          </cell>
          <cell r="Z1215" t="str">
            <v>Operational</v>
          </cell>
          <cell r="AA1215" t="str">
            <v>Operational</v>
          </cell>
          <cell r="AB1215" t="str">
            <v>Operational</v>
          </cell>
          <cell r="AC1215" t="str">
            <v>Operational</v>
          </cell>
          <cell r="AD1215" t="str">
            <v>Operational</v>
          </cell>
          <cell r="AE1215" t="str">
            <v>Operational</v>
          </cell>
          <cell r="AF1215" t="str">
            <v>Operational</v>
          </cell>
        </row>
        <row r="1216">
          <cell r="N1216" t="str">
            <v>United States</v>
          </cell>
          <cell r="W1216" t="str">
            <v>Operational</v>
          </cell>
          <cell r="X1216" t="str">
            <v>Operational</v>
          </cell>
          <cell r="Y1216" t="str">
            <v>Operational</v>
          </cell>
          <cell r="Z1216" t="str">
            <v>Operational</v>
          </cell>
          <cell r="AA1216" t="str">
            <v>Operational</v>
          </cell>
          <cell r="AB1216" t="str">
            <v>Operational</v>
          </cell>
          <cell r="AC1216" t="str">
            <v>Operational</v>
          </cell>
          <cell r="AD1216" t="str">
            <v>Operational</v>
          </cell>
          <cell r="AE1216" t="str">
            <v>Operational</v>
          </cell>
          <cell r="AF1216" t="str">
            <v>Operational</v>
          </cell>
        </row>
        <row r="1217">
          <cell r="N1217" t="str">
            <v>United States</v>
          </cell>
          <cell r="W1217" t="str">
            <v>Operational</v>
          </cell>
          <cell r="X1217" t="str">
            <v>Operational</v>
          </cell>
          <cell r="Y1217" t="str">
            <v>Operational</v>
          </cell>
          <cell r="Z1217" t="str">
            <v>Operational</v>
          </cell>
          <cell r="AA1217" t="str">
            <v>Operational</v>
          </cell>
          <cell r="AB1217" t="str">
            <v>Operational</v>
          </cell>
          <cell r="AC1217" t="str">
            <v>Operational</v>
          </cell>
          <cell r="AD1217" t="str">
            <v>Operational</v>
          </cell>
          <cell r="AE1217" t="str">
            <v>Operational</v>
          </cell>
          <cell r="AF1217" t="str">
            <v>Operational</v>
          </cell>
        </row>
        <row r="1218">
          <cell r="N1218" t="str">
            <v>United States</v>
          </cell>
          <cell r="W1218" t="str">
            <v>Operational</v>
          </cell>
          <cell r="X1218" t="str">
            <v>Operational</v>
          </cell>
          <cell r="Y1218" t="str">
            <v>Operational</v>
          </cell>
          <cell r="Z1218" t="str">
            <v>Operational</v>
          </cell>
          <cell r="AA1218" t="str">
            <v>Operational</v>
          </cell>
          <cell r="AB1218" t="str">
            <v>Operational</v>
          </cell>
          <cell r="AC1218" t="str">
            <v>Operational</v>
          </cell>
          <cell r="AD1218" t="str">
            <v>Operational</v>
          </cell>
          <cell r="AE1218" t="str">
            <v>Operational</v>
          </cell>
          <cell r="AF1218" t="str">
            <v>Operational</v>
          </cell>
        </row>
        <row r="1219">
          <cell r="N1219" t="str">
            <v>United States</v>
          </cell>
          <cell r="W1219" t="str">
            <v>Under Construction</v>
          </cell>
          <cell r="X1219" t="str">
            <v>Under Construction</v>
          </cell>
          <cell r="Y1219" t="str">
            <v>Operational</v>
          </cell>
          <cell r="Z1219" t="str">
            <v>Operational</v>
          </cell>
          <cell r="AA1219" t="str">
            <v>Operational</v>
          </cell>
          <cell r="AB1219" t="str">
            <v>Operational</v>
          </cell>
          <cell r="AC1219" t="str">
            <v>Operational</v>
          </cell>
          <cell r="AD1219" t="str">
            <v>Operational</v>
          </cell>
          <cell r="AE1219" t="str">
            <v>Operational</v>
          </cell>
          <cell r="AF1219" t="str">
            <v>Operational</v>
          </cell>
        </row>
        <row r="1220">
          <cell r="N1220" t="str">
            <v>United States</v>
          </cell>
          <cell r="W1220" t="str">
            <v>Operational</v>
          </cell>
          <cell r="X1220" t="str">
            <v>Operational</v>
          </cell>
          <cell r="Y1220" t="str">
            <v>Operational</v>
          </cell>
          <cell r="Z1220" t="str">
            <v>Operational</v>
          </cell>
          <cell r="AA1220" t="str">
            <v>Operational</v>
          </cell>
          <cell r="AB1220" t="str">
            <v>Operational</v>
          </cell>
          <cell r="AC1220" t="str">
            <v>Operational</v>
          </cell>
          <cell r="AD1220" t="str">
            <v>Operational</v>
          </cell>
          <cell r="AE1220" t="str">
            <v>Operational</v>
          </cell>
          <cell r="AF1220" t="str">
            <v>Operational</v>
          </cell>
        </row>
        <row r="1221">
          <cell r="N1221" t="str">
            <v>United States</v>
          </cell>
          <cell r="W1221" t="str">
            <v>Operational</v>
          </cell>
          <cell r="X1221" t="str">
            <v>Operational</v>
          </cell>
          <cell r="Y1221" t="str">
            <v>Operational</v>
          </cell>
          <cell r="Z1221" t="str">
            <v>Operational</v>
          </cell>
          <cell r="AA1221" t="str">
            <v>Operational</v>
          </cell>
          <cell r="AB1221" t="str">
            <v>Operational</v>
          </cell>
          <cell r="AC1221" t="str">
            <v>Operational</v>
          </cell>
          <cell r="AD1221" t="str">
            <v>Operational</v>
          </cell>
          <cell r="AE1221" t="str">
            <v>Operational</v>
          </cell>
          <cell r="AF1221" t="str">
            <v>Operational</v>
          </cell>
        </row>
        <row r="1222">
          <cell r="N1222" t="str">
            <v>United States</v>
          </cell>
          <cell r="W1222" t="str">
            <v>Operational</v>
          </cell>
          <cell r="X1222" t="str">
            <v>Operational</v>
          </cell>
          <cell r="Y1222" t="str">
            <v>Operational</v>
          </cell>
          <cell r="Z1222" t="str">
            <v>Operational</v>
          </cell>
          <cell r="AA1222" t="str">
            <v>Operational</v>
          </cell>
          <cell r="AB1222" t="str">
            <v>Operational</v>
          </cell>
          <cell r="AC1222" t="str">
            <v>Operational</v>
          </cell>
          <cell r="AD1222" t="str">
            <v>Operational</v>
          </cell>
          <cell r="AE1222" t="str">
            <v>Operational</v>
          </cell>
          <cell r="AF1222" t="str">
            <v>Operational</v>
          </cell>
        </row>
        <row r="1223">
          <cell r="N1223" t="str">
            <v>United States</v>
          </cell>
          <cell r="W1223" t="str">
            <v>Operational</v>
          </cell>
          <cell r="X1223" t="str">
            <v>Operational</v>
          </cell>
          <cell r="Y1223" t="str">
            <v>Operational</v>
          </cell>
          <cell r="Z1223" t="str">
            <v>Operational</v>
          </cell>
          <cell r="AA1223" t="str">
            <v>Operational</v>
          </cell>
          <cell r="AB1223" t="str">
            <v>Operational</v>
          </cell>
          <cell r="AC1223" t="str">
            <v>Operational</v>
          </cell>
          <cell r="AD1223" t="str">
            <v>Operational</v>
          </cell>
          <cell r="AE1223" t="str">
            <v>Operational</v>
          </cell>
          <cell r="AF1223" t="str">
            <v>Operational</v>
          </cell>
        </row>
        <row r="1224">
          <cell r="N1224" t="str">
            <v>United States</v>
          </cell>
          <cell r="W1224" t="str">
            <v>Operational</v>
          </cell>
          <cell r="X1224" t="str">
            <v>Operational</v>
          </cell>
          <cell r="Y1224" t="str">
            <v>Operational</v>
          </cell>
          <cell r="Z1224" t="str">
            <v>Operational</v>
          </cell>
          <cell r="AA1224" t="str">
            <v>Operational</v>
          </cell>
          <cell r="AB1224" t="str">
            <v>Operational</v>
          </cell>
          <cell r="AC1224" t="str">
            <v>Operational</v>
          </cell>
          <cell r="AD1224" t="str">
            <v>Operational</v>
          </cell>
          <cell r="AE1224" t="str">
            <v>Operational</v>
          </cell>
          <cell r="AF1224" t="str">
            <v>Operational</v>
          </cell>
        </row>
        <row r="1225">
          <cell r="N1225" t="str">
            <v>United States</v>
          </cell>
          <cell r="W1225" t="str">
            <v>Operational</v>
          </cell>
          <cell r="X1225" t="str">
            <v>Operational</v>
          </cell>
          <cell r="Y1225" t="str">
            <v>Operational</v>
          </cell>
          <cell r="Z1225" t="str">
            <v>Operational</v>
          </cell>
          <cell r="AA1225" t="str">
            <v>Operational</v>
          </cell>
          <cell r="AB1225" t="str">
            <v>Operational</v>
          </cell>
          <cell r="AC1225" t="str">
            <v>Operational</v>
          </cell>
          <cell r="AD1225" t="str">
            <v>Operational</v>
          </cell>
          <cell r="AE1225" t="str">
            <v>Operational</v>
          </cell>
          <cell r="AF1225" t="str">
            <v>Operational</v>
          </cell>
        </row>
        <row r="1226">
          <cell r="N1226" t="str">
            <v>United States</v>
          </cell>
          <cell r="W1226" t="str">
            <v>Operational</v>
          </cell>
          <cell r="X1226" t="str">
            <v>Operational</v>
          </cell>
          <cell r="Y1226" t="str">
            <v>Operational</v>
          </cell>
          <cell r="Z1226" t="str">
            <v>Operational</v>
          </cell>
          <cell r="AA1226" t="str">
            <v>Operational</v>
          </cell>
          <cell r="AB1226" t="str">
            <v>Operational</v>
          </cell>
          <cell r="AC1226" t="str">
            <v>Operational</v>
          </cell>
          <cell r="AD1226" t="str">
            <v>Operational</v>
          </cell>
          <cell r="AE1226" t="str">
            <v>Operational</v>
          </cell>
          <cell r="AF1226" t="str">
            <v>Operational</v>
          </cell>
        </row>
        <row r="1227">
          <cell r="N1227" t="str">
            <v>United States</v>
          </cell>
          <cell r="W1227" t="str">
            <v>Operational</v>
          </cell>
          <cell r="X1227" t="str">
            <v>Operational</v>
          </cell>
          <cell r="Y1227" t="str">
            <v>Operational</v>
          </cell>
          <cell r="Z1227" t="str">
            <v>Operational</v>
          </cell>
          <cell r="AA1227" t="str">
            <v>Operational</v>
          </cell>
          <cell r="AB1227" t="str">
            <v>Operational</v>
          </cell>
          <cell r="AC1227" t="str">
            <v>Operational</v>
          </cell>
          <cell r="AD1227" t="str">
            <v>Operational</v>
          </cell>
          <cell r="AE1227" t="str">
            <v>Operational</v>
          </cell>
          <cell r="AF1227" t="str">
            <v>Operational</v>
          </cell>
        </row>
        <row r="1228">
          <cell r="N1228" t="str">
            <v>United States</v>
          </cell>
          <cell r="W1228" t="str">
            <v>Operational</v>
          </cell>
          <cell r="X1228" t="str">
            <v>Operational</v>
          </cell>
          <cell r="Y1228" t="str">
            <v>Operational</v>
          </cell>
          <cell r="Z1228" t="str">
            <v>Operational</v>
          </cell>
          <cell r="AA1228" t="str">
            <v>Operational</v>
          </cell>
          <cell r="AB1228" t="str">
            <v>Operational</v>
          </cell>
          <cell r="AC1228" t="str">
            <v>Operational</v>
          </cell>
          <cell r="AD1228" t="str">
            <v>Operational</v>
          </cell>
          <cell r="AE1228" t="str">
            <v>Operational</v>
          </cell>
          <cell r="AF1228" t="str">
            <v>Operational</v>
          </cell>
        </row>
        <row r="1229">
          <cell r="N1229" t="str">
            <v>United States</v>
          </cell>
          <cell r="W1229" t="str">
            <v>Operational</v>
          </cell>
          <cell r="X1229" t="str">
            <v>Operational</v>
          </cell>
          <cell r="Y1229" t="str">
            <v>Operational</v>
          </cell>
          <cell r="Z1229" t="str">
            <v>Operational</v>
          </cell>
          <cell r="AA1229" t="str">
            <v>Operational</v>
          </cell>
          <cell r="AB1229" t="str">
            <v>Operational</v>
          </cell>
          <cell r="AC1229" t="str">
            <v>Operational</v>
          </cell>
          <cell r="AD1229" t="str">
            <v>Operational</v>
          </cell>
          <cell r="AE1229" t="str">
            <v>Operational</v>
          </cell>
          <cell r="AF1229" t="str">
            <v>Operational</v>
          </cell>
        </row>
        <row r="1230">
          <cell r="N1230" t="str">
            <v>United States</v>
          </cell>
          <cell r="W1230" t="str">
            <v>Operational</v>
          </cell>
          <cell r="X1230" t="str">
            <v>Operational</v>
          </cell>
          <cell r="Y1230" t="str">
            <v>Operational</v>
          </cell>
          <cell r="Z1230" t="str">
            <v>Operational</v>
          </cell>
          <cell r="AA1230" t="str">
            <v>Operational</v>
          </cell>
          <cell r="AB1230" t="str">
            <v>Operational</v>
          </cell>
          <cell r="AC1230" t="str">
            <v>Operational</v>
          </cell>
          <cell r="AD1230" t="str">
            <v>Operational</v>
          </cell>
          <cell r="AE1230" t="str">
            <v>Operational</v>
          </cell>
          <cell r="AF1230" t="str">
            <v>Operational</v>
          </cell>
        </row>
        <row r="1231">
          <cell r="N1231" t="str">
            <v>United States</v>
          </cell>
          <cell r="W1231" t="str">
            <v>Operational</v>
          </cell>
          <cell r="X1231" t="str">
            <v>Operational</v>
          </cell>
          <cell r="Y1231" t="str">
            <v>Operational</v>
          </cell>
          <cell r="Z1231" t="str">
            <v>Operational</v>
          </cell>
          <cell r="AA1231" t="str">
            <v>Operational</v>
          </cell>
          <cell r="AB1231" t="str">
            <v>Operational</v>
          </cell>
          <cell r="AC1231" t="str">
            <v>Operational</v>
          </cell>
          <cell r="AD1231" t="str">
            <v>Operational</v>
          </cell>
          <cell r="AE1231" t="str">
            <v>Operational</v>
          </cell>
          <cell r="AF1231" t="str">
            <v>Operational</v>
          </cell>
        </row>
        <row r="1232">
          <cell r="N1232" t="str">
            <v>United States</v>
          </cell>
          <cell r="W1232" t="str">
            <v>Operational</v>
          </cell>
          <cell r="X1232" t="str">
            <v>Operational</v>
          </cell>
          <cell r="Y1232" t="str">
            <v>Operational</v>
          </cell>
          <cell r="Z1232" t="str">
            <v>Operational</v>
          </cell>
          <cell r="AA1232" t="str">
            <v>Operational</v>
          </cell>
          <cell r="AB1232" t="str">
            <v>Operational</v>
          </cell>
          <cell r="AC1232" t="str">
            <v>Operational</v>
          </cell>
          <cell r="AD1232" t="str">
            <v>Operational</v>
          </cell>
          <cell r="AE1232" t="str">
            <v>Operational</v>
          </cell>
          <cell r="AF1232" t="str">
            <v>Operational</v>
          </cell>
        </row>
        <row r="1233">
          <cell r="N1233" t="str">
            <v>United States</v>
          </cell>
          <cell r="W1233" t="str">
            <v>Under Construction</v>
          </cell>
          <cell r="X1233" t="str">
            <v>Under Construction</v>
          </cell>
          <cell r="Y1233" t="str">
            <v>Under Construction</v>
          </cell>
          <cell r="Z1233" t="str">
            <v>Under Construction</v>
          </cell>
          <cell r="AA1233" t="str">
            <v>Operational</v>
          </cell>
          <cell r="AB1233" t="str">
            <v>Operational</v>
          </cell>
          <cell r="AC1233" t="str">
            <v>Operational</v>
          </cell>
          <cell r="AD1233" t="str">
            <v>Operational</v>
          </cell>
          <cell r="AE1233" t="str">
            <v>Operational</v>
          </cell>
          <cell r="AF1233" t="str">
            <v>Operational</v>
          </cell>
        </row>
        <row r="1234">
          <cell r="N1234" t="str">
            <v>United States</v>
          </cell>
          <cell r="W1234" t="str">
            <v>Operational</v>
          </cell>
          <cell r="X1234" t="str">
            <v>Operational</v>
          </cell>
          <cell r="Y1234" t="str">
            <v>Operational</v>
          </cell>
          <cell r="Z1234" t="str">
            <v>Operational</v>
          </cell>
          <cell r="AA1234" t="str">
            <v>Operational</v>
          </cell>
          <cell r="AB1234" t="str">
            <v>Operational</v>
          </cell>
          <cell r="AC1234" t="str">
            <v>Operational</v>
          </cell>
          <cell r="AD1234" t="str">
            <v>Operational</v>
          </cell>
          <cell r="AE1234" t="str">
            <v>Operational</v>
          </cell>
          <cell r="AF1234" t="str">
            <v>Operational</v>
          </cell>
        </row>
        <row r="1235">
          <cell r="N1235" t="str">
            <v>United States</v>
          </cell>
          <cell r="W1235" t="str">
            <v>Operational</v>
          </cell>
          <cell r="X1235" t="str">
            <v>Operational</v>
          </cell>
          <cell r="Y1235" t="str">
            <v>Operational</v>
          </cell>
          <cell r="Z1235" t="str">
            <v>Operational</v>
          </cell>
          <cell r="AA1235" t="str">
            <v>Operational</v>
          </cell>
          <cell r="AB1235" t="str">
            <v>Operational</v>
          </cell>
          <cell r="AC1235" t="str">
            <v>Operational</v>
          </cell>
          <cell r="AD1235" t="str">
            <v>Operational</v>
          </cell>
          <cell r="AE1235" t="str">
            <v>Operational</v>
          </cell>
          <cell r="AF1235" t="str">
            <v>Operational</v>
          </cell>
        </row>
        <row r="1236">
          <cell r="N1236" t="str">
            <v>United States</v>
          </cell>
          <cell r="W1236" t="str">
            <v>Operational</v>
          </cell>
          <cell r="X1236" t="str">
            <v>Operational</v>
          </cell>
          <cell r="Y1236" t="str">
            <v>Operational</v>
          </cell>
          <cell r="Z1236" t="str">
            <v>Operational</v>
          </cell>
          <cell r="AA1236" t="str">
            <v>Operational</v>
          </cell>
          <cell r="AB1236" t="str">
            <v>Operational</v>
          </cell>
          <cell r="AC1236" t="str">
            <v>Operational</v>
          </cell>
          <cell r="AD1236" t="str">
            <v>Operational</v>
          </cell>
          <cell r="AE1236" t="str">
            <v>Operational</v>
          </cell>
          <cell r="AF1236" t="str">
            <v>Operational</v>
          </cell>
        </row>
        <row r="1237">
          <cell r="N1237" t="str">
            <v>United States</v>
          </cell>
          <cell r="W1237" t="str">
            <v>Operational</v>
          </cell>
          <cell r="X1237" t="str">
            <v>Operational</v>
          </cell>
          <cell r="Y1237" t="str">
            <v>Operational</v>
          </cell>
          <cell r="Z1237" t="str">
            <v>Operational</v>
          </cell>
          <cell r="AA1237" t="str">
            <v>Operational</v>
          </cell>
          <cell r="AB1237" t="str">
            <v>Operational</v>
          </cell>
          <cell r="AC1237" t="str">
            <v>Operational</v>
          </cell>
          <cell r="AD1237" t="str">
            <v>Operational</v>
          </cell>
          <cell r="AE1237" t="str">
            <v>Operational</v>
          </cell>
          <cell r="AF1237" t="str">
            <v>Operational</v>
          </cell>
        </row>
        <row r="1238">
          <cell r="N1238" t="str">
            <v>United States</v>
          </cell>
          <cell r="W1238" t="str">
            <v>Operational</v>
          </cell>
          <cell r="X1238" t="str">
            <v>Operational</v>
          </cell>
          <cell r="Y1238" t="str">
            <v>Operational</v>
          </cell>
          <cell r="Z1238" t="str">
            <v>Operational</v>
          </cell>
          <cell r="AA1238" t="str">
            <v>Operational</v>
          </cell>
          <cell r="AB1238" t="str">
            <v>Operational</v>
          </cell>
          <cell r="AC1238" t="str">
            <v>Operational</v>
          </cell>
          <cell r="AD1238" t="str">
            <v>Operational</v>
          </cell>
          <cell r="AE1238" t="str">
            <v>Operational</v>
          </cell>
          <cell r="AF1238" t="str">
            <v>Operational</v>
          </cell>
        </row>
        <row r="1239">
          <cell r="N1239" t="str">
            <v>United States</v>
          </cell>
          <cell r="W1239" t="str">
            <v>Operational</v>
          </cell>
          <cell r="X1239" t="str">
            <v>Operational</v>
          </cell>
          <cell r="Y1239" t="str">
            <v>Operational</v>
          </cell>
          <cell r="Z1239" t="str">
            <v>Operational</v>
          </cell>
          <cell r="AA1239" t="str">
            <v>Operational</v>
          </cell>
          <cell r="AB1239" t="str">
            <v>Operational</v>
          </cell>
          <cell r="AC1239" t="str">
            <v>Operational</v>
          </cell>
          <cell r="AD1239" t="str">
            <v>Operational</v>
          </cell>
          <cell r="AE1239" t="str">
            <v>Operational</v>
          </cell>
          <cell r="AF1239" t="str">
            <v>Operational</v>
          </cell>
        </row>
        <row r="1240">
          <cell r="N1240" t="str">
            <v>United States</v>
          </cell>
          <cell r="W1240" t="str">
            <v>Operational</v>
          </cell>
          <cell r="X1240" t="str">
            <v>Operational</v>
          </cell>
          <cell r="Y1240" t="str">
            <v>Operational</v>
          </cell>
          <cell r="Z1240" t="str">
            <v>Operational</v>
          </cell>
          <cell r="AA1240" t="str">
            <v>Operational</v>
          </cell>
          <cell r="AB1240" t="str">
            <v>Operational</v>
          </cell>
          <cell r="AC1240" t="str">
            <v>Operational</v>
          </cell>
          <cell r="AD1240" t="str">
            <v>Operational</v>
          </cell>
          <cell r="AE1240" t="str">
            <v>Operational</v>
          </cell>
          <cell r="AF1240" t="str">
            <v>Operational</v>
          </cell>
        </row>
        <row r="1241">
          <cell r="N1241" t="str">
            <v>United States</v>
          </cell>
          <cell r="W1241" t="str">
            <v>Operational</v>
          </cell>
          <cell r="X1241" t="str">
            <v>Operational</v>
          </cell>
          <cell r="Y1241" t="str">
            <v>Operational</v>
          </cell>
          <cell r="Z1241" t="str">
            <v>Operational</v>
          </cell>
          <cell r="AA1241" t="str">
            <v>Operational</v>
          </cell>
          <cell r="AB1241" t="str">
            <v>Operational</v>
          </cell>
          <cell r="AC1241" t="str">
            <v>Operational</v>
          </cell>
          <cell r="AD1241" t="str">
            <v>Operational</v>
          </cell>
          <cell r="AE1241" t="str">
            <v>Operational</v>
          </cell>
          <cell r="AF1241" t="str">
            <v>Operational</v>
          </cell>
        </row>
        <row r="1242">
          <cell r="N1242" t="str">
            <v>United States</v>
          </cell>
          <cell r="W1242" t="str">
            <v>Operational</v>
          </cell>
          <cell r="X1242" t="str">
            <v>Operational</v>
          </cell>
          <cell r="Y1242" t="str">
            <v>Operational</v>
          </cell>
          <cell r="Z1242" t="str">
            <v>Operational</v>
          </cell>
          <cell r="AA1242" t="str">
            <v>Operational</v>
          </cell>
          <cell r="AB1242" t="str">
            <v>Operational</v>
          </cell>
          <cell r="AC1242" t="str">
            <v>Operational</v>
          </cell>
          <cell r="AD1242" t="str">
            <v>Operational</v>
          </cell>
          <cell r="AE1242" t="str">
            <v>Operational</v>
          </cell>
          <cell r="AF1242" t="str">
            <v>Operational</v>
          </cell>
        </row>
        <row r="1243">
          <cell r="N1243" t="str">
            <v>United States</v>
          </cell>
          <cell r="W1243" t="str">
            <v>Operational</v>
          </cell>
          <cell r="X1243" t="str">
            <v>Operational</v>
          </cell>
          <cell r="Y1243" t="str">
            <v>Operational</v>
          </cell>
          <cell r="Z1243" t="str">
            <v>Operational</v>
          </cell>
          <cell r="AA1243" t="str">
            <v>Operational</v>
          </cell>
          <cell r="AB1243" t="str">
            <v>Operational</v>
          </cell>
          <cell r="AC1243" t="str">
            <v>Operational</v>
          </cell>
          <cell r="AD1243" t="str">
            <v>Operational</v>
          </cell>
          <cell r="AE1243" t="str">
            <v>Operational</v>
          </cell>
          <cell r="AF1243" t="str">
            <v>Operational</v>
          </cell>
        </row>
        <row r="1244">
          <cell r="N1244" t="str">
            <v>United States</v>
          </cell>
          <cell r="W1244" t="str">
            <v>Operational</v>
          </cell>
          <cell r="X1244" t="str">
            <v>Operational</v>
          </cell>
          <cell r="Y1244" t="str">
            <v>Operational</v>
          </cell>
          <cell r="Z1244" t="str">
            <v>Operational</v>
          </cell>
          <cell r="AA1244" t="str">
            <v>Operational</v>
          </cell>
          <cell r="AB1244" t="str">
            <v>Operational</v>
          </cell>
          <cell r="AC1244" t="str">
            <v>Operational</v>
          </cell>
          <cell r="AD1244" t="str">
            <v>Operational</v>
          </cell>
          <cell r="AE1244" t="str">
            <v>Operational</v>
          </cell>
          <cell r="AF1244" t="str">
            <v>Operational</v>
          </cell>
        </row>
        <row r="1245">
          <cell r="N1245" t="str">
            <v>United States</v>
          </cell>
          <cell r="W1245" t="str">
            <v>Operational</v>
          </cell>
          <cell r="X1245" t="str">
            <v>Operational</v>
          </cell>
          <cell r="Y1245" t="str">
            <v>Operational</v>
          </cell>
          <cell r="Z1245" t="str">
            <v>Operational</v>
          </cell>
          <cell r="AA1245" t="str">
            <v>Operational</v>
          </cell>
          <cell r="AB1245" t="str">
            <v>Operational</v>
          </cell>
          <cell r="AC1245" t="str">
            <v>Operational</v>
          </cell>
          <cell r="AD1245" t="str">
            <v>Operational</v>
          </cell>
          <cell r="AE1245" t="str">
            <v>Operational</v>
          </cell>
          <cell r="AF1245" t="str">
            <v>Operational</v>
          </cell>
        </row>
        <row r="1246">
          <cell r="N1246" t="str">
            <v>United States</v>
          </cell>
          <cell r="W1246" t="str">
            <v>Operational</v>
          </cell>
          <cell r="X1246" t="str">
            <v>Operational</v>
          </cell>
          <cell r="Y1246" t="str">
            <v>Operational</v>
          </cell>
          <cell r="Z1246" t="str">
            <v>Operational</v>
          </cell>
          <cell r="AA1246" t="str">
            <v>Operational</v>
          </cell>
          <cell r="AB1246" t="str">
            <v>Operational</v>
          </cell>
          <cell r="AC1246" t="str">
            <v>Operational</v>
          </cell>
          <cell r="AD1246" t="str">
            <v>Operational</v>
          </cell>
          <cell r="AE1246" t="str">
            <v>Operational</v>
          </cell>
          <cell r="AF1246" t="str">
            <v>Operational</v>
          </cell>
        </row>
        <row r="1247">
          <cell r="N1247" t="str">
            <v>Canada</v>
          </cell>
          <cell r="W1247" t="str">
            <v>Operational</v>
          </cell>
          <cell r="X1247" t="str">
            <v>Operational</v>
          </cell>
          <cell r="Y1247" t="str">
            <v>Operational</v>
          </cell>
          <cell r="Z1247" t="str">
            <v>Operational</v>
          </cell>
          <cell r="AA1247" t="str">
            <v>Operational</v>
          </cell>
          <cell r="AB1247" t="str">
            <v>Operational</v>
          </cell>
          <cell r="AC1247" t="str">
            <v>Operational</v>
          </cell>
          <cell r="AD1247" t="str">
            <v>Operational</v>
          </cell>
          <cell r="AE1247" t="str">
            <v>Operational</v>
          </cell>
          <cell r="AF1247" t="str">
            <v>Operational</v>
          </cell>
        </row>
        <row r="1248">
          <cell r="N1248" t="str">
            <v>United States</v>
          </cell>
          <cell r="W1248" t="str">
            <v>Operational</v>
          </cell>
          <cell r="X1248" t="str">
            <v>Operational</v>
          </cell>
          <cell r="Y1248" t="str">
            <v>Operational</v>
          </cell>
          <cell r="Z1248" t="str">
            <v>Operational</v>
          </cell>
          <cell r="AA1248" t="str">
            <v>Operational</v>
          </cell>
          <cell r="AB1248" t="str">
            <v>Operational</v>
          </cell>
          <cell r="AC1248" t="str">
            <v>Operational</v>
          </cell>
          <cell r="AD1248" t="str">
            <v>Operational</v>
          </cell>
          <cell r="AE1248" t="str">
            <v>Operational</v>
          </cell>
          <cell r="AF1248" t="str">
            <v>Operational</v>
          </cell>
        </row>
        <row r="1249">
          <cell r="N1249" t="str">
            <v>United States</v>
          </cell>
          <cell r="W1249" t="str">
            <v>Operational</v>
          </cell>
          <cell r="X1249" t="str">
            <v>Operational</v>
          </cell>
          <cell r="Y1249" t="str">
            <v>Operational</v>
          </cell>
          <cell r="Z1249" t="str">
            <v>Operational</v>
          </cell>
          <cell r="AA1249" t="str">
            <v>Operational</v>
          </cell>
          <cell r="AB1249" t="str">
            <v>Operational</v>
          </cell>
          <cell r="AC1249" t="str">
            <v>Operational</v>
          </cell>
          <cell r="AD1249" t="str">
            <v>Operational</v>
          </cell>
          <cell r="AE1249" t="str">
            <v>Operational</v>
          </cell>
          <cell r="AF1249" t="str">
            <v>Operational</v>
          </cell>
        </row>
        <row r="1250">
          <cell r="N1250" t="str">
            <v>United States</v>
          </cell>
          <cell r="W1250" t="str">
            <v>Operational</v>
          </cell>
          <cell r="X1250" t="str">
            <v>Operational</v>
          </cell>
          <cell r="Y1250" t="str">
            <v>Operational</v>
          </cell>
          <cell r="Z1250" t="str">
            <v>Operational</v>
          </cell>
          <cell r="AA1250" t="str">
            <v>Operational</v>
          </cell>
          <cell r="AB1250" t="str">
            <v>Operational</v>
          </cell>
          <cell r="AC1250" t="str">
            <v>Operational</v>
          </cell>
          <cell r="AD1250" t="str">
            <v>Operational</v>
          </cell>
          <cell r="AE1250" t="str">
            <v>Operational</v>
          </cell>
          <cell r="AF1250" t="str">
            <v>Operational</v>
          </cell>
        </row>
        <row r="1251">
          <cell r="N1251" t="str">
            <v>United States</v>
          </cell>
          <cell r="W1251" t="str">
            <v>Operational</v>
          </cell>
          <cell r="X1251" t="str">
            <v>Operational</v>
          </cell>
          <cell r="Y1251" t="str">
            <v>Operational</v>
          </cell>
          <cell r="Z1251" t="str">
            <v>Operational</v>
          </cell>
          <cell r="AA1251" t="str">
            <v>Operational</v>
          </cell>
          <cell r="AB1251" t="str">
            <v>Operational</v>
          </cell>
          <cell r="AC1251" t="str">
            <v>Operational</v>
          </cell>
          <cell r="AD1251" t="str">
            <v>Operational</v>
          </cell>
          <cell r="AE1251" t="str">
            <v>Operational</v>
          </cell>
          <cell r="AF1251" t="str">
            <v>Operational</v>
          </cell>
        </row>
        <row r="1252">
          <cell r="N1252" t="str">
            <v>United States</v>
          </cell>
          <cell r="W1252" t="str">
            <v>Operational</v>
          </cell>
          <cell r="X1252" t="str">
            <v>Operational</v>
          </cell>
          <cell r="Y1252" t="str">
            <v>Operational</v>
          </cell>
          <cell r="Z1252" t="str">
            <v>Operational</v>
          </cell>
          <cell r="AA1252" t="str">
            <v>Operational</v>
          </cell>
          <cell r="AB1252" t="str">
            <v>Operational</v>
          </cell>
          <cell r="AC1252" t="str">
            <v>Operational</v>
          </cell>
          <cell r="AD1252" t="str">
            <v>Operational</v>
          </cell>
          <cell r="AE1252" t="str">
            <v>Operational</v>
          </cell>
          <cell r="AF1252" t="str">
            <v>Operational</v>
          </cell>
        </row>
        <row r="1253">
          <cell r="N1253" t="str">
            <v>United States</v>
          </cell>
          <cell r="W1253" t="str">
            <v>Operational</v>
          </cell>
          <cell r="X1253" t="str">
            <v>Operational</v>
          </cell>
          <cell r="Y1253" t="str">
            <v>Operational</v>
          </cell>
          <cell r="Z1253" t="str">
            <v>Operational</v>
          </cell>
          <cell r="AA1253" t="str">
            <v>Operational</v>
          </cell>
          <cell r="AB1253" t="str">
            <v>Operational</v>
          </cell>
          <cell r="AC1253" t="str">
            <v>Operational</v>
          </cell>
          <cell r="AD1253" t="str">
            <v>Operational</v>
          </cell>
          <cell r="AE1253" t="str">
            <v>Operational</v>
          </cell>
          <cell r="AF1253" t="str">
            <v>Operational</v>
          </cell>
        </row>
        <row r="1254">
          <cell r="N1254" t="str">
            <v>United States</v>
          </cell>
          <cell r="W1254" t="str">
            <v>Operational</v>
          </cell>
          <cell r="X1254" t="str">
            <v>Operational</v>
          </cell>
          <cell r="Y1254" t="str">
            <v>Operational</v>
          </cell>
          <cell r="Z1254" t="str">
            <v>Operational</v>
          </cell>
          <cell r="AA1254" t="str">
            <v>Operational</v>
          </cell>
          <cell r="AB1254" t="str">
            <v>Operational</v>
          </cell>
          <cell r="AC1254" t="str">
            <v>Operational</v>
          </cell>
          <cell r="AD1254" t="str">
            <v>Operational</v>
          </cell>
          <cell r="AE1254" t="str">
            <v>Operational</v>
          </cell>
          <cell r="AF1254" t="str">
            <v>Operational</v>
          </cell>
        </row>
        <row r="1255">
          <cell r="N1255" t="str">
            <v>United States</v>
          </cell>
          <cell r="W1255" t="str">
            <v>Operational</v>
          </cell>
          <cell r="X1255" t="str">
            <v>Operational</v>
          </cell>
          <cell r="Y1255" t="str">
            <v>Operational</v>
          </cell>
          <cell r="Z1255" t="str">
            <v>Operational</v>
          </cell>
          <cell r="AA1255" t="str">
            <v>Operational</v>
          </cell>
          <cell r="AB1255" t="str">
            <v>Operational</v>
          </cell>
          <cell r="AC1255" t="str">
            <v>Operational</v>
          </cell>
          <cell r="AD1255" t="str">
            <v>Operational</v>
          </cell>
          <cell r="AE1255" t="str">
            <v>Operational</v>
          </cell>
          <cell r="AF1255" t="str">
            <v>Operational</v>
          </cell>
        </row>
        <row r="1256">
          <cell r="N1256" t="str">
            <v>United States</v>
          </cell>
          <cell r="W1256" t="str">
            <v>Operational</v>
          </cell>
          <cell r="X1256" t="str">
            <v>Operational</v>
          </cell>
          <cell r="Y1256" t="str">
            <v>Operational</v>
          </cell>
          <cell r="Z1256" t="str">
            <v>Operational</v>
          </cell>
          <cell r="AA1256" t="str">
            <v>Operational</v>
          </cell>
          <cell r="AB1256" t="str">
            <v>Operational</v>
          </cell>
          <cell r="AC1256" t="str">
            <v>Operational</v>
          </cell>
          <cell r="AD1256" t="str">
            <v>Operational</v>
          </cell>
          <cell r="AE1256" t="str">
            <v>Operational</v>
          </cell>
          <cell r="AF1256" t="str">
            <v>Operational</v>
          </cell>
        </row>
        <row r="1257">
          <cell r="N1257" t="str">
            <v>United States</v>
          </cell>
          <cell r="W1257" t="str">
            <v>Operational</v>
          </cell>
          <cell r="X1257" t="str">
            <v>Operational</v>
          </cell>
          <cell r="Y1257" t="str">
            <v>Operational</v>
          </cell>
          <cell r="Z1257" t="str">
            <v>Operational</v>
          </cell>
          <cell r="AA1257" t="str">
            <v>Operational</v>
          </cell>
          <cell r="AB1257" t="str">
            <v>Operational</v>
          </cell>
          <cell r="AC1257" t="str">
            <v>Operational</v>
          </cell>
          <cell r="AD1257" t="str">
            <v>Operational</v>
          </cell>
          <cell r="AE1257" t="str">
            <v>Operational</v>
          </cell>
          <cell r="AF1257" t="str">
            <v>Operational</v>
          </cell>
        </row>
        <row r="1258">
          <cell r="N1258" t="str">
            <v>United States</v>
          </cell>
          <cell r="W1258" t="str">
            <v>Operational</v>
          </cell>
          <cell r="X1258" t="str">
            <v>Operational</v>
          </cell>
          <cell r="Y1258" t="str">
            <v>Operational</v>
          </cell>
          <cell r="Z1258" t="str">
            <v>Operational</v>
          </cell>
          <cell r="AA1258" t="str">
            <v>Operational</v>
          </cell>
          <cell r="AB1258" t="str">
            <v>Operational</v>
          </cell>
          <cell r="AC1258" t="str">
            <v>Operational</v>
          </cell>
          <cell r="AD1258" t="str">
            <v>Operational</v>
          </cell>
          <cell r="AE1258" t="str">
            <v>Operational</v>
          </cell>
          <cell r="AF1258" t="str">
            <v>Operational</v>
          </cell>
        </row>
        <row r="1259">
          <cell r="N1259" t="str">
            <v>United States</v>
          </cell>
          <cell r="W1259" t="str">
            <v>Operational</v>
          </cell>
          <cell r="X1259" t="str">
            <v>Operational</v>
          </cell>
          <cell r="Y1259" t="str">
            <v>Operational</v>
          </cell>
          <cell r="Z1259" t="str">
            <v>Operational</v>
          </cell>
          <cell r="AA1259" t="str">
            <v>Operational</v>
          </cell>
          <cell r="AB1259" t="str">
            <v>Operational</v>
          </cell>
          <cell r="AC1259" t="str">
            <v>Operational</v>
          </cell>
          <cell r="AD1259" t="str">
            <v>Operational</v>
          </cell>
          <cell r="AE1259" t="str">
            <v>Operational</v>
          </cell>
          <cell r="AF1259" t="str">
            <v>Operational</v>
          </cell>
        </row>
        <row r="1260">
          <cell r="N1260" t="str">
            <v>Canada</v>
          </cell>
          <cell r="W1260" t="str">
            <v>Under Construction</v>
          </cell>
          <cell r="X1260" t="str">
            <v>Under Construction</v>
          </cell>
          <cell r="Y1260" t="str">
            <v>Under Construction</v>
          </cell>
          <cell r="Z1260" t="str">
            <v>Operational</v>
          </cell>
          <cell r="AA1260" t="str">
            <v>Under Construction</v>
          </cell>
          <cell r="AB1260" t="str">
            <v>Under Construction</v>
          </cell>
          <cell r="AC1260" t="str">
            <v>Under Construction</v>
          </cell>
          <cell r="AD1260" t="str">
            <v>Operational</v>
          </cell>
          <cell r="AE1260" t="str">
            <v>Operational</v>
          </cell>
          <cell r="AF1260" t="str">
            <v>Operational</v>
          </cell>
        </row>
        <row r="1261">
          <cell r="N1261" t="str">
            <v>Canada</v>
          </cell>
          <cell r="W1261" t="str">
            <v>Operational</v>
          </cell>
          <cell r="X1261" t="str">
            <v>Operational</v>
          </cell>
          <cell r="Y1261" t="str">
            <v>Operational</v>
          </cell>
          <cell r="Z1261" t="str">
            <v>Operational</v>
          </cell>
          <cell r="AA1261" t="str">
            <v>Operational</v>
          </cell>
          <cell r="AB1261" t="str">
            <v>Operational</v>
          </cell>
          <cell r="AC1261" t="str">
            <v>Operational</v>
          </cell>
          <cell r="AD1261" t="str">
            <v>Operational</v>
          </cell>
          <cell r="AE1261" t="str">
            <v>Operational</v>
          </cell>
          <cell r="AF1261" t="str">
            <v>Operational</v>
          </cell>
        </row>
        <row r="1262">
          <cell r="N1262" t="str">
            <v>United States</v>
          </cell>
          <cell r="W1262" t="str">
            <v>Operational</v>
          </cell>
          <cell r="X1262" t="str">
            <v>Operational</v>
          </cell>
          <cell r="Y1262" t="str">
            <v>Operational</v>
          </cell>
          <cell r="Z1262" t="str">
            <v>Operational</v>
          </cell>
          <cell r="AA1262" t="str">
            <v>Operational</v>
          </cell>
          <cell r="AB1262" t="str">
            <v>Operational</v>
          </cell>
          <cell r="AC1262" t="str">
            <v>Operational</v>
          </cell>
          <cell r="AD1262" t="str">
            <v>Operational</v>
          </cell>
          <cell r="AE1262" t="str">
            <v>Operational</v>
          </cell>
          <cell r="AF1262" t="str">
            <v>Operational</v>
          </cell>
        </row>
        <row r="1263">
          <cell r="N1263" t="str">
            <v>United States</v>
          </cell>
          <cell r="W1263" t="str">
            <v>Under Construction</v>
          </cell>
          <cell r="X1263" t="str">
            <v>Under Construction</v>
          </cell>
          <cell r="Y1263" t="str">
            <v>Under Construction</v>
          </cell>
          <cell r="Z1263" t="str">
            <v>Under Construction</v>
          </cell>
          <cell r="AA1263" t="str">
            <v>Under Construction</v>
          </cell>
          <cell r="AB1263" t="str">
            <v>Under Construction</v>
          </cell>
          <cell r="AC1263" t="str">
            <v>Operational</v>
          </cell>
          <cell r="AD1263" t="str">
            <v>Operational</v>
          </cell>
          <cell r="AE1263" t="str">
            <v>Operational</v>
          </cell>
          <cell r="AF1263" t="str">
            <v>Operational</v>
          </cell>
        </row>
        <row r="1264">
          <cell r="N1264" t="str">
            <v>United States</v>
          </cell>
          <cell r="W1264" t="str">
            <v>Operational</v>
          </cell>
          <cell r="X1264" t="str">
            <v>Operational</v>
          </cell>
          <cell r="Y1264" t="str">
            <v>Operational</v>
          </cell>
          <cell r="Z1264" t="str">
            <v>Operational</v>
          </cell>
          <cell r="AA1264" t="str">
            <v>Operational</v>
          </cell>
          <cell r="AB1264" t="str">
            <v>Operational</v>
          </cell>
          <cell r="AC1264" t="str">
            <v>Operational</v>
          </cell>
          <cell r="AD1264" t="str">
            <v>Operational</v>
          </cell>
          <cell r="AE1264" t="str">
            <v>Operational</v>
          </cell>
          <cell r="AF1264" t="str">
            <v>Operational</v>
          </cell>
        </row>
        <row r="1265">
          <cell r="N1265" t="str">
            <v>United States</v>
          </cell>
          <cell r="W1265" t="str">
            <v>Operational</v>
          </cell>
          <cell r="X1265" t="str">
            <v>Operational</v>
          </cell>
          <cell r="Y1265" t="str">
            <v>Operational</v>
          </cell>
          <cell r="Z1265" t="str">
            <v>Operational</v>
          </cell>
          <cell r="AA1265" t="str">
            <v>Operational</v>
          </cell>
          <cell r="AB1265" t="str">
            <v>Operational</v>
          </cell>
          <cell r="AC1265" t="str">
            <v>Operational</v>
          </cell>
          <cell r="AD1265" t="str">
            <v>Operational</v>
          </cell>
          <cell r="AE1265" t="str">
            <v>Operational</v>
          </cell>
          <cell r="AF1265" t="str">
            <v>Operational</v>
          </cell>
        </row>
        <row r="1266">
          <cell r="N1266" t="str">
            <v>United States</v>
          </cell>
          <cell r="W1266" t="str">
            <v>Operational</v>
          </cell>
          <cell r="X1266" t="str">
            <v>Operational</v>
          </cell>
          <cell r="Y1266" t="str">
            <v>Operational</v>
          </cell>
          <cell r="Z1266" t="str">
            <v>Operational</v>
          </cell>
          <cell r="AA1266" t="str">
            <v>Operational</v>
          </cell>
          <cell r="AB1266" t="str">
            <v>Operational</v>
          </cell>
          <cell r="AC1266" t="str">
            <v>Operational</v>
          </cell>
          <cell r="AD1266" t="str">
            <v>Operational</v>
          </cell>
          <cell r="AE1266" t="str">
            <v>Operational</v>
          </cell>
          <cell r="AF1266" t="str">
            <v>Operational</v>
          </cell>
        </row>
        <row r="1267">
          <cell r="N1267" t="str">
            <v>United States</v>
          </cell>
          <cell r="W1267" t="str">
            <v>Operational</v>
          </cell>
          <cell r="X1267" t="str">
            <v>Operational</v>
          </cell>
          <cell r="Y1267" t="str">
            <v>Operational</v>
          </cell>
          <cell r="Z1267" t="str">
            <v>Operational</v>
          </cell>
          <cell r="AA1267" t="str">
            <v>Operational</v>
          </cell>
          <cell r="AB1267" t="str">
            <v>Operational</v>
          </cell>
          <cell r="AC1267" t="str">
            <v>Operational</v>
          </cell>
          <cell r="AD1267" t="str">
            <v>Operational</v>
          </cell>
          <cell r="AE1267" t="str">
            <v>Operational</v>
          </cell>
          <cell r="AF1267" t="str">
            <v>Operational</v>
          </cell>
        </row>
        <row r="1268">
          <cell r="N1268" t="str">
            <v>United States</v>
          </cell>
          <cell r="W1268" t="str">
            <v>Operational</v>
          </cell>
          <cell r="X1268" t="str">
            <v>Operational</v>
          </cell>
          <cell r="Y1268" t="str">
            <v>Operational</v>
          </cell>
          <cell r="Z1268" t="str">
            <v>Operational</v>
          </cell>
          <cell r="AA1268" t="str">
            <v>Operational</v>
          </cell>
          <cell r="AB1268" t="str">
            <v>Operational</v>
          </cell>
          <cell r="AC1268" t="str">
            <v>Operational</v>
          </cell>
          <cell r="AD1268" t="str">
            <v>Operational</v>
          </cell>
          <cell r="AE1268" t="str">
            <v>Operational</v>
          </cell>
          <cell r="AF1268" t="str">
            <v>Operational</v>
          </cell>
        </row>
        <row r="1269">
          <cell r="N1269" t="str">
            <v>United States</v>
          </cell>
          <cell r="W1269" t="str">
            <v>Operational</v>
          </cell>
          <cell r="X1269" t="str">
            <v>Operational</v>
          </cell>
          <cell r="Y1269" t="str">
            <v>Operational</v>
          </cell>
          <cell r="Z1269" t="str">
            <v>Operational</v>
          </cell>
          <cell r="AA1269" t="str">
            <v>Operational</v>
          </cell>
          <cell r="AB1269" t="str">
            <v>Operational</v>
          </cell>
          <cell r="AC1269" t="str">
            <v>Operational</v>
          </cell>
          <cell r="AD1269" t="str">
            <v>Operational</v>
          </cell>
          <cell r="AE1269" t="str">
            <v>Operational</v>
          </cell>
          <cell r="AF1269" t="str">
            <v>Operational</v>
          </cell>
        </row>
        <row r="1270">
          <cell r="N1270" t="str">
            <v>United States</v>
          </cell>
          <cell r="W1270" t="str">
            <v>Operational</v>
          </cell>
          <cell r="X1270" t="str">
            <v>Operational</v>
          </cell>
          <cell r="Y1270" t="str">
            <v>Operational</v>
          </cell>
          <cell r="Z1270" t="str">
            <v>Operational</v>
          </cell>
          <cell r="AA1270" t="str">
            <v>Operational</v>
          </cell>
          <cell r="AB1270" t="str">
            <v>Operational</v>
          </cell>
          <cell r="AC1270" t="str">
            <v>Operational</v>
          </cell>
          <cell r="AD1270" t="str">
            <v>Operational</v>
          </cell>
          <cell r="AE1270" t="str">
            <v>Operational</v>
          </cell>
          <cell r="AF1270" t="str">
            <v>Operational</v>
          </cell>
        </row>
        <row r="1271">
          <cell r="N1271" t="str">
            <v>United States</v>
          </cell>
          <cell r="W1271" t="str">
            <v>Operational</v>
          </cell>
          <cell r="X1271" t="str">
            <v>Operational</v>
          </cell>
          <cell r="Y1271" t="str">
            <v>Operational</v>
          </cell>
          <cell r="Z1271" t="str">
            <v>Operational</v>
          </cell>
          <cell r="AA1271" t="str">
            <v>Operational</v>
          </cell>
          <cell r="AB1271" t="str">
            <v>Operational</v>
          </cell>
          <cell r="AC1271" t="str">
            <v>Operational</v>
          </cell>
          <cell r="AD1271" t="str">
            <v>Operational</v>
          </cell>
          <cell r="AE1271" t="str">
            <v>Operational</v>
          </cell>
          <cell r="AF1271" t="str">
            <v>Operational</v>
          </cell>
        </row>
        <row r="1272">
          <cell r="N1272" t="str">
            <v>United States</v>
          </cell>
          <cell r="W1272" t="str">
            <v>Operational</v>
          </cell>
          <cell r="X1272" t="str">
            <v>Operational</v>
          </cell>
          <cell r="Y1272" t="str">
            <v>Operational</v>
          </cell>
          <cell r="Z1272" t="str">
            <v>Operational</v>
          </cell>
          <cell r="AA1272" t="str">
            <v>Operational</v>
          </cell>
          <cell r="AB1272" t="str">
            <v>Operational</v>
          </cell>
          <cell r="AC1272" t="str">
            <v>Operational</v>
          </cell>
          <cell r="AD1272" t="str">
            <v>Operational</v>
          </cell>
          <cell r="AE1272" t="str">
            <v>Operational</v>
          </cell>
          <cell r="AF1272" t="str">
            <v>Operational</v>
          </cell>
        </row>
        <row r="1273">
          <cell r="N1273" t="str">
            <v>United States</v>
          </cell>
          <cell r="W1273" t="str">
            <v>Operational</v>
          </cell>
          <cell r="X1273" t="str">
            <v>Operational</v>
          </cell>
          <cell r="Y1273" t="str">
            <v>Operational</v>
          </cell>
          <cell r="Z1273" t="str">
            <v>Operational</v>
          </cell>
          <cell r="AA1273" t="str">
            <v>Operational</v>
          </cell>
          <cell r="AB1273" t="str">
            <v>Operational</v>
          </cell>
          <cell r="AC1273" t="str">
            <v>Operational</v>
          </cell>
          <cell r="AD1273" t="str">
            <v>Operational</v>
          </cell>
          <cell r="AE1273" t="str">
            <v>Operational</v>
          </cell>
          <cell r="AF1273" t="str">
            <v>Operational</v>
          </cell>
        </row>
        <row r="1274">
          <cell r="N1274" t="str">
            <v>United States</v>
          </cell>
          <cell r="W1274" t="str">
            <v>Operational</v>
          </cell>
          <cell r="X1274" t="str">
            <v>Operational</v>
          </cell>
          <cell r="Y1274" t="str">
            <v>Operational</v>
          </cell>
          <cell r="Z1274" t="str">
            <v>Operational</v>
          </cell>
          <cell r="AA1274" t="str">
            <v>Operational</v>
          </cell>
          <cell r="AB1274" t="str">
            <v>Operational</v>
          </cell>
          <cell r="AC1274" t="str">
            <v>Operational</v>
          </cell>
          <cell r="AD1274" t="str">
            <v>Operational</v>
          </cell>
          <cell r="AE1274" t="str">
            <v>Operational</v>
          </cell>
          <cell r="AF1274" t="str">
            <v>Operational</v>
          </cell>
        </row>
        <row r="1275">
          <cell r="N1275" t="str">
            <v>United States</v>
          </cell>
          <cell r="W1275" t="str">
            <v>Operational</v>
          </cell>
          <cell r="X1275" t="str">
            <v>Operational</v>
          </cell>
          <cell r="Y1275" t="str">
            <v>Operational</v>
          </cell>
          <cell r="Z1275" t="str">
            <v>Operational</v>
          </cell>
          <cell r="AA1275" t="str">
            <v>Operational</v>
          </cell>
          <cell r="AB1275" t="str">
            <v>Operational</v>
          </cell>
          <cell r="AC1275" t="str">
            <v>Operational</v>
          </cell>
          <cell r="AD1275" t="str">
            <v>Operational</v>
          </cell>
          <cell r="AE1275" t="str">
            <v>Operational</v>
          </cell>
          <cell r="AF1275" t="str">
            <v>Operational</v>
          </cell>
        </row>
        <row r="1276">
          <cell r="N1276" t="str">
            <v>United States</v>
          </cell>
          <cell r="W1276" t="str">
            <v>Operational</v>
          </cell>
          <cell r="X1276" t="str">
            <v>Operational</v>
          </cell>
          <cell r="Y1276" t="str">
            <v>Operational</v>
          </cell>
          <cell r="Z1276" t="str">
            <v>Operational</v>
          </cell>
          <cell r="AA1276" t="str">
            <v>Operational</v>
          </cell>
          <cell r="AB1276" t="str">
            <v>Operational</v>
          </cell>
          <cell r="AC1276" t="str">
            <v>Operational</v>
          </cell>
          <cell r="AD1276" t="str">
            <v>Operational</v>
          </cell>
          <cell r="AE1276" t="str">
            <v>Operational</v>
          </cell>
          <cell r="AF1276" t="str">
            <v>Operational</v>
          </cell>
        </row>
        <row r="1277">
          <cell r="N1277" t="str">
            <v>United States</v>
          </cell>
          <cell r="W1277" t="str">
            <v>Operational</v>
          </cell>
          <cell r="X1277" t="str">
            <v>Operational</v>
          </cell>
          <cell r="Y1277" t="str">
            <v>Operational</v>
          </cell>
          <cell r="Z1277" t="str">
            <v>Operational</v>
          </cell>
          <cell r="AA1277" t="str">
            <v>Operational</v>
          </cell>
          <cell r="AB1277" t="str">
            <v>Operational</v>
          </cell>
          <cell r="AC1277" t="str">
            <v>Operational</v>
          </cell>
          <cell r="AD1277" t="str">
            <v>Operational</v>
          </cell>
          <cell r="AE1277" t="str">
            <v>Operational</v>
          </cell>
          <cell r="AF1277" t="str">
            <v>Operational</v>
          </cell>
        </row>
        <row r="1278">
          <cell r="N1278" t="str">
            <v>United States</v>
          </cell>
          <cell r="W1278" t="str">
            <v>Operational</v>
          </cell>
          <cell r="X1278" t="str">
            <v>Operational</v>
          </cell>
          <cell r="Y1278" t="str">
            <v>Operational</v>
          </cell>
          <cell r="Z1278" t="str">
            <v>Operational</v>
          </cell>
          <cell r="AA1278" t="str">
            <v>Operational</v>
          </cell>
          <cell r="AB1278" t="str">
            <v>Operational</v>
          </cell>
          <cell r="AC1278" t="str">
            <v>Operational</v>
          </cell>
          <cell r="AD1278" t="str">
            <v>Operational</v>
          </cell>
          <cell r="AE1278" t="str">
            <v>Operational</v>
          </cell>
          <cell r="AF1278" t="str">
            <v>Operational</v>
          </cell>
        </row>
        <row r="1279">
          <cell r="N1279" t="str">
            <v>United States</v>
          </cell>
          <cell r="W1279" t="str">
            <v>Operational</v>
          </cell>
          <cell r="X1279" t="str">
            <v>Operational</v>
          </cell>
          <cell r="Y1279" t="str">
            <v>Operational</v>
          </cell>
          <cell r="Z1279" t="str">
            <v>Operational</v>
          </cell>
          <cell r="AA1279" t="str">
            <v>Operational</v>
          </cell>
          <cell r="AB1279" t="str">
            <v>Operational</v>
          </cell>
          <cell r="AC1279" t="str">
            <v>Operational</v>
          </cell>
          <cell r="AD1279" t="str">
            <v>Operational</v>
          </cell>
          <cell r="AE1279" t="str">
            <v>Operational</v>
          </cell>
          <cell r="AF1279" t="str">
            <v>Operational</v>
          </cell>
        </row>
        <row r="1280">
          <cell r="N1280" t="str">
            <v>United States</v>
          </cell>
          <cell r="W1280" t="str">
            <v>Operational</v>
          </cell>
          <cell r="X1280" t="str">
            <v>Operational</v>
          </cell>
          <cell r="Y1280" t="str">
            <v>Operational</v>
          </cell>
          <cell r="Z1280" t="str">
            <v>Operational</v>
          </cell>
          <cell r="AA1280" t="str">
            <v>Operational</v>
          </cell>
          <cell r="AB1280" t="str">
            <v>Operational</v>
          </cell>
          <cell r="AC1280" t="str">
            <v>Operational</v>
          </cell>
          <cell r="AD1280" t="str">
            <v>Operational</v>
          </cell>
          <cell r="AE1280" t="str">
            <v>Operational</v>
          </cell>
          <cell r="AF1280" t="str">
            <v>Operational</v>
          </cell>
        </row>
        <row r="1281">
          <cell r="N1281" t="str">
            <v>United States</v>
          </cell>
          <cell r="W1281" t="str">
            <v>Operational</v>
          </cell>
          <cell r="X1281" t="str">
            <v>Operational</v>
          </cell>
          <cell r="Y1281" t="str">
            <v>Operational</v>
          </cell>
          <cell r="Z1281" t="str">
            <v>Operational</v>
          </cell>
          <cell r="AA1281" t="str">
            <v>Operational</v>
          </cell>
          <cell r="AB1281" t="str">
            <v>Operational</v>
          </cell>
          <cell r="AC1281" t="str">
            <v>Operational</v>
          </cell>
          <cell r="AD1281" t="str">
            <v>Operational</v>
          </cell>
          <cell r="AE1281" t="str">
            <v>Operational</v>
          </cell>
          <cell r="AF1281" t="str">
            <v>Operational</v>
          </cell>
        </row>
        <row r="1282">
          <cell r="N1282" t="str">
            <v>United States</v>
          </cell>
          <cell r="W1282" t="str">
            <v>Operational</v>
          </cell>
          <cell r="X1282" t="str">
            <v>Operational</v>
          </cell>
          <cell r="Y1282" t="str">
            <v>Operational</v>
          </cell>
          <cell r="Z1282" t="str">
            <v>Operational</v>
          </cell>
          <cell r="AA1282" t="str">
            <v>Operational</v>
          </cell>
          <cell r="AB1282" t="str">
            <v>Operational</v>
          </cell>
          <cell r="AC1282" t="str">
            <v>Operational</v>
          </cell>
          <cell r="AD1282" t="str">
            <v>Operational</v>
          </cell>
          <cell r="AE1282" t="str">
            <v>Operational</v>
          </cell>
          <cell r="AF1282" t="str">
            <v>Operational</v>
          </cell>
        </row>
        <row r="1283">
          <cell r="N1283" t="str">
            <v>United States</v>
          </cell>
          <cell r="W1283" t="str">
            <v>Operational</v>
          </cell>
          <cell r="X1283" t="str">
            <v>Operational</v>
          </cell>
          <cell r="Y1283" t="str">
            <v>Operational</v>
          </cell>
          <cell r="Z1283" t="str">
            <v>Operational</v>
          </cell>
          <cell r="AA1283" t="str">
            <v>Operational</v>
          </cell>
          <cell r="AB1283" t="str">
            <v>Operational</v>
          </cell>
          <cell r="AC1283" t="str">
            <v>Operational</v>
          </cell>
          <cell r="AD1283" t="str">
            <v>Operational</v>
          </cell>
          <cell r="AE1283" t="str">
            <v>Operational</v>
          </cell>
          <cell r="AF1283" t="str">
            <v>Operational</v>
          </cell>
        </row>
        <row r="1284">
          <cell r="N1284" t="str">
            <v>United States</v>
          </cell>
          <cell r="W1284" t="str">
            <v>Operational</v>
          </cell>
          <cell r="X1284" t="str">
            <v>Operational</v>
          </cell>
          <cell r="Y1284" t="str">
            <v>Operational</v>
          </cell>
          <cell r="Z1284" t="str">
            <v>Operational</v>
          </cell>
          <cell r="AA1284" t="str">
            <v>Operational</v>
          </cell>
          <cell r="AB1284" t="str">
            <v>Operational</v>
          </cell>
          <cell r="AC1284" t="str">
            <v>Operational</v>
          </cell>
          <cell r="AD1284" t="str">
            <v>Operational</v>
          </cell>
          <cell r="AE1284" t="str">
            <v>Operational</v>
          </cell>
          <cell r="AF1284" t="str">
            <v>Operational</v>
          </cell>
        </row>
        <row r="1285">
          <cell r="N1285" t="str">
            <v>Canada</v>
          </cell>
          <cell r="W1285" t="str">
            <v>Operational</v>
          </cell>
          <cell r="X1285" t="str">
            <v>Operational</v>
          </cell>
          <cell r="Y1285" t="str">
            <v>Operational</v>
          </cell>
          <cell r="Z1285" t="str">
            <v>Operational</v>
          </cell>
          <cell r="AA1285" t="str">
            <v>Operational</v>
          </cell>
          <cell r="AB1285" t="str">
            <v>Operational</v>
          </cell>
          <cell r="AC1285" t="str">
            <v>Operational</v>
          </cell>
          <cell r="AD1285" t="str">
            <v>Operational</v>
          </cell>
          <cell r="AE1285" t="str">
            <v>Operational</v>
          </cell>
          <cell r="AF1285" t="str">
            <v>Operational</v>
          </cell>
        </row>
        <row r="1286">
          <cell r="N1286" t="str">
            <v>Canada</v>
          </cell>
          <cell r="W1286" t="str">
            <v>Operational</v>
          </cell>
          <cell r="X1286" t="str">
            <v>Operational</v>
          </cell>
          <cell r="Y1286" t="str">
            <v>Operational</v>
          </cell>
          <cell r="Z1286" t="str">
            <v>Operational</v>
          </cell>
          <cell r="AA1286" t="str">
            <v>Operational</v>
          </cell>
          <cell r="AB1286" t="str">
            <v>Operational</v>
          </cell>
          <cell r="AC1286" t="str">
            <v>Operational</v>
          </cell>
          <cell r="AD1286" t="str">
            <v>Operational</v>
          </cell>
          <cell r="AE1286" t="str">
            <v>Operational</v>
          </cell>
          <cell r="AF1286" t="str">
            <v>Operational</v>
          </cell>
        </row>
        <row r="1287">
          <cell r="N1287" t="str">
            <v>Canada</v>
          </cell>
          <cell r="W1287" t="str">
            <v>Operational</v>
          </cell>
          <cell r="X1287" t="str">
            <v>Operational</v>
          </cell>
          <cell r="Y1287" t="str">
            <v>Operational</v>
          </cell>
          <cell r="Z1287" t="str">
            <v>Operational</v>
          </cell>
          <cell r="AA1287" t="str">
            <v>Operational</v>
          </cell>
          <cell r="AB1287" t="str">
            <v>Operational</v>
          </cell>
          <cell r="AC1287" t="str">
            <v>Operational</v>
          </cell>
          <cell r="AD1287" t="str">
            <v>Operational</v>
          </cell>
          <cell r="AE1287" t="str">
            <v>Operational</v>
          </cell>
          <cell r="AF1287" t="str">
            <v>Operational</v>
          </cell>
        </row>
        <row r="1288">
          <cell r="N1288" t="str">
            <v>United States</v>
          </cell>
          <cell r="W1288" t="str">
            <v>Operational</v>
          </cell>
          <cell r="X1288" t="str">
            <v>Operational</v>
          </cell>
          <cell r="Y1288" t="str">
            <v>Operational</v>
          </cell>
          <cell r="Z1288" t="str">
            <v>Operational</v>
          </cell>
          <cell r="AA1288" t="str">
            <v>Operational</v>
          </cell>
          <cell r="AB1288" t="str">
            <v>Operational</v>
          </cell>
          <cell r="AC1288" t="str">
            <v>Operational</v>
          </cell>
          <cell r="AD1288" t="str">
            <v>Operational</v>
          </cell>
          <cell r="AE1288" t="str">
            <v>Operational</v>
          </cell>
          <cell r="AF1288" t="str">
            <v>Operational</v>
          </cell>
        </row>
        <row r="1289">
          <cell r="N1289" t="str">
            <v>United States</v>
          </cell>
          <cell r="W1289" t="str">
            <v>Operational</v>
          </cell>
          <cell r="X1289" t="str">
            <v>Operational</v>
          </cell>
          <cell r="Y1289" t="str">
            <v>Operational</v>
          </cell>
          <cell r="Z1289" t="str">
            <v>Operational</v>
          </cell>
          <cell r="AA1289" t="str">
            <v>Operational</v>
          </cell>
          <cell r="AB1289" t="str">
            <v>Operational</v>
          </cell>
          <cell r="AC1289" t="str">
            <v>Operational</v>
          </cell>
          <cell r="AD1289" t="str">
            <v>Operational</v>
          </cell>
          <cell r="AE1289" t="str">
            <v>Operational</v>
          </cell>
          <cell r="AF1289" t="str">
            <v>Operational</v>
          </cell>
        </row>
        <row r="1290">
          <cell r="N1290" t="str">
            <v>Canada</v>
          </cell>
          <cell r="W1290" t="str">
            <v>Operational</v>
          </cell>
          <cell r="X1290" t="str">
            <v>Operational</v>
          </cell>
          <cell r="Y1290" t="str">
            <v>Operational</v>
          </cell>
          <cell r="Z1290" t="str">
            <v>Operational</v>
          </cell>
          <cell r="AA1290" t="str">
            <v>Operational</v>
          </cell>
          <cell r="AB1290" t="str">
            <v>Operational</v>
          </cell>
          <cell r="AC1290" t="str">
            <v>Operational</v>
          </cell>
          <cell r="AD1290" t="str">
            <v>Operational</v>
          </cell>
          <cell r="AE1290" t="str">
            <v>Operational</v>
          </cell>
          <cell r="AF1290" t="str">
            <v>Operational</v>
          </cell>
        </row>
        <row r="1291">
          <cell r="N1291" t="str">
            <v>United States</v>
          </cell>
          <cell r="W1291" t="str">
            <v>Operational</v>
          </cell>
          <cell r="X1291" t="str">
            <v>Operational</v>
          </cell>
          <cell r="Y1291" t="str">
            <v>Operational</v>
          </cell>
          <cell r="Z1291" t="str">
            <v>Operational</v>
          </cell>
          <cell r="AA1291" t="str">
            <v>Operational</v>
          </cell>
          <cell r="AB1291" t="str">
            <v>Operational</v>
          </cell>
          <cell r="AC1291" t="str">
            <v>Operational</v>
          </cell>
          <cell r="AD1291" t="str">
            <v>Operational</v>
          </cell>
          <cell r="AE1291" t="str">
            <v>Operational</v>
          </cell>
          <cell r="AF1291" t="str">
            <v>Operational</v>
          </cell>
        </row>
        <row r="1292">
          <cell r="N1292" t="str">
            <v>United States</v>
          </cell>
          <cell r="W1292" t="str">
            <v>Under Construction</v>
          </cell>
          <cell r="X1292" t="str">
            <v>Under Construction</v>
          </cell>
          <cell r="Y1292" t="str">
            <v>Under Construction</v>
          </cell>
          <cell r="Z1292" t="str">
            <v>Under Construction</v>
          </cell>
          <cell r="AA1292" t="str">
            <v>Under Construction</v>
          </cell>
          <cell r="AB1292" t="str">
            <v>Under Construction</v>
          </cell>
          <cell r="AC1292" t="str">
            <v>Under Construction</v>
          </cell>
          <cell r="AD1292" t="str">
            <v>Operational</v>
          </cell>
          <cell r="AE1292" t="str">
            <v>Operational</v>
          </cell>
          <cell r="AF1292" t="str">
            <v>Operational</v>
          </cell>
        </row>
        <row r="1293">
          <cell r="N1293" t="str">
            <v>United States</v>
          </cell>
          <cell r="W1293" t="str">
            <v>Operational</v>
          </cell>
          <cell r="X1293" t="str">
            <v>Operational</v>
          </cell>
          <cell r="Y1293" t="str">
            <v>Operational</v>
          </cell>
          <cell r="Z1293" t="str">
            <v>Operational</v>
          </cell>
          <cell r="AA1293" t="str">
            <v>Operational</v>
          </cell>
          <cell r="AB1293" t="str">
            <v>Operational</v>
          </cell>
          <cell r="AC1293" t="str">
            <v>Operational</v>
          </cell>
          <cell r="AD1293" t="str">
            <v>Operational</v>
          </cell>
          <cell r="AE1293" t="str">
            <v>Operational</v>
          </cell>
          <cell r="AF1293" t="str">
            <v>Operational</v>
          </cell>
        </row>
        <row r="1294">
          <cell r="N1294" t="str">
            <v>United States</v>
          </cell>
          <cell r="W1294" t="str">
            <v>Operational</v>
          </cell>
          <cell r="X1294" t="str">
            <v>Operational</v>
          </cell>
          <cell r="Y1294" t="str">
            <v>Operational</v>
          </cell>
          <cell r="Z1294" t="str">
            <v>Operational</v>
          </cell>
          <cell r="AA1294" t="str">
            <v>Operational</v>
          </cell>
          <cell r="AB1294" t="str">
            <v>Operational</v>
          </cell>
          <cell r="AC1294" t="str">
            <v>Operational</v>
          </cell>
          <cell r="AD1294" t="str">
            <v>Operational</v>
          </cell>
          <cell r="AE1294" t="str">
            <v>Operational</v>
          </cell>
          <cell r="AF1294" t="str">
            <v>Operational</v>
          </cell>
        </row>
        <row r="1295">
          <cell r="N1295" t="str">
            <v>United States</v>
          </cell>
          <cell r="W1295" t="str">
            <v>Operational</v>
          </cell>
          <cell r="X1295" t="str">
            <v>Operational</v>
          </cell>
          <cell r="Y1295" t="str">
            <v>Operational</v>
          </cell>
          <cell r="Z1295" t="str">
            <v>Operational</v>
          </cell>
          <cell r="AA1295" t="str">
            <v>Operational</v>
          </cell>
          <cell r="AB1295" t="str">
            <v>Operational</v>
          </cell>
          <cell r="AC1295" t="str">
            <v>Operational</v>
          </cell>
          <cell r="AD1295" t="str">
            <v>Operational</v>
          </cell>
          <cell r="AE1295" t="str">
            <v>Operational</v>
          </cell>
          <cell r="AF1295" t="str">
            <v>Operational</v>
          </cell>
        </row>
        <row r="1296">
          <cell r="N1296" t="str">
            <v>United States</v>
          </cell>
          <cell r="W1296" t="str">
            <v>Operational</v>
          </cell>
          <cell r="X1296" t="str">
            <v>Operational</v>
          </cell>
          <cell r="Y1296" t="str">
            <v>Operational</v>
          </cell>
          <cell r="Z1296" t="str">
            <v>Operational</v>
          </cell>
          <cell r="AA1296" t="str">
            <v>Operational</v>
          </cell>
          <cell r="AB1296" t="str">
            <v>Operational</v>
          </cell>
          <cell r="AC1296" t="str">
            <v>Operational</v>
          </cell>
          <cell r="AD1296" t="str">
            <v>Operational</v>
          </cell>
          <cell r="AE1296" t="str">
            <v>Operational</v>
          </cell>
          <cell r="AF1296" t="str">
            <v>Operational</v>
          </cell>
        </row>
        <row r="1297">
          <cell r="N1297" t="str">
            <v>United States</v>
          </cell>
          <cell r="W1297" t="str">
            <v>Operational</v>
          </cell>
          <cell r="X1297" t="str">
            <v>Operational</v>
          </cell>
          <cell r="Y1297" t="str">
            <v>Operational</v>
          </cell>
          <cell r="Z1297" t="str">
            <v>Operational</v>
          </cell>
          <cell r="AA1297" t="str">
            <v>Operational</v>
          </cell>
          <cell r="AB1297" t="str">
            <v>Operational</v>
          </cell>
          <cell r="AC1297" t="str">
            <v>Operational</v>
          </cell>
          <cell r="AD1297" t="str">
            <v>Operational</v>
          </cell>
          <cell r="AE1297" t="str">
            <v>Operational</v>
          </cell>
          <cell r="AF1297" t="str">
            <v>Operational</v>
          </cell>
        </row>
        <row r="1298">
          <cell r="N1298" t="str">
            <v>United States</v>
          </cell>
          <cell r="W1298" t="str">
            <v>Operational</v>
          </cell>
          <cell r="X1298" t="str">
            <v>Operational</v>
          </cell>
          <cell r="Y1298" t="str">
            <v>Operational</v>
          </cell>
          <cell r="Z1298" t="str">
            <v>Operational</v>
          </cell>
          <cell r="AA1298" t="str">
            <v>Operational</v>
          </cell>
          <cell r="AB1298" t="str">
            <v>Operational</v>
          </cell>
          <cell r="AC1298" t="str">
            <v>Operational</v>
          </cell>
          <cell r="AD1298" t="str">
            <v>Operational</v>
          </cell>
          <cell r="AE1298" t="str">
            <v>Operational</v>
          </cell>
          <cell r="AF1298" t="str">
            <v>Operational</v>
          </cell>
        </row>
        <row r="1299">
          <cell r="N1299" t="str">
            <v>United States</v>
          </cell>
          <cell r="W1299" t="str">
            <v>Under Construction</v>
          </cell>
          <cell r="X1299" t="str">
            <v>Under Construction</v>
          </cell>
          <cell r="Y1299" t="str">
            <v>Under Construction</v>
          </cell>
          <cell r="Z1299" t="str">
            <v>Operational</v>
          </cell>
          <cell r="AA1299" t="str">
            <v>Operational</v>
          </cell>
          <cell r="AB1299" t="str">
            <v>Operational</v>
          </cell>
          <cell r="AC1299" t="str">
            <v>Operational</v>
          </cell>
          <cell r="AD1299" t="str">
            <v>Operational</v>
          </cell>
          <cell r="AE1299" t="str">
            <v>Operational</v>
          </cell>
          <cell r="AF1299" t="str">
            <v>Operational</v>
          </cell>
        </row>
        <row r="1300">
          <cell r="N1300" t="str">
            <v>United States</v>
          </cell>
          <cell r="W1300" t="str">
            <v>Operational</v>
          </cell>
          <cell r="X1300" t="str">
            <v>Operational</v>
          </cell>
          <cell r="Y1300" t="str">
            <v>Operational</v>
          </cell>
          <cell r="Z1300" t="str">
            <v>Operational</v>
          </cell>
          <cell r="AA1300" t="str">
            <v>Operational</v>
          </cell>
          <cell r="AB1300" t="str">
            <v>Operational</v>
          </cell>
          <cell r="AC1300" t="str">
            <v>Operational</v>
          </cell>
          <cell r="AD1300" t="str">
            <v>Operational</v>
          </cell>
          <cell r="AE1300" t="str">
            <v>Operational</v>
          </cell>
          <cell r="AF1300" t="str">
            <v>Operational</v>
          </cell>
        </row>
        <row r="1301">
          <cell r="N1301" t="str">
            <v>United States</v>
          </cell>
          <cell r="W1301" t="str">
            <v>Operational</v>
          </cell>
          <cell r="X1301" t="str">
            <v>Operational</v>
          </cell>
          <cell r="Y1301" t="str">
            <v>Operational</v>
          </cell>
          <cell r="Z1301" t="str">
            <v>Operational</v>
          </cell>
          <cell r="AA1301" t="str">
            <v>Operational</v>
          </cell>
          <cell r="AB1301" t="str">
            <v>Operational</v>
          </cell>
          <cell r="AC1301" t="str">
            <v>Operational</v>
          </cell>
          <cell r="AD1301" t="str">
            <v>Operational</v>
          </cell>
          <cell r="AE1301" t="str">
            <v>Operational</v>
          </cell>
          <cell r="AF1301" t="str">
            <v>Operational</v>
          </cell>
        </row>
        <row r="1302">
          <cell r="N1302" t="str">
            <v>United States</v>
          </cell>
          <cell r="W1302" t="str">
            <v>Operational</v>
          </cell>
          <cell r="X1302" t="str">
            <v>Operational</v>
          </cell>
          <cell r="Y1302" t="str">
            <v>Operational</v>
          </cell>
          <cell r="Z1302" t="str">
            <v>Operational</v>
          </cell>
          <cell r="AA1302" t="str">
            <v>Operational</v>
          </cell>
          <cell r="AB1302" t="str">
            <v>Operational</v>
          </cell>
          <cell r="AC1302" t="str">
            <v>Operational</v>
          </cell>
          <cell r="AD1302" t="str">
            <v>Operational</v>
          </cell>
          <cell r="AE1302" t="str">
            <v>Operational</v>
          </cell>
          <cell r="AF1302" t="str">
            <v>Operational</v>
          </cell>
        </row>
        <row r="1303">
          <cell r="N1303" t="str">
            <v>United States</v>
          </cell>
          <cell r="W1303" t="str">
            <v>Operational</v>
          </cell>
          <cell r="X1303" t="str">
            <v>Operational</v>
          </cell>
          <cell r="Y1303" t="str">
            <v>Operational</v>
          </cell>
          <cell r="Z1303" t="str">
            <v>Operational</v>
          </cell>
          <cell r="AA1303" t="str">
            <v>Operational</v>
          </cell>
          <cell r="AB1303" t="str">
            <v>Operational</v>
          </cell>
          <cell r="AC1303" t="str">
            <v>Operational</v>
          </cell>
          <cell r="AD1303" t="str">
            <v>Operational</v>
          </cell>
          <cell r="AE1303" t="str">
            <v>Operational</v>
          </cell>
          <cell r="AF1303" t="str">
            <v>Operational</v>
          </cell>
        </row>
        <row r="1304">
          <cell r="N1304" t="str">
            <v>Canada</v>
          </cell>
          <cell r="W1304" t="str">
            <v>Operational</v>
          </cell>
          <cell r="X1304" t="str">
            <v>Operational</v>
          </cell>
          <cell r="Y1304" t="str">
            <v>Operational</v>
          </cell>
          <cell r="Z1304" t="str">
            <v>Operational</v>
          </cell>
          <cell r="AA1304" t="str">
            <v>Operational</v>
          </cell>
          <cell r="AB1304" t="str">
            <v>Operational</v>
          </cell>
          <cell r="AC1304" t="str">
            <v>Operational</v>
          </cell>
          <cell r="AD1304" t="str">
            <v>Operational</v>
          </cell>
          <cell r="AE1304" t="str">
            <v>Operational</v>
          </cell>
          <cell r="AF1304" t="str">
            <v>Operational</v>
          </cell>
        </row>
        <row r="1305">
          <cell r="N1305" t="str">
            <v>United States</v>
          </cell>
          <cell r="W1305" t="str">
            <v>Operational</v>
          </cell>
          <cell r="X1305" t="str">
            <v>Operational</v>
          </cell>
          <cell r="Y1305" t="str">
            <v>Operational</v>
          </cell>
          <cell r="Z1305" t="str">
            <v>Operational</v>
          </cell>
          <cell r="AA1305" t="str">
            <v>Operational</v>
          </cell>
          <cell r="AB1305" t="str">
            <v>Operational</v>
          </cell>
          <cell r="AC1305" t="str">
            <v>Operational</v>
          </cell>
          <cell r="AD1305" t="str">
            <v>Operational</v>
          </cell>
          <cell r="AE1305" t="str">
            <v>Operational</v>
          </cell>
          <cell r="AF1305" t="str">
            <v>Operational</v>
          </cell>
        </row>
        <row r="1306">
          <cell r="N1306" t="str">
            <v>United States</v>
          </cell>
          <cell r="W1306" t="str">
            <v>Operational</v>
          </cell>
          <cell r="X1306" t="str">
            <v>Operational</v>
          </cell>
          <cell r="Y1306" t="str">
            <v>Operational</v>
          </cell>
          <cell r="Z1306" t="str">
            <v>Operational</v>
          </cell>
          <cell r="AA1306" t="str">
            <v>Operational</v>
          </cell>
          <cell r="AB1306" t="str">
            <v>Operational</v>
          </cell>
          <cell r="AC1306" t="str">
            <v>Operational</v>
          </cell>
          <cell r="AD1306" t="str">
            <v>Operational</v>
          </cell>
          <cell r="AE1306" t="str">
            <v>Operational</v>
          </cell>
          <cell r="AF1306" t="str">
            <v>Operational</v>
          </cell>
        </row>
        <row r="1307">
          <cell r="N1307" t="str">
            <v>United States</v>
          </cell>
          <cell r="W1307" t="str">
            <v>Operational</v>
          </cell>
          <cell r="X1307" t="str">
            <v>Operational</v>
          </cell>
          <cell r="Y1307" t="str">
            <v>Operational</v>
          </cell>
          <cell r="Z1307" t="str">
            <v>Operational</v>
          </cell>
          <cell r="AA1307" t="str">
            <v>Operational</v>
          </cell>
          <cell r="AB1307" t="str">
            <v>Operational</v>
          </cell>
          <cell r="AC1307" t="str">
            <v>Operational</v>
          </cell>
          <cell r="AD1307" t="str">
            <v>Operational</v>
          </cell>
          <cell r="AE1307" t="str">
            <v>Operational</v>
          </cell>
          <cell r="AF1307" t="str">
            <v>Operational</v>
          </cell>
        </row>
        <row r="1308">
          <cell r="N1308" t="str">
            <v>United States</v>
          </cell>
          <cell r="W1308" t="str">
            <v>Operational</v>
          </cell>
          <cell r="X1308" t="str">
            <v>Operational</v>
          </cell>
          <cell r="Y1308" t="str">
            <v>Operational</v>
          </cell>
          <cell r="Z1308" t="str">
            <v>Operational</v>
          </cell>
          <cell r="AA1308" t="str">
            <v>Operational</v>
          </cell>
          <cell r="AB1308" t="str">
            <v>Operational</v>
          </cell>
          <cell r="AC1308" t="str">
            <v>Operational</v>
          </cell>
          <cell r="AD1308" t="str">
            <v>Operational</v>
          </cell>
          <cell r="AE1308" t="str">
            <v>Operational</v>
          </cell>
          <cell r="AF1308" t="str">
            <v>Operational</v>
          </cell>
        </row>
        <row r="1309">
          <cell r="N1309" t="str">
            <v>Canada</v>
          </cell>
          <cell r="W1309" t="str">
            <v>Operational</v>
          </cell>
          <cell r="X1309" t="str">
            <v>Operational</v>
          </cell>
          <cell r="Y1309" t="str">
            <v>Operational</v>
          </cell>
          <cell r="Z1309" t="str">
            <v>Operational</v>
          </cell>
          <cell r="AA1309" t="str">
            <v>Operational</v>
          </cell>
          <cell r="AB1309" t="str">
            <v>Operational</v>
          </cell>
          <cell r="AC1309" t="str">
            <v>Operational</v>
          </cell>
          <cell r="AD1309" t="str">
            <v>Operational</v>
          </cell>
          <cell r="AE1309" t="str">
            <v>Operational</v>
          </cell>
          <cell r="AF1309" t="str">
            <v>Operational</v>
          </cell>
        </row>
        <row r="1310">
          <cell r="N1310" t="str">
            <v>United States</v>
          </cell>
          <cell r="W1310" t="str">
            <v>Operational</v>
          </cell>
          <cell r="X1310" t="str">
            <v>Operational</v>
          </cell>
          <cell r="Y1310" t="str">
            <v>Operational</v>
          </cell>
          <cell r="Z1310" t="str">
            <v>Operational</v>
          </cell>
          <cell r="AA1310" t="str">
            <v>Operational</v>
          </cell>
          <cell r="AB1310" t="str">
            <v>Operational</v>
          </cell>
          <cell r="AC1310" t="str">
            <v>Operational</v>
          </cell>
          <cell r="AD1310" t="str">
            <v>Operational</v>
          </cell>
          <cell r="AE1310" t="str">
            <v>Operational</v>
          </cell>
          <cell r="AF1310" t="str">
            <v>Operational</v>
          </cell>
        </row>
        <row r="1311">
          <cell r="N1311" t="str">
            <v>United States</v>
          </cell>
          <cell r="W1311" t="str">
            <v>Operational</v>
          </cell>
          <cell r="X1311" t="str">
            <v>Operational</v>
          </cell>
          <cell r="Y1311" t="str">
            <v>Operational</v>
          </cell>
          <cell r="Z1311" t="str">
            <v>Operational</v>
          </cell>
          <cell r="AA1311" t="str">
            <v>Operational</v>
          </cell>
          <cell r="AB1311" t="str">
            <v>Operational</v>
          </cell>
          <cell r="AC1311" t="str">
            <v>Operational</v>
          </cell>
          <cell r="AD1311" t="str">
            <v>Operational</v>
          </cell>
          <cell r="AE1311" t="str">
            <v>Operational</v>
          </cell>
          <cell r="AF1311" t="str">
            <v>Operational</v>
          </cell>
        </row>
        <row r="1312">
          <cell r="N1312" t="str">
            <v>United States</v>
          </cell>
          <cell r="W1312" t="str">
            <v>Operational</v>
          </cell>
          <cell r="X1312" t="str">
            <v>Operational</v>
          </cell>
          <cell r="Y1312" t="str">
            <v>Operational</v>
          </cell>
          <cell r="Z1312" t="str">
            <v>Operational</v>
          </cell>
          <cell r="AA1312" t="str">
            <v>Operational</v>
          </cell>
          <cell r="AB1312" t="str">
            <v>Operational</v>
          </cell>
          <cell r="AC1312" t="str">
            <v>Operational</v>
          </cell>
          <cell r="AD1312" t="str">
            <v>Operational</v>
          </cell>
          <cell r="AE1312" t="str">
            <v>Operational</v>
          </cell>
          <cell r="AF1312" t="str">
            <v>Operational</v>
          </cell>
        </row>
        <row r="1313">
          <cell r="N1313" t="str">
            <v>United States</v>
          </cell>
          <cell r="W1313" t="str">
            <v>Operational</v>
          </cell>
          <cell r="X1313" t="str">
            <v>Operational</v>
          </cell>
          <cell r="Y1313" t="str">
            <v>Operational</v>
          </cell>
          <cell r="Z1313" t="str">
            <v>Operational</v>
          </cell>
          <cell r="AA1313" t="str">
            <v>Operational</v>
          </cell>
          <cell r="AB1313" t="str">
            <v>Operational</v>
          </cell>
          <cell r="AC1313" t="str">
            <v>Operational</v>
          </cell>
          <cell r="AD1313" t="str">
            <v>Operational</v>
          </cell>
          <cell r="AE1313" t="str">
            <v>Operational</v>
          </cell>
          <cell r="AF1313" t="str">
            <v>Operational</v>
          </cell>
        </row>
        <row r="1314">
          <cell r="N1314" t="str">
            <v>United States</v>
          </cell>
          <cell r="W1314" t="str">
            <v>Under Construction</v>
          </cell>
          <cell r="X1314" t="str">
            <v>Under Construction</v>
          </cell>
          <cell r="Y1314" t="str">
            <v>Under Construction</v>
          </cell>
          <cell r="Z1314" t="str">
            <v>Under Construction</v>
          </cell>
          <cell r="AA1314" t="str">
            <v>Operational</v>
          </cell>
          <cell r="AB1314" t="str">
            <v>Operational</v>
          </cell>
          <cell r="AC1314" t="str">
            <v>Operational</v>
          </cell>
          <cell r="AD1314" t="str">
            <v>Operational</v>
          </cell>
          <cell r="AE1314" t="str">
            <v>Operational</v>
          </cell>
          <cell r="AF1314" t="str">
            <v>Operational</v>
          </cell>
        </row>
        <row r="1315">
          <cell r="N1315" t="str">
            <v>United States</v>
          </cell>
          <cell r="W1315" t="str">
            <v>Operational</v>
          </cell>
          <cell r="X1315" t="str">
            <v>Operational</v>
          </cell>
          <cell r="Y1315" t="str">
            <v>Operational</v>
          </cell>
          <cell r="Z1315" t="str">
            <v>Operational</v>
          </cell>
          <cell r="AA1315" t="str">
            <v>Operational</v>
          </cell>
          <cell r="AB1315" t="str">
            <v>Operational</v>
          </cell>
          <cell r="AC1315" t="str">
            <v>Operational</v>
          </cell>
          <cell r="AD1315" t="str">
            <v>Operational</v>
          </cell>
          <cell r="AE1315" t="str">
            <v>Operational</v>
          </cell>
          <cell r="AF1315" t="str">
            <v>Operational</v>
          </cell>
        </row>
        <row r="1316">
          <cell r="N1316" t="str">
            <v>United States</v>
          </cell>
          <cell r="W1316" t="str">
            <v>Operational</v>
          </cell>
          <cell r="X1316" t="str">
            <v>Operational</v>
          </cell>
          <cell r="Y1316" t="str">
            <v>Operational</v>
          </cell>
          <cell r="Z1316" t="str">
            <v>Operational</v>
          </cell>
          <cell r="AA1316" t="str">
            <v>Operational</v>
          </cell>
          <cell r="AB1316" t="str">
            <v>Operational</v>
          </cell>
          <cell r="AC1316" t="str">
            <v>Operational</v>
          </cell>
          <cell r="AD1316" t="str">
            <v>Operational</v>
          </cell>
          <cell r="AE1316" t="str">
            <v>Operational</v>
          </cell>
          <cell r="AF1316" t="str">
            <v>Operational</v>
          </cell>
        </row>
        <row r="1317">
          <cell r="N1317" t="str">
            <v>United States</v>
          </cell>
          <cell r="W1317" t="str">
            <v>Operational</v>
          </cell>
          <cell r="X1317" t="str">
            <v>Operational</v>
          </cell>
          <cell r="Y1317" t="str">
            <v>Operational</v>
          </cell>
          <cell r="Z1317" t="str">
            <v>Operational</v>
          </cell>
          <cell r="AA1317" t="str">
            <v>Operational</v>
          </cell>
          <cell r="AB1317" t="str">
            <v>Operational</v>
          </cell>
          <cell r="AC1317" t="str">
            <v>Operational</v>
          </cell>
          <cell r="AD1317" t="str">
            <v>Operational</v>
          </cell>
          <cell r="AE1317" t="str">
            <v>Operational</v>
          </cell>
          <cell r="AF1317" t="str">
            <v>Operational</v>
          </cell>
        </row>
        <row r="1318">
          <cell r="N1318" t="str">
            <v>United States</v>
          </cell>
          <cell r="W1318" t="str">
            <v>Operational</v>
          </cell>
          <cell r="X1318" t="str">
            <v>Operational</v>
          </cell>
          <cell r="Y1318" t="str">
            <v>Operational</v>
          </cell>
          <cell r="Z1318" t="str">
            <v>Operational</v>
          </cell>
          <cell r="AA1318" t="str">
            <v>Operational</v>
          </cell>
          <cell r="AB1318" t="str">
            <v>Operational</v>
          </cell>
          <cell r="AC1318" t="str">
            <v>Operational</v>
          </cell>
          <cell r="AD1318" t="str">
            <v>Operational</v>
          </cell>
          <cell r="AE1318" t="str">
            <v>Operational</v>
          </cell>
          <cell r="AF1318" t="str">
            <v>Operational</v>
          </cell>
        </row>
        <row r="1319">
          <cell r="N1319" t="str">
            <v>United States</v>
          </cell>
          <cell r="W1319" t="str">
            <v>Operational</v>
          </cell>
          <cell r="X1319" t="str">
            <v>Operational</v>
          </cell>
          <cell r="Y1319" t="str">
            <v>Operational</v>
          </cell>
          <cell r="Z1319" t="str">
            <v>Operational</v>
          </cell>
          <cell r="AA1319" t="str">
            <v>Operational</v>
          </cell>
          <cell r="AB1319" t="str">
            <v>Operational</v>
          </cell>
          <cell r="AC1319" t="str">
            <v>Operational</v>
          </cell>
          <cell r="AD1319" t="str">
            <v>Operational</v>
          </cell>
          <cell r="AE1319" t="str">
            <v>Operational</v>
          </cell>
          <cell r="AF1319" t="str">
            <v>Operational</v>
          </cell>
        </row>
        <row r="1320">
          <cell r="N1320" t="str">
            <v>United States</v>
          </cell>
          <cell r="W1320" t="str">
            <v>Operational</v>
          </cell>
          <cell r="X1320" t="str">
            <v>Operational</v>
          </cell>
          <cell r="Y1320" t="str">
            <v>Operational</v>
          </cell>
          <cell r="Z1320" t="str">
            <v>Operational</v>
          </cell>
          <cell r="AA1320" t="str">
            <v>Operational</v>
          </cell>
          <cell r="AB1320" t="str">
            <v>Operational</v>
          </cell>
          <cell r="AC1320" t="str">
            <v>Operational</v>
          </cell>
          <cell r="AD1320" t="str">
            <v>Operational</v>
          </cell>
          <cell r="AE1320" t="str">
            <v>Operational</v>
          </cell>
          <cell r="AF1320" t="str">
            <v>Operational</v>
          </cell>
        </row>
        <row r="1321">
          <cell r="N1321" t="str">
            <v>United States</v>
          </cell>
          <cell r="W1321" t="str">
            <v>Operational</v>
          </cell>
          <cell r="X1321" t="str">
            <v>Operational</v>
          </cell>
          <cell r="Y1321" t="str">
            <v>Operational</v>
          </cell>
          <cell r="Z1321" t="str">
            <v>Operational</v>
          </cell>
          <cell r="AA1321" t="str">
            <v>Operational</v>
          </cell>
          <cell r="AB1321" t="str">
            <v>Operational</v>
          </cell>
          <cell r="AC1321" t="str">
            <v>Operational</v>
          </cell>
          <cell r="AD1321" t="str">
            <v>Operational</v>
          </cell>
          <cell r="AE1321" t="str">
            <v>Operational</v>
          </cell>
          <cell r="AF1321" t="str">
            <v>Operational</v>
          </cell>
        </row>
        <row r="1322">
          <cell r="N1322" t="str">
            <v>United States</v>
          </cell>
          <cell r="W1322" t="str">
            <v>Operational</v>
          </cell>
          <cell r="X1322" t="str">
            <v>Operational</v>
          </cell>
          <cell r="Y1322" t="str">
            <v>Operational</v>
          </cell>
          <cell r="Z1322" t="str">
            <v>Operational</v>
          </cell>
          <cell r="AA1322" t="str">
            <v>Operational</v>
          </cell>
          <cell r="AB1322" t="str">
            <v>Operational</v>
          </cell>
          <cell r="AC1322" t="str">
            <v>Operational</v>
          </cell>
          <cell r="AD1322" t="str">
            <v>Operational</v>
          </cell>
          <cell r="AE1322" t="str">
            <v>Operational</v>
          </cell>
          <cell r="AF1322" t="str">
            <v>Operational</v>
          </cell>
        </row>
        <row r="1323">
          <cell r="N1323" t="str">
            <v>Canada</v>
          </cell>
          <cell r="W1323" t="str">
            <v>Operational</v>
          </cell>
          <cell r="X1323" t="str">
            <v>Operational</v>
          </cell>
          <cell r="Y1323" t="str">
            <v>Operational</v>
          </cell>
          <cell r="Z1323" t="str">
            <v>Operational</v>
          </cell>
          <cell r="AA1323" t="str">
            <v>Operational</v>
          </cell>
          <cell r="AB1323" t="str">
            <v>Operational</v>
          </cell>
          <cell r="AC1323" t="str">
            <v>Operational</v>
          </cell>
          <cell r="AD1323" t="str">
            <v>Operational</v>
          </cell>
          <cell r="AE1323" t="str">
            <v>Operational</v>
          </cell>
          <cell r="AF1323" t="str">
            <v>Operational</v>
          </cell>
        </row>
        <row r="1324">
          <cell r="N1324" t="str">
            <v>United States</v>
          </cell>
          <cell r="W1324" t="str">
            <v>Operational</v>
          </cell>
          <cell r="X1324" t="str">
            <v>Operational</v>
          </cell>
          <cell r="Y1324" t="str">
            <v>Operational</v>
          </cell>
          <cell r="Z1324" t="str">
            <v>Operational</v>
          </cell>
          <cell r="AA1324" t="str">
            <v>Operational</v>
          </cell>
          <cell r="AB1324" t="str">
            <v>Operational</v>
          </cell>
          <cell r="AC1324" t="str">
            <v>Operational</v>
          </cell>
          <cell r="AD1324" t="str">
            <v>Operational</v>
          </cell>
          <cell r="AE1324" t="str">
            <v>Operational</v>
          </cell>
          <cell r="AF1324" t="str">
            <v>Operational</v>
          </cell>
        </row>
        <row r="1325">
          <cell r="N1325" t="str">
            <v>United States</v>
          </cell>
          <cell r="W1325" t="str">
            <v>Operational</v>
          </cell>
          <cell r="X1325" t="str">
            <v>Operational</v>
          </cell>
          <cell r="Y1325" t="str">
            <v>Operational</v>
          </cell>
          <cell r="Z1325" t="str">
            <v>Operational</v>
          </cell>
          <cell r="AA1325" t="str">
            <v>Operational</v>
          </cell>
          <cell r="AB1325" t="str">
            <v>Operational</v>
          </cell>
          <cell r="AC1325" t="str">
            <v>Operational</v>
          </cell>
          <cell r="AD1325" t="str">
            <v>Operational</v>
          </cell>
          <cell r="AE1325" t="str">
            <v>Operational</v>
          </cell>
          <cell r="AF1325" t="str">
            <v>Operational</v>
          </cell>
        </row>
        <row r="1326">
          <cell r="N1326" t="str">
            <v>United States</v>
          </cell>
          <cell r="W1326" t="str">
            <v>Operational</v>
          </cell>
          <cell r="X1326" t="str">
            <v>Operational</v>
          </cell>
          <cell r="Y1326" t="str">
            <v>Operational</v>
          </cell>
          <cell r="Z1326" t="str">
            <v>Operational</v>
          </cell>
          <cell r="AA1326" t="str">
            <v>Operational</v>
          </cell>
          <cell r="AB1326" t="str">
            <v>Operational</v>
          </cell>
          <cell r="AC1326" t="str">
            <v>Operational</v>
          </cell>
          <cell r="AD1326" t="str">
            <v>Operational</v>
          </cell>
          <cell r="AE1326" t="str">
            <v>Operational</v>
          </cell>
          <cell r="AF1326" t="str">
            <v>Operational</v>
          </cell>
        </row>
        <row r="1327">
          <cell r="N1327" t="str">
            <v>United States</v>
          </cell>
          <cell r="W1327" t="str">
            <v>Operational</v>
          </cell>
          <cell r="X1327" t="str">
            <v>Operational</v>
          </cell>
          <cell r="Y1327" t="str">
            <v>Operational</v>
          </cell>
          <cell r="Z1327" t="str">
            <v>Operational</v>
          </cell>
          <cell r="AA1327" t="str">
            <v>Operational</v>
          </cell>
          <cell r="AB1327" t="str">
            <v>Operational</v>
          </cell>
          <cell r="AC1327" t="str">
            <v>Operational</v>
          </cell>
          <cell r="AD1327" t="str">
            <v>Operational</v>
          </cell>
          <cell r="AE1327" t="str">
            <v>Operational</v>
          </cell>
          <cell r="AF1327" t="str">
            <v>Operational</v>
          </cell>
        </row>
        <row r="1328">
          <cell r="N1328" t="str">
            <v>United States</v>
          </cell>
          <cell r="W1328" t="str">
            <v>Under Construction</v>
          </cell>
          <cell r="X1328" t="str">
            <v>Under Construction</v>
          </cell>
          <cell r="Y1328" t="str">
            <v>Under Construction</v>
          </cell>
          <cell r="Z1328" t="str">
            <v>Under Construction</v>
          </cell>
          <cell r="AA1328" t="str">
            <v>Under Construction</v>
          </cell>
          <cell r="AB1328" t="str">
            <v>Under Construction</v>
          </cell>
          <cell r="AC1328" t="str">
            <v>Operational</v>
          </cell>
          <cell r="AD1328" t="str">
            <v>Operational</v>
          </cell>
          <cell r="AE1328" t="str">
            <v>Operational</v>
          </cell>
          <cell r="AF1328" t="str">
            <v>Operational</v>
          </cell>
        </row>
        <row r="1329">
          <cell r="N1329" t="str">
            <v>United States</v>
          </cell>
          <cell r="W1329" t="str">
            <v>Operational</v>
          </cell>
          <cell r="X1329" t="str">
            <v>Operational</v>
          </cell>
          <cell r="Y1329" t="str">
            <v>Operational</v>
          </cell>
          <cell r="Z1329" t="str">
            <v>Operational</v>
          </cell>
          <cell r="AA1329" t="str">
            <v>Operational</v>
          </cell>
          <cell r="AB1329" t="str">
            <v>Operational</v>
          </cell>
          <cell r="AC1329" t="str">
            <v>Operational</v>
          </cell>
          <cell r="AD1329" t="str">
            <v>Operational</v>
          </cell>
          <cell r="AE1329" t="str">
            <v>Operational</v>
          </cell>
          <cell r="AF1329" t="str">
            <v>Operational</v>
          </cell>
        </row>
        <row r="1330">
          <cell r="N1330" t="str">
            <v>United States</v>
          </cell>
          <cell r="W1330" t="str">
            <v>Operational</v>
          </cell>
          <cell r="X1330" t="str">
            <v>Operational</v>
          </cell>
          <cell r="Y1330" t="str">
            <v>Operational</v>
          </cell>
          <cell r="Z1330" t="str">
            <v>Operational</v>
          </cell>
          <cell r="AA1330" t="str">
            <v>Operational</v>
          </cell>
          <cell r="AB1330" t="str">
            <v>Operational</v>
          </cell>
          <cell r="AC1330" t="str">
            <v>Operational</v>
          </cell>
          <cell r="AD1330" t="str">
            <v>Operational</v>
          </cell>
          <cell r="AE1330" t="str">
            <v>Operational</v>
          </cell>
          <cell r="AF1330" t="str">
            <v>Operational</v>
          </cell>
        </row>
        <row r="1331">
          <cell r="N1331" t="str">
            <v>United States</v>
          </cell>
          <cell r="W1331" t="str">
            <v>Under Construction</v>
          </cell>
          <cell r="X1331" t="str">
            <v>Under Construction</v>
          </cell>
          <cell r="Y1331" t="str">
            <v>Under Construction</v>
          </cell>
          <cell r="Z1331" t="str">
            <v>Under Construction</v>
          </cell>
          <cell r="AA1331" t="str">
            <v>Under Construction</v>
          </cell>
          <cell r="AB1331" t="str">
            <v>Under Construction</v>
          </cell>
          <cell r="AC1331" t="str">
            <v>Under Construction</v>
          </cell>
          <cell r="AD1331" t="str">
            <v>Operational</v>
          </cell>
          <cell r="AE1331" t="str">
            <v>Operational</v>
          </cell>
          <cell r="AF1331" t="str">
            <v>Operational</v>
          </cell>
        </row>
        <row r="1332">
          <cell r="N1332" t="str">
            <v>United States</v>
          </cell>
          <cell r="W1332" t="str">
            <v>Operational</v>
          </cell>
          <cell r="X1332" t="str">
            <v>Operational</v>
          </cell>
          <cell r="Y1332" t="str">
            <v>Operational</v>
          </cell>
          <cell r="Z1332" t="str">
            <v>Operational</v>
          </cell>
          <cell r="AA1332" t="str">
            <v>Operational</v>
          </cell>
          <cell r="AB1332" t="str">
            <v>Operational</v>
          </cell>
          <cell r="AC1332" t="str">
            <v>Operational</v>
          </cell>
          <cell r="AD1332" t="str">
            <v>Operational</v>
          </cell>
          <cell r="AE1332" t="str">
            <v>Operational</v>
          </cell>
          <cell r="AF1332" t="str">
            <v>Operational</v>
          </cell>
        </row>
        <row r="1333">
          <cell r="N1333" t="str">
            <v>United States</v>
          </cell>
          <cell r="W1333" t="str">
            <v>Operational</v>
          </cell>
          <cell r="X1333" t="str">
            <v>Operational</v>
          </cell>
          <cell r="Y1333" t="str">
            <v>Operational</v>
          </cell>
          <cell r="Z1333" t="str">
            <v>Operational</v>
          </cell>
          <cell r="AA1333" t="str">
            <v>Operational</v>
          </cell>
          <cell r="AB1333" t="str">
            <v>Operational</v>
          </cell>
          <cell r="AC1333" t="str">
            <v>Operational</v>
          </cell>
          <cell r="AD1333" t="str">
            <v>Operational</v>
          </cell>
          <cell r="AE1333" t="str">
            <v>Operational</v>
          </cell>
          <cell r="AF1333" t="str">
            <v>Operational</v>
          </cell>
        </row>
        <row r="1334">
          <cell r="N1334" t="str">
            <v>United States</v>
          </cell>
          <cell r="W1334" t="str">
            <v>Operational</v>
          </cell>
          <cell r="X1334" t="str">
            <v>Operational</v>
          </cell>
          <cell r="Y1334" t="str">
            <v>Operational</v>
          </cell>
          <cell r="Z1334" t="str">
            <v>Operational</v>
          </cell>
          <cell r="AA1334" t="str">
            <v>Operational</v>
          </cell>
          <cell r="AB1334" t="str">
            <v>Operational</v>
          </cell>
          <cell r="AC1334" t="str">
            <v>Operational</v>
          </cell>
          <cell r="AD1334" t="str">
            <v>Operational</v>
          </cell>
          <cell r="AE1334" t="str">
            <v>Operational</v>
          </cell>
          <cell r="AF1334" t="str">
            <v>Operational</v>
          </cell>
        </row>
        <row r="1335">
          <cell r="N1335" t="str">
            <v>United States</v>
          </cell>
          <cell r="W1335" t="str">
            <v>Operational</v>
          </cell>
          <cell r="X1335" t="str">
            <v>Operational</v>
          </cell>
          <cell r="Y1335" t="str">
            <v>Operational</v>
          </cell>
          <cell r="Z1335" t="str">
            <v>Operational</v>
          </cell>
          <cell r="AA1335" t="str">
            <v>Operational</v>
          </cell>
          <cell r="AB1335" t="str">
            <v>Operational</v>
          </cell>
          <cell r="AC1335" t="str">
            <v>Operational</v>
          </cell>
          <cell r="AD1335" t="str">
            <v>Operational</v>
          </cell>
          <cell r="AE1335" t="str">
            <v>Operational</v>
          </cell>
          <cell r="AF1335" t="str">
            <v>Operational</v>
          </cell>
        </row>
        <row r="1336">
          <cell r="N1336" t="str">
            <v>United States</v>
          </cell>
          <cell r="W1336" t="str">
            <v>Operational</v>
          </cell>
          <cell r="X1336" t="str">
            <v>Operational</v>
          </cell>
          <cell r="Y1336" t="str">
            <v>Operational</v>
          </cell>
          <cell r="Z1336" t="str">
            <v>Operational</v>
          </cell>
          <cell r="AA1336" t="str">
            <v>Operational</v>
          </cell>
          <cell r="AB1336" t="str">
            <v>Operational</v>
          </cell>
          <cell r="AC1336" t="str">
            <v>Operational</v>
          </cell>
          <cell r="AD1336" t="str">
            <v>Operational</v>
          </cell>
          <cell r="AE1336" t="str">
            <v>Operational</v>
          </cell>
          <cell r="AF1336" t="str">
            <v>Operational</v>
          </cell>
        </row>
        <row r="1337">
          <cell r="N1337" t="str">
            <v>United States</v>
          </cell>
          <cell r="W1337" t="str">
            <v>Operational</v>
          </cell>
          <cell r="X1337" t="str">
            <v>Operational</v>
          </cell>
          <cell r="Y1337" t="str">
            <v>Operational</v>
          </cell>
          <cell r="Z1337" t="str">
            <v>Operational</v>
          </cell>
          <cell r="AA1337" t="str">
            <v>Operational</v>
          </cell>
          <cell r="AB1337" t="str">
            <v>Operational</v>
          </cell>
          <cell r="AC1337" t="str">
            <v>Operational</v>
          </cell>
          <cell r="AD1337" t="str">
            <v>Operational</v>
          </cell>
          <cell r="AE1337" t="str">
            <v>Operational</v>
          </cell>
          <cell r="AF1337" t="str">
            <v>Operational</v>
          </cell>
        </row>
        <row r="1338">
          <cell r="N1338" t="str">
            <v>United States</v>
          </cell>
          <cell r="W1338" t="str">
            <v>Operational</v>
          </cell>
          <cell r="X1338" t="str">
            <v>Operational</v>
          </cell>
          <cell r="Y1338" t="str">
            <v>Operational</v>
          </cell>
          <cell r="Z1338" t="str">
            <v>Operational</v>
          </cell>
          <cell r="AA1338" t="str">
            <v>Operational</v>
          </cell>
          <cell r="AB1338" t="str">
            <v>Operational</v>
          </cell>
          <cell r="AC1338" t="str">
            <v>Operational</v>
          </cell>
          <cell r="AD1338" t="str">
            <v>Operational</v>
          </cell>
          <cell r="AE1338" t="str">
            <v>Operational</v>
          </cell>
          <cell r="AF1338" t="str">
            <v>Operational</v>
          </cell>
        </row>
        <row r="1339">
          <cell r="N1339" t="str">
            <v>United States</v>
          </cell>
          <cell r="W1339" t="str">
            <v>Under Construction</v>
          </cell>
          <cell r="X1339" t="str">
            <v>Under Construction</v>
          </cell>
          <cell r="Y1339" t="str">
            <v>Under Construction</v>
          </cell>
          <cell r="Z1339" t="str">
            <v>Operational</v>
          </cell>
          <cell r="AA1339" t="str">
            <v>Operational</v>
          </cell>
          <cell r="AB1339" t="str">
            <v>Operational</v>
          </cell>
          <cell r="AC1339" t="str">
            <v>Operational</v>
          </cell>
          <cell r="AD1339" t="str">
            <v>Operational</v>
          </cell>
          <cell r="AE1339" t="str">
            <v>Operational</v>
          </cell>
          <cell r="AF1339" t="str">
            <v>Operational</v>
          </cell>
        </row>
        <row r="1340">
          <cell r="N1340" t="str">
            <v>United States</v>
          </cell>
          <cell r="W1340" t="str">
            <v>Under Construction</v>
          </cell>
          <cell r="X1340" t="str">
            <v>Under Construction</v>
          </cell>
          <cell r="Y1340" t="str">
            <v>Under Construction</v>
          </cell>
          <cell r="Z1340" t="str">
            <v>Under Construction</v>
          </cell>
          <cell r="AA1340" t="str">
            <v>Under Construction</v>
          </cell>
          <cell r="AB1340" t="str">
            <v>Operational</v>
          </cell>
          <cell r="AC1340" t="str">
            <v>Operational</v>
          </cell>
          <cell r="AD1340" t="str">
            <v>Operational</v>
          </cell>
          <cell r="AE1340" t="str">
            <v>Operational</v>
          </cell>
          <cell r="AF1340" t="str">
            <v>Operational</v>
          </cell>
        </row>
        <row r="1341">
          <cell r="N1341" t="str">
            <v>United States</v>
          </cell>
          <cell r="W1341" t="str">
            <v>Operational</v>
          </cell>
          <cell r="X1341" t="str">
            <v>Operational</v>
          </cell>
          <cell r="Y1341" t="str">
            <v>Operational</v>
          </cell>
          <cell r="Z1341" t="str">
            <v>Operational</v>
          </cell>
          <cell r="AA1341" t="str">
            <v>Operational</v>
          </cell>
          <cell r="AB1341" t="str">
            <v>Operational</v>
          </cell>
          <cell r="AC1341" t="str">
            <v>Operational</v>
          </cell>
          <cell r="AD1341" t="str">
            <v>Operational</v>
          </cell>
          <cell r="AE1341" t="str">
            <v>Operational</v>
          </cell>
          <cell r="AF1341" t="str">
            <v>Operational</v>
          </cell>
        </row>
        <row r="1342">
          <cell r="N1342" t="str">
            <v>United States</v>
          </cell>
          <cell r="W1342" t="str">
            <v>Operational</v>
          </cell>
          <cell r="X1342" t="str">
            <v>Operational</v>
          </cell>
          <cell r="Y1342" t="str">
            <v>Operational</v>
          </cell>
          <cell r="Z1342" t="str">
            <v>Operational</v>
          </cell>
          <cell r="AA1342" t="str">
            <v>Operational</v>
          </cell>
          <cell r="AB1342" t="str">
            <v>Operational</v>
          </cell>
          <cell r="AC1342" t="str">
            <v>Operational</v>
          </cell>
          <cell r="AD1342" t="str">
            <v>Operational</v>
          </cell>
          <cell r="AE1342" t="str">
            <v>Operational</v>
          </cell>
          <cell r="AF1342" t="str">
            <v>Operational</v>
          </cell>
        </row>
        <row r="1343">
          <cell r="N1343" t="str">
            <v>United States</v>
          </cell>
          <cell r="W1343" t="str">
            <v>Operational</v>
          </cell>
          <cell r="X1343" t="str">
            <v>Operational</v>
          </cell>
          <cell r="Y1343" t="str">
            <v>Operational</v>
          </cell>
          <cell r="Z1343" t="str">
            <v>Operational</v>
          </cell>
          <cell r="AA1343" t="str">
            <v>Operational</v>
          </cell>
          <cell r="AB1343" t="str">
            <v>Operational</v>
          </cell>
          <cell r="AC1343" t="str">
            <v>Operational</v>
          </cell>
          <cell r="AD1343" t="str">
            <v>Operational</v>
          </cell>
          <cell r="AE1343" t="str">
            <v>Operational</v>
          </cell>
          <cell r="AF1343" t="str">
            <v>Operational</v>
          </cell>
        </row>
        <row r="1344">
          <cell r="N1344" t="str">
            <v>United States</v>
          </cell>
          <cell r="W1344" t="str">
            <v>Operational</v>
          </cell>
          <cell r="X1344" t="str">
            <v>Operational</v>
          </cell>
          <cell r="Y1344" t="str">
            <v>Operational</v>
          </cell>
          <cell r="Z1344" t="str">
            <v>Operational</v>
          </cell>
          <cell r="AA1344" t="str">
            <v>Operational</v>
          </cell>
          <cell r="AB1344" t="str">
            <v>Operational</v>
          </cell>
          <cell r="AC1344" t="str">
            <v>Operational</v>
          </cell>
          <cell r="AD1344" t="str">
            <v>Operational</v>
          </cell>
          <cell r="AE1344" t="str">
            <v>Operational</v>
          </cell>
          <cell r="AF1344" t="str">
            <v>Operational</v>
          </cell>
        </row>
        <row r="1345">
          <cell r="N1345" t="str">
            <v>United States</v>
          </cell>
          <cell r="W1345" t="str">
            <v>Operational</v>
          </cell>
          <cell r="X1345" t="str">
            <v>Operational</v>
          </cell>
          <cell r="Y1345" t="str">
            <v>Operational</v>
          </cell>
          <cell r="Z1345" t="str">
            <v>Operational</v>
          </cell>
          <cell r="AA1345" t="str">
            <v>Operational</v>
          </cell>
          <cell r="AB1345" t="str">
            <v>Operational</v>
          </cell>
          <cell r="AC1345" t="str">
            <v>Operational</v>
          </cell>
          <cell r="AD1345" t="str">
            <v>Operational</v>
          </cell>
          <cell r="AE1345" t="str">
            <v>Operational</v>
          </cell>
          <cell r="AF1345" t="str">
            <v>Operational</v>
          </cell>
        </row>
        <row r="1346">
          <cell r="N1346" t="str">
            <v>United States</v>
          </cell>
          <cell r="W1346" t="str">
            <v>Operational</v>
          </cell>
          <cell r="X1346" t="str">
            <v>Operational</v>
          </cell>
          <cell r="Y1346" t="str">
            <v>Operational</v>
          </cell>
          <cell r="Z1346" t="str">
            <v>Operational</v>
          </cell>
          <cell r="AA1346" t="str">
            <v>Operational</v>
          </cell>
          <cell r="AB1346" t="str">
            <v>Operational</v>
          </cell>
          <cell r="AC1346" t="str">
            <v>Operational</v>
          </cell>
          <cell r="AD1346" t="str">
            <v>Operational</v>
          </cell>
          <cell r="AE1346" t="str">
            <v>Operational</v>
          </cell>
          <cell r="AF1346" t="str">
            <v>Operational</v>
          </cell>
        </row>
        <row r="1347">
          <cell r="N1347" t="str">
            <v>United States</v>
          </cell>
          <cell r="W1347" t="str">
            <v>Operational</v>
          </cell>
          <cell r="X1347" t="str">
            <v>Operational</v>
          </cell>
          <cell r="Y1347" t="str">
            <v>Operational</v>
          </cell>
          <cell r="Z1347" t="str">
            <v>Operational</v>
          </cell>
          <cell r="AA1347" t="str">
            <v>Operational</v>
          </cell>
          <cell r="AB1347" t="str">
            <v>Operational</v>
          </cell>
          <cell r="AC1347" t="str">
            <v>Operational</v>
          </cell>
          <cell r="AD1347" t="str">
            <v>Operational</v>
          </cell>
          <cell r="AE1347" t="str">
            <v>Operational</v>
          </cell>
          <cell r="AF1347" t="str">
            <v>Operational</v>
          </cell>
        </row>
        <row r="1348">
          <cell r="N1348" t="str">
            <v>United States</v>
          </cell>
          <cell r="W1348" t="str">
            <v>Operational</v>
          </cell>
          <cell r="X1348" t="str">
            <v>Operational</v>
          </cell>
          <cell r="Y1348" t="str">
            <v>Operational</v>
          </cell>
          <cell r="Z1348" t="str">
            <v>Operational</v>
          </cell>
          <cell r="AA1348" t="str">
            <v>Operational</v>
          </cell>
          <cell r="AB1348" t="str">
            <v>Operational</v>
          </cell>
          <cell r="AC1348" t="str">
            <v>Operational</v>
          </cell>
          <cell r="AD1348" t="str">
            <v>Operational</v>
          </cell>
          <cell r="AE1348" t="str">
            <v>Operational</v>
          </cell>
          <cell r="AF1348" t="str">
            <v>Operational</v>
          </cell>
        </row>
        <row r="1349">
          <cell r="N1349" t="str">
            <v>Canada</v>
          </cell>
          <cell r="W1349" t="str">
            <v>Operational</v>
          </cell>
          <cell r="X1349" t="str">
            <v>Operational</v>
          </cell>
          <cell r="Y1349" t="str">
            <v>Operational</v>
          </cell>
          <cell r="Z1349" t="str">
            <v>Operational</v>
          </cell>
          <cell r="AA1349" t="str">
            <v>Operational</v>
          </cell>
          <cell r="AB1349" t="str">
            <v>Operational</v>
          </cell>
          <cell r="AC1349" t="str">
            <v>Operational</v>
          </cell>
          <cell r="AD1349" t="str">
            <v>Operational</v>
          </cell>
          <cell r="AE1349" t="str">
            <v>Operational</v>
          </cell>
          <cell r="AF1349" t="str">
            <v>Operational</v>
          </cell>
        </row>
        <row r="1350">
          <cell r="N1350" t="str">
            <v>Canada</v>
          </cell>
          <cell r="W1350" t="str">
            <v>Operational</v>
          </cell>
          <cell r="X1350" t="str">
            <v>Operational</v>
          </cell>
          <cell r="Y1350" t="str">
            <v>Operational</v>
          </cell>
          <cell r="Z1350" t="str">
            <v>Operational</v>
          </cell>
          <cell r="AA1350" t="str">
            <v>Operational</v>
          </cell>
          <cell r="AB1350" t="str">
            <v>Operational</v>
          </cell>
          <cell r="AC1350" t="str">
            <v>Operational</v>
          </cell>
          <cell r="AD1350" t="str">
            <v>Operational</v>
          </cell>
          <cell r="AE1350" t="str">
            <v>Operational</v>
          </cell>
          <cell r="AF1350" t="str">
            <v>Operational</v>
          </cell>
        </row>
        <row r="1351">
          <cell r="N1351" t="str">
            <v>United States</v>
          </cell>
          <cell r="W1351" t="str">
            <v>Operational</v>
          </cell>
          <cell r="X1351" t="str">
            <v>Operational</v>
          </cell>
          <cell r="Y1351" t="str">
            <v>Operational</v>
          </cell>
          <cell r="Z1351" t="str">
            <v>Operational</v>
          </cell>
          <cell r="AA1351" t="str">
            <v>Operational</v>
          </cell>
          <cell r="AB1351" t="str">
            <v>Operational</v>
          </cell>
          <cell r="AC1351" t="str">
            <v>Operational</v>
          </cell>
          <cell r="AD1351" t="str">
            <v>Operational</v>
          </cell>
          <cell r="AE1351" t="str">
            <v>Operational</v>
          </cell>
          <cell r="AF1351" t="str">
            <v>Operational</v>
          </cell>
        </row>
        <row r="1352">
          <cell r="N1352" t="str">
            <v>United States</v>
          </cell>
          <cell r="W1352" t="str">
            <v>Operational</v>
          </cell>
          <cell r="X1352" t="str">
            <v>Operational</v>
          </cell>
          <cell r="Y1352" t="str">
            <v>Operational</v>
          </cell>
          <cell r="Z1352" t="str">
            <v>Operational</v>
          </cell>
          <cell r="AA1352" t="str">
            <v>Operational</v>
          </cell>
          <cell r="AB1352" t="str">
            <v>Operational</v>
          </cell>
          <cell r="AC1352" t="str">
            <v>Operational</v>
          </cell>
          <cell r="AD1352" t="str">
            <v>Operational</v>
          </cell>
          <cell r="AE1352" t="str">
            <v>Operational</v>
          </cell>
          <cell r="AF1352" t="str">
            <v>Operational</v>
          </cell>
        </row>
        <row r="1353">
          <cell r="N1353" t="str">
            <v>United States</v>
          </cell>
          <cell r="W1353" t="str">
            <v>Under Construction</v>
          </cell>
          <cell r="X1353" t="str">
            <v>Under Construction</v>
          </cell>
          <cell r="Y1353" t="str">
            <v>Under Construction</v>
          </cell>
          <cell r="Z1353" t="str">
            <v>Under Construction</v>
          </cell>
          <cell r="AA1353" t="str">
            <v>Under Construction</v>
          </cell>
          <cell r="AB1353" t="str">
            <v>Under Construction</v>
          </cell>
          <cell r="AC1353" t="str">
            <v>Operational</v>
          </cell>
          <cell r="AD1353" t="str">
            <v>Operational</v>
          </cell>
          <cell r="AE1353" t="str">
            <v>Operational</v>
          </cell>
          <cell r="AF1353" t="str">
            <v>Operational</v>
          </cell>
        </row>
        <row r="1354">
          <cell r="N1354" t="str">
            <v>Canada</v>
          </cell>
          <cell r="W1354" t="str">
            <v>Operational</v>
          </cell>
          <cell r="X1354" t="str">
            <v>Operational</v>
          </cell>
          <cell r="Y1354" t="str">
            <v>Operational</v>
          </cell>
          <cell r="Z1354" t="str">
            <v>Operational</v>
          </cell>
          <cell r="AA1354" t="str">
            <v>Operational</v>
          </cell>
          <cell r="AB1354" t="str">
            <v>Operational</v>
          </cell>
          <cell r="AC1354" t="str">
            <v>Operational</v>
          </cell>
          <cell r="AD1354" t="str">
            <v>Operational</v>
          </cell>
          <cell r="AE1354" t="str">
            <v>Operational</v>
          </cell>
          <cell r="AF1354" t="str">
            <v>Operational</v>
          </cell>
        </row>
        <row r="1355">
          <cell r="N1355" t="str">
            <v>United States</v>
          </cell>
          <cell r="W1355" t="str">
            <v>Operational</v>
          </cell>
          <cell r="X1355" t="str">
            <v>Operational</v>
          </cell>
          <cell r="Y1355" t="str">
            <v>Operational</v>
          </cell>
          <cell r="Z1355" t="str">
            <v>Operational</v>
          </cell>
          <cell r="AA1355" t="str">
            <v>Operational</v>
          </cell>
          <cell r="AB1355" t="str">
            <v>Operational</v>
          </cell>
          <cell r="AC1355" t="str">
            <v>Operational</v>
          </cell>
          <cell r="AD1355" t="str">
            <v>Operational</v>
          </cell>
          <cell r="AE1355" t="str">
            <v>Operational</v>
          </cell>
          <cell r="AF1355" t="str">
            <v>Operational</v>
          </cell>
        </row>
        <row r="1356">
          <cell r="N1356" t="str">
            <v>United States</v>
          </cell>
          <cell r="W1356" t="str">
            <v>Operational</v>
          </cell>
          <cell r="X1356" t="str">
            <v>Operational</v>
          </cell>
          <cell r="Y1356" t="str">
            <v>Operational</v>
          </cell>
          <cell r="Z1356" t="str">
            <v>Operational</v>
          </cell>
          <cell r="AA1356" t="str">
            <v>Operational</v>
          </cell>
          <cell r="AB1356" t="str">
            <v>Operational</v>
          </cell>
          <cell r="AC1356" t="str">
            <v>Operational</v>
          </cell>
          <cell r="AD1356" t="str">
            <v>Operational</v>
          </cell>
          <cell r="AE1356" t="str">
            <v>Operational</v>
          </cell>
          <cell r="AF1356" t="str">
            <v>Operational</v>
          </cell>
        </row>
        <row r="1357">
          <cell r="N1357" t="str">
            <v>United States</v>
          </cell>
          <cell r="W1357" t="str">
            <v>Not Operational</v>
          </cell>
          <cell r="X1357" t="str">
            <v>Not Operational</v>
          </cell>
          <cell r="Y1357" t="str">
            <v>Not Operational</v>
          </cell>
          <cell r="Z1357" t="str">
            <v>Not Operational</v>
          </cell>
          <cell r="AA1357" t="str">
            <v>Not Operational</v>
          </cell>
          <cell r="AB1357" t="str">
            <v>Operational</v>
          </cell>
          <cell r="AC1357" t="str">
            <v>Not Operational</v>
          </cell>
          <cell r="AD1357" t="str">
            <v>Operational</v>
          </cell>
          <cell r="AE1357" t="str">
            <v>Operational</v>
          </cell>
          <cell r="AF1357" t="str">
            <v>Operational</v>
          </cell>
        </row>
        <row r="1358">
          <cell r="N1358" t="str">
            <v>United States</v>
          </cell>
          <cell r="W1358" t="str">
            <v>Operational</v>
          </cell>
          <cell r="X1358" t="str">
            <v>Operational</v>
          </cell>
          <cell r="Y1358" t="str">
            <v>Operational</v>
          </cell>
          <cell r="Z1358" t="str">
            <v>Operational</v>
          </cell>
          <cell r="AA1358" t="str">
            <v>Operational</v>
          </cell>
          <cell r="AB1358" t="str">
            <v>Operational</v>
          </cell>
          <cell r="AC1358" t="str">
            <v>Operational</v>
          </cell>
          <cell r="AD1358" t="str">
            <v>Operational</v>
          </cell>
          <cell r="AE1358" t="str">
            <v>Operational</v>
          </cell>
          <cell r="AF1358" t="str">
            <v>Operational</v>
          </cell>
        </row>
        <row r="1359">
          <cell r="N1359" t="str">
            <v>United States</v>
          </cell>
          <cell r="W1359" t="str">
            <v>Operational</v>
          </cell>
          <cell r="X1359" t="str">
            <v>Operational</v>
          </cell>
          <cell r="Y1359" t="str">
            <v>Operational</v>
          </cell>
          <cell r="Z1359" t="str">
            <v>Operational</v>
          </cell>
          <cell r="AA1359" t="str">
            <v>Operational</v>
          </cell>
          <cell r="AB1359" t="str">
            <v>Operational</v>
          </cell>
          <cell r="AC1359" t="str">
            <v>Operational</v>
          </cell>
          <cell r="AD1359" t="str">
            <v>Operational</v>
          </cell>
          <cell r="AE1359" t="str">
            <v>Operational</v>
          </cell>
          <cell r="AF1359" t="str">
            <v>Operational</v>
          </cell>
        </row>
        <row r="1360">
          <cell r="N1360" t="str">
            <v>United States</v>
          </cell>
          <cell r="W1360" t="str">
            <v>Operational</v>
          </cell>
          <cell r="X1360" t="str">
            <v>Operational</v>
          </cell>
          <cell r="Y1360" t="str">
            <v>Operational</v>
          </cell>
          <cell r="Z1360" t="str">
            <v>Operational</v>
          </cell>
          <cell r="AA1360" t="str">
            <v>Operational</v>
          </cell>
          <cell r="AB1360" t="str">
            <v>Operational</v>
          </cell>
          <cell r="AC1360" t="str">
            <v>Operational</v>
          </cell>
          <cell r="AD1360" t="str">
            <v>Operational</v>
          </cell>
          <cell r="AE1360" t="str">
            <v>Operational</v>
          </cell>
          <cell r="AF1360" t="str">
            <v>Operational</v>
          </cell>
        </row>
        <row r="1361">
          <cell r="N1361" t="str">
            <v>United States</v>
          </cell>
          <cell r="W1361" t="str">
            <v>Under Construction</v>
          </cell>
          <cell r="X1361" t="str">
            <v>Operational</v>
          </cell>
          <cell r="Y1361" t="str">
            <v>Operational</v>
          </cell>
          <cell r="Z1361" t="str">
            <v>Operational</v>
          </cell>
          <cell r="AA1361" t="str">
            <v>Operational</v>
          </cell>
          <cell r="AB1361" t="str">
            <v>Operational</v>
          </cell>
          <cell r="AC1361" t="str">
            <v>Operational</v>
          </cell>
          <cell r="AD1361" t="str">
            <v>Operational</v>
          </cell>
          <cell r="AE1361" t="str">
            <v>Operational</v>
          </cell>
          <cell r="AF1361" t="str">
            <v>Operational</v>
          </cell>
        </row>
        <row r="1362">
          <cell r="N1362" t="str">
            <v>United States</v>
          </cell>
          <cell r="W1362" t="str">
            <v>Operational</v>
          </cell>
          <cell r="X1362" t="str">
            <v>Operational</v>
          </cell>
          <cell r="Y1362" t="str">
            <v>Operational</v>
          </cell>
          <cell r="Z1362" t="str">
            <v>Operational</v>
          </cell>
          <cell r="AA1362" t="str">
            <v>Operational</v>
          </cell>
          <cell r="AB1362" t="str">
            <v>Operational</v>
          </cell>
          <cell r="AC1362" t="str">
            <v>Operational</v>
          </cell>
          <cell r="AD1362" t="str">
            <v>Operational</v>
          </cell>
          <cell r="AE1362" t="str">
            <v>Operational</v>
          </cell>
          <cell r="AF1362" t="str">
            <v>Operational</v>
          </cell>
        </row>
        <row r="1363">
          <cell r="N1363" t="str">
            <v>Canada</v>
          </cell>
          <cell r="W1363" t="str">
            <v>Operational</v>
          </cell>
          <cell r="X1363" t="str">
            <v>Operational</v>
          </cell>
          <cell r="Y1363" t="str">
            <v>Operational</v>
          </cell>
          <cell r="Z1363" t="str">
            <v>Operational</v>
          </cell>
          <cell r="AA1363" t="str">
            <v>Operational</v>
          </cell>
          <cell r="AB1363" t="str">
            <v>Operational</v>
          </cell>
          <cell r="AC1363" t="str">
            <v>Operational</v>
          </cell>
          <cell r="AD1363" t="str">
            <v>Operational</v>
          </cell>
          <cell r="AE1363" t="str">
            <v>Operational</v>
          </cell>
          <cell r="AF1363" t="str">
            <v>Operational</v>
          </cell>
        </row>
        <row r="1364">
          <cell r="N1364" t="str">
            <v>Canada</v>
          </cell>
          <cell r="W1364" t="str">
            <v>Operational</v>
          </cell>
          <cell r="X1364" t="str">
            <v>Operational</v>
          </cell>
          <cell r="Y1364" t="str">
            <v>Operational</v>
          </cell>
          <cell r="Z1364" t="str">
            <v>Operational</v>
          </cell>
          <cell r="AA1364" t="str">
            <v>Operational</v>
          </cell>
          <cell r="AB1364" t="str">
            <v>Operational</v>
          </cell>
          <cell r="AC1364" t="str">
            <v>Operational</v>
          </cell>
          <cell r="AD1364" t="str">
            <v>Operational</v>
          </cell>
          <cell r="AE1364" t="str">
            <v>Operational</v>
          </cell>
          <cell r="AF1364" t="str">
            <v>Operational</v>
          </cell>
        </row>
        <row r="1365">
          <cell r="N1365" t="str">
            <v>Canada</v>
          </cell>
          <cell r="W1365" t="str">
            <v>Operational</v>
          </cell>
          <cell r="X1365" t="str">
            <v>Operational</v>
          </cell>
          <cell r="Y1365" t="str">
            <v>Operational</v>
          </cell>
          <cell r="Z1365" t="str">
            <v>Operational</v>
          </cell>
          <cell r="AA1365" t="str">
            <v>Operational</v>
          </cell>
          <cell r="AB1365" t="str">
            <v>Operational</v>
          </cell>
          <cell r="AC1365" t="str">
            <v>Operational</v>
          </cell>
          <cell r="AD1365" t="str">
            <v>Operational</v>
          </cell>
          <cell r="AE1365" t="str">
            <v>Operational</v>
          </cell>
          <cell r="AF1365" t="str">
            <v>Operational</v>
          </cell>
        </row>
        <row r="1366">
          <cell r="N1366" t="str">
            <v>Canada</v>
          </cell>
          <cell r="W1366" t="str">
            <v>Operational</v>
          </cell>
          <cell r="X1366" t="str">
            <v>Operational</v>
          </cell>
          <cell r="Y1366" t="str">
            <v>Operational</v>
          </cell>
          <cell r="Z1366" t="str">
            <v>Operational</v>
          </cell>
          <cell r="AA1366" t="str">
            <v>Operational</v>
          </cell>
          <cell r="AB1366" t="str">
            <v>Operational</v>
          </cell>
          <cell r="AC1366" t="str">
            <v>Operational</v>
          </cell>
          <cell r="AD1366" t="str">
            <v>Operational</v>
          </cell>
          <cell r="AE1366" t="str">
            <v>Operational</v>
          </cell>
          <cell r="AF1366" t="str">
            <v>Operational</v>
          </cell>
        </row>
        <row r="1367">
          <cell r="N1367" t="str">
            <v>United States</v>
          </cell>
          <cell r="W1367" t="str">
            <v>Operational</v>
          </cell>
          <cell r="X1367" t="str">
            <v>Operational</v>
          </cell>
          <cell r="Y1367" t="str">
            <v>Operational</v>
          </cell>
          <cell r="Z1367" t="str">
            <v>Operational</v>
          </cell>
          <cell r="AA1367" t="str">
            <v>Operational</v>
          </cell>
          <cell r="AB1367" t="str">
            <v>Operational</v>
          </cell>
          <cell r="AC1367" t="str">
            <v>Operational</v>
          </cell>
          <cell r="AD1367" t="str">
            <v>Operational</v>
          </cell>
          <cell r="AE1367" t="str">
            <v>Operational</v>
          </cell>
          <cell r="AF1367" t="str">
            <v>Operational</v>
          </cell>
        </row>
        <row r="1368">
          <cell r="N1368" t="str">
            <v>Canada</v>
          </cell>
          <cell r="W1368" t="str">
            <v>Operational</v>
          </cell>
          <cell r="X1368" t="str">
            <v>Operational</v>
          </cell>
          <cell r="Y1368" t="str">
            <v>Operational</v>
          </cell>
          <cell r="Z1368" t="str">
            <v>Operational</v>
          </cell>
          <cell r="AA1368" t="str">
            <v>Operational</v>
          </cell>
          <cell r="AB1368" t="str">
            <v>Operational</v>
          </cell>
          <cell r="AC1368" t="str">
            <v>Operational</v>
          </cell>
          <cell r="AD1368" t="str">
            <v>Operational</v>
          </cell>
          <cell r="AE1368" t="str">
            <v>Operational</v>
          </cell>
          <cell r="AF1368" t="str">
            <v>Operational</v>
          </cell>
        </row>
        <row r="1369">
          <cell r="N1369" t="str">
            <v>United States</v>
          </cell>
          <cell r="W1369" t="str">
            <v>Operational</v>
          </cell>
          <cell r="X1369" t="str">
            <v>Operational</v>
          </cell>
          <cell r="Y1369" t="str">
            <v>Operational</v>
          </cell>
          <cell r="Z1369" t="str">
            <v>Operational</v>
          </cell>
          <cell r="AA1369" t="str">
            <v>Operational</v>
          </cell>
          <cell r="AB1369" t="str">
            <v>Operational</v>
          </cell>
          <cell r="AC1369" t="str">
            <v>Operational</v>
          </cell>
          <cell r="AD1369" t="str">
            <v>Operational</v>
          </cell>
          <cell r="AE1369" t="str">
            <v>Operational</v>
          </cell>
          <cell r="AF1369" t="str">
            <v>Operational</v>
          </cell>
        </row>
        <row r="1370">
          <cell r="N1370" t="str">
            <v>United States</v>
          </cell>
          <cell r="W1370" t="str">
            <v>Operational</v>
          </cell>
          <cell r="X1370" t="str">
            <v>Operational</v>
          </cell>
          <cell r="Y1370" t="str">
            <v>Operational</v>
          </cell>
          <cell r="Z1370" t="str">
            <v>Operational</v>
          </cell>
          <cell r="AA1370" t="str">
            <v>Operational</v>
          </cell>
          <cell r="AB1370" t="str">
            <v>Operational</v>
          </cell>
          <cell r="AC1370" t="str">
            <v>Operational</v>
          </cell>
          <cell r="AD1370" t="str">
            <v>Operational</v>
          </cell>
          <cell r="AE1370" t="str">
            <v>Operational</v>
          </cell>
          <cell r="AF1370" t="str">
            <v>Operational</v>
          </cell>
        </row>
        <row r="1371">
          <cell r="N1371" t="str">
            <v>United States</v>
          </cell>
          <cell r="W1371" t="str">
            <v>Under Construction</v>
          </cell>
          <cell r="X1371" t="str">
            <v>Under Construction</v>
          </cell>
          <cell r="Y1371" t="str">
            <v>Under Construction</v>
          </cell>
          <cell r="Z1371" t="str">
            <v>Under Construction</v>
          </cell>
          <cell r="AA1371" t="str">
            <v>Under Construction</v>
          </cell>
          <cell r="AB1371" t="str">
            <v>Under Construction</v>
          </cell>
          <cell r="AC1371" t="str">
            <v>Under Construction</v>
          </cell>
          <cell r="AD1371" t="str">
            <v>Operational</v>
          </cell>
          <cell r="AE1371" t="str">
            <v>Operational</v>
          </cell>
          <cell r="AF1371" t="str">
            <v>Operational</v>
          </cell>
        </row>
        <row r="1372">
          <cell r="N1372" t="str">
            <v>United States</v>
          </cell>
          <cell r="W1372" t="str">
            <v>Operational</v>
          </cell>
          <cell r="X1372" t="str">
            <v>Operational</v>
          </cell>
          <cell r="Y1372" t="str">
            <v>Operational</v>
          </cell>
          <cell r="Z1372" t="str">
            <v>Operational</v>
          </cell>
          <cell r="AA1372" t="str">
            <v>Operational</v>
          </cell>
          <cell r="AB1372" t="str">
            <v>Operational</v>
          </cell>
          <cell r="AC1372" t="str">
            <v>Operational</v>
          </cell>
          <cell r="AD1372" t="str">
            <v>Operational</v>
          </cell>
          <cell r="AE1372" t="str">
            <v>Operational</v>
          </cell>
          <cell r="AF1372" t="str">
            <v>Operational</v>
          </cell>
        </row>
        <row r="1373">
          <cell r="N1373" t="str">
            <v>United States</v>
          </cell>
          <cell r="W1373" t="str">
            <v>Under Construction</v>
          </cell>
          <cell r="X1373" t="str">
            <v>Operational</v>
          </cell>
          <cell r="Y1373" t="str">
            <v>Operational</v>
          </cell>
          <cell r="Z1373" t="str">
            <v>Operational</v>
          </cell>
          <cell r="AA1373" t="str">
            <v>Operational</v>
          </cell>
          <cell r="AB1373" t="str">
            <v>Operational</v>
          </cell>
          <cell r="AC1373" t="str">
            <v>Operational</v>
          </cell>
          <cell r="AD1373" t="str">
            <v>Operational</v>
          </cell>
          <cell r="AE1373" t="str">
            <v>Operational</v>
          </cell>
          <cell r="AF1373" t="str">
            <v>Operational</v>
          </cell>
        </row>
        <row r="1374">
          <cell r="N1374" t="str">
            <v>United States</v>
          </cell>
          <cell r="W1374" t="str">
            <v>Operational</v>
          </cell>
          <cell r="X1374" t="str">
            <v>Operational</v>
          </cell>
          <cell r="Y1374" t="str">
            <v>Operational</v>
          </cell>
          <cell r="Z1374" t="str">
            <v>Operational</v>
          </cell>
          <cell r="AA1374" t="str">
            <v>Operational</v>
          </cell>
          <cell r="AB1374" t="str">
            <v>Operational</v>
          </cell>
          <cell r="AC1374" t="str">
            <v>Operational</v>
          </cell>
          <cell r="AD1374" t="str">
            <v>Operational</v>
          </cell>
          <cell r="AE1374" t="str">
            <v>Operational</v>
          </cell>
          <cell r="AF1374" t="str">
            <v>Operational</v>
          </cell>
        </row>
        <row r="1375">
          <cell r="N1375" t="str">
            <v>United States</v>
          </cell>
          <cell r="W1375" t="str">
            <v>Operational</v>
          </cell>
          <cell r="X1375" t="str">
            <v>Operational</v>
          </cell>
          <cell r="Y1375" t="str">
            <v>Operational</v>
          </cell>
          <cell r="Z1375" t="str">
            <v>Operational</v>
          </cell>
          <cell r="AA1375" t="str">
            <v>Operational</v>
          </cell>
          <cell r="AB1375" t="str">
            <v>Operational</v>
          </cell>
          <cell r="AC1375" t="str">
            <v>Operational</v>
          </cell>
          <cell r="AD1375" t="str">
            <v>Operational</v>
          </cell>
          <cell r="AE1375" t="str">
            <v>Operational</v>
          </cell>
          <cell r="AF1375" t="str">
            <v>Operational</v>
          </cell>
        </row>
        <row r="1376">
          <cell r="N1376" t="str">
            <v>United States</v>
          </cell>
          <cell r="W1376" t="str">
            <v>Operational</v>
          </cell>
          <cell r="X1376" t="str">
            <v>Operational</v>
          </cell>
          <cell r="Y1376" t="str">
            <v>Operational</v>
          </cell>
          <cell r="Z1376" t="str">
            <v>Operational</v>
          </cell>
          <cell r="AA1376" t="str">
            <v>Operational</v>
          </cell>
          <cell r="AB1376" t="str">
            <v>Operational</v>
          </cell>
          <cell r="AC1376" t="str">
            <v>Operational</v>
          </cell>
          <cell r="AD1376" t="str">
            <v>Operational</v>
          </cell>
          <cell r="AE1376" t="str">
            <v>Operational</v>
          </cell>
          <cell r="AF1376" t="str">
            <v>Operational</v>
          </cell>
        </row>
        <row r="1377">
          <cell r="N1377" t="str">
            <v>United States</v>
          </cell>
          <cell r="W1377" t="str">
            <v>Operational</v>
          </cell>
          <cell r="X1377" t="str">
            <v>Operational</v>
          </cell>
          <cell r="Y1377" t="str">
            <v>Operational</v>
          </cell>
          <cell r="Z1377" t="str">
            <v>Operational</v>
          </cell>
          <cell r="AA1377" t="str">
            <v>Operational</v>
          </cell>
          <cell r="AB1377" t="str">
            <v>Operational</v>
          </cell>
          <cell r="AC1377" t="str">
            <v>Operational</v>
          </cell>
          <cell r="AD1377" t="str">
            <v>Operational</v>
          </cell>
          <cell r="AE1377" t="str">
            <v>Operational</v>
          </cell>
          <cell r="AF1377" t="str">
            <v>Operational</v>
          </cell>
        </row>
        <row r="1378">
          <cell r="N1378" t="str">
            <v>United States</v>
          </cell>
          <cell r="W1378" t="str">
            <v>Operational</v>
          </cell>
          <cell r="X1378" t="str">
            <v>Operational</v>
          </cell>
          <cell r="Y1378" t="str">
            <v>Operational</v>
          </cell>
          <cell r="Z1378" t="str">
            <v>Operational</v>
          </cell>
          <cell r="AA1378" t="str">
            <v>Operational</v>
          </cell>
          <cell r="AB1378" t="str">
            <v>Operational</v>
          </cell>
          <cell r="AC1378" t="str">
            <v>Operational</v>
          </cell>
          <cell r="AD1378" t="str">
            <v>Operational</v>
          </cell>
          <cell r="AE1378" t="str">
            <v>Operational</v>
          </cell>
          <cell r="AF1378" t="str">
            <v>Operational</v>
          </cell>
        </row>
        <row r="1379">
          <cell r="N1379" t="str">
            <v>United States</v>
          </cell>
          <cell r="W1379" t="str">
            <v>Operational</v>
          </cell>
          <cell r="X1379" t="str">
            <v>Operational</v>
          </cell>
          <cell r="Y1379" t="str">
            <v>Operational</v>
          </cell>
          <cell r="Z1379" t="str">
            <v>Operational</v>
          </cell>
          <cell r="AA1379" t="str">
            <v>Operational</v>
          </cell>
          <cell r="AB1379" t="str">
            <v>Operational</v>
          </cell>
          <cell r="AC1379" t="str">
            <v>Operational</v>
          </cell>
          <cell r="AD1379" t="str">
            <v>Operational</v>
          </cell>
          <cell r="AE1379" t="str">
            <v>Operational</v>
          </cell>
          <cell r="AF1379" t="str">
            <v>Operational</v>
          </cell>
        </row>
        <row r="1380">
          <cell r="N1380" t="str">
            <v>United States</v>
          </cell>
          <cell r="W1380" t="str">
            <v>Operational</v>
          </cell>
          <cell r="X1380" t="str">
            <v>Operational</v>
          </cell>
          <cell r="Y1380" t="str">
            <v>Operational</v>
          </cell>
          <cell r="Z1380" t="str">
            <v>Operational</v>
          </cell>
          <cell r="AA1380" t="str">
            <v>Operational</v>
          </cell>
          <cell r="AB1380" t="str">
            <v>Operational</v>
          </cell>
          <cell r="AC1380" t="str">
            <v>Operational</v>
          </cell>
          <cell r="AD1380" t="str">
            <v>Operational</v>
          </cell>
          <cell r="AE1380" t="str">
            <v>Operational</v>
          </cell>
          <cell r="AF1380" t="str">
            <v>Operational</v>
          </cell>
        </row>
        <row r="1381">
          <cell r="N1381" t="str">
            <v>United States</v>
          </cell>
          <cell r="W1381" t="str">
            <v>Under Construction</v>
          </cell>
          <cell r="X1381" t="str">
            <v>Under Construction</v>
          </cell>
          <cell r="Y1381" t="str">
            <v>Operational</v>
          </cell>
          <cell r="Z1381" t="str">
            <v>Operational</v>
          </cell>
          <cell r="AA1381" t="str">
            <v>Operational</v>
          </cell>
          <cell r="AB1381" t="str">
            <v>Operational</v>
          </cell>
          <cell r="AC1381" t="str">
            <v>Operational</v>
          </cell>
          <cell r="AD1381" t="str">
            <v>Operational</v>
          </cell>
          <cell r="AE1381" t="str">
            <v>Operational</v>
          </cell>
          <cell r="AF1381" t="str">
            <v>Operational</v>
          </cell>
        </row>
        <row r="1382">
          <cell r="N1382" t="str">
            <v>United States</v>
          </cell>
          <cell r="W1382" t="str">
            <v>Operational</v>
          </cell>
          <cell r="X1382" t="str">
            <v>Operational</v>
          </cell>
          <cell r="Y1382" t="str">
            <v>Operational</v>
          </cell>
          <cell r="Z1382" t="str">
            <v>Operational</v>
          </cell>
          <cell r="AA1382" t="str">
            <v>Operational</v>
          </cell>
          <cell r="AB1382" t="str">
            <v>Operational</v>
          </cell>
          <cell r="AC1382" t="str">
            <v>Operational</v>
          </cell>
          <cell r="AD1382" t="str">
            <v>Operational</v>
          </cell>
          <cell r="AE1382" t="str">
            <v>Operational</v>
          </cell>
          <cell r="AF1382" t="str">
            <v>Operational</v>
          </cell>
        </row>
        <row r="1383">
          <cell r="N1383" t="str">
            <v>United States</v>
          </cell>
          <cell r="W1383" t="str">
            <v>Operational</v>
          </cell>
          <cell r="X1383" t="str">
            <v>Operational</v>
          </cell>
          <cell r="Y1383" t="str">
            <v>Operational</v>
          </cell>
          <cell r="Z1383" t="str">
            <v>Operational</v>
          </cell>
          <cell r="AA1383" t="str">
            <v>Operational</v>
          </cell>
          <cell r="AB1383" t="str">
            <v>Operational</v>
          </cell>
          <cell r="AC1383" t="str">
            <v>Operational</v>
          </cell>
          <cell r="AD1383" t="str">
            <v>Operational</v>
          </cell>
          <cell r="AE1383" t="str">
            <v>Operational</v>
          </cell>
          <cell r="AF1383" t="str">
            <v>Operational</v>
          </cell>
        </row>
        <row r="1384">
          <cell r="N1384" t="str">
            <v>United States</v>
          </cell>
          <cell r="W1384" t="str">
            <v>Operational</v>
          </cell>
          <cell r="X1384" t="str">
            <v>Operational</v>
          </cell>
          <cell r="Y1384" t="str">
            <v>Operational</v>
          </cell>
          <cell r="Z1384" t="str">
            <v>Operational</v>
          </cell>
          <cell r="AA1384" t="str">
            <v>Operational</v>
          </cell>
          <cell r="AB1384" t="str">
            <v>Operational</v>
          </cell>
          <cell r="AC1384" t="str">
            <v>Operational</v>
          </cell>
          <cell r="AD1384" t="str">
            <v>Operational</v>
          </cell>
          <cell r="AE1384" t="str">
            <v>Operational</v>
          </cell>
          <cell r="AF1384" t="str">
            <v>Operational</v>
          </cell>
        </row>
        <row r="1385">
          <cell r="N1385" t="str">
            <v>United States</v>
          </cell>
          <cell r="W1385" t="str">
            <v>Operational</v>
          </cell>
          <cell r="X1385" t="str">
            <v>Operational</v>
          </cell>
          <cell r="Y1385" t="str">
            <v>Operational</v>
          </cell>
          <cell r="Z1385" t="str">
            <v>Operational</v>
          </cell>
          <cell r="AA1385" t="str">
            <v>Operational</v>
          </cell>
          <cell r="AB1385" t="str">
            <v>Operational</v>
          </cell>
          <cell r="AC1385" t="str">
            <v>Operational</v>
          </cell>
          <cell r="AD1385" t="str">
            <v>Operational</v>
          </cell>
          <cell r="AE1385" t="str">
            <v>Operational</v>
          </cell>
          <cell r="AF1385" t="str">
            <v>Operational</v>
          </cell>
        </row>
        <row r="1386">
          <cell r="N1386" t="str">
            <v>United States</v>
          </cell>
          <cell r="W1386" t="str">
            <v>Operational</v>
          </cell>
          <cell r="X1386" t="str">
            <v>Operational</v>
          </cell>
          <cell r="Y1386" t="str">
            <v>Operational</v>
          </cell>
          <cell r="Z1386" t="str">
            <v>Operational</v>
          </cell>
          <cell r="AA1386" t="str">
            <v>Operational</v>
          </cell>
          <cell r="AB1386" t="str">
            <v>Operational</v>
          </cell>
          <cell r="AC1386" t="str">
            <v>Operational</v>
          </cell>
          <cell r="AD1386" t="str">
            <v>Operational</v>
          </cell>
          <cell r="AE1386" t="str">
            <v>Operational</v>
          </cell>
          <cell r="AF1386" t="str">
            <v>Operational</v>
          </cell>
        </row>
        <row r="1387">
          <cell r="N1387" t="str">
            <v>United States</v>
          </cell>
          <cell r="W1387" t="str">
            <v>Operational</v>
          </cell>
          <cell r="X1387" t="str">
            <v>Operational</v>
          </cell>
          <cell r="Y1387" t="str">
            <v>Operational</v>
          </cell>
          <cell r="Z1387" t="str">
            <v>Operational</v>
          </cell>
          <cell r="AA1387" t="str">
            <v>Operational</v>
          </cell>
          <cell r="AB1387" t="str">
            <v>Operational</v>
          </cell>
          <cell r="AC1387" t="str">
            <v>Operational</v>
          </cell>
          <cell r="AD1387" t="str">
            <v>Operational</v>
          </cell>
          <cell r="AE1387" t="str">
            <v>Operational</v>
          </cell>
          <cell r="AF1387" t="str">
            <v>Operational</v>
          </cell>
        </row>
        <row r="1388">
          <cell r="N1388" t="str">
            <v>United States</v>
          </cell>
          <cell r="W1388" t="str">
            <v>Operational</v>
          </cell>
          <cell r="X1388" t="str">
            <v>Operational</v>
          </cell>
          <cell r="Y1388" t="str">
            <v>Operational</v>
          </cell>
          <cell r="Z1388" t="str">
            <v>Operational</v>
          </cell>
          <cell r="AA1388" t="str">
            <v>Operational</v>
          </cell>
          <cell r="AB1388" t="str">
            <v>Operational</v>
          </cell>
          <cell r="AC1388" t="str">
            <v>Operational</v>
          </cell>
          <cell r="AD1388" t="str">
            <v>Operational</v>
          </cell>
          <cell r="AE1388" t="str">
            <v>Operational</v>
          </cell>
          <cell r="AF1388" t="str">
            <v>Operational</v>
          </cell>
        </row>
        <row r="1389">
          <cell r="N1389" t="str">
            <v>United States</v>
          </cell>
          <cell r="W1389" t="str">
            <v>Operational</v>
          </cell>
          <cell r="X1389" t="str">
            <v>Operational</v>
          </cell>
          <cell r="Y1389" t="str">
            <v>Operational</v>
          </cell>
          <cell r="Z1389" t="str">
            <v>Operational</v>
          </cell>
          <cell r="AA1389" t="str">
            <v>Operational</v>
          </cell>
          <cell r="AB1389" t="str">
            <v>Operational</v>
          </cell>
          <cell r="AC1389" t="str">
            <v>Operational</v>
          </cell>
          <cell r="AD1389" t="str">
            <v>Operational</v>
          </cell>
          <cell r="AE1389" t="str">
            <v>Operational</v>
          </cell>
          <cell r="AF1389" t="str">
            <v>Operational</v>
          </cell>
        </row>
        <row r="1390">
          <cell r="N1390" t="str">
            <v>United States</v>
          </cell>
          <cell r="W1390" t="str">
            <v>Operational</v>
          </cell>
          <cell r="X1390" t="str">
            <v>Operational</v>
          </cell>
          <cell r="Y1390" t="str">
            <v>Operational</v>
          </cell>
          <cell r="Z1390" t="str">
            <v>Operational</v>
          </cell>
          <cell r="AA1390" t="str">
            <v>Operational</v>
          </cell>
          <cell r="AB1390" t="str">
            <v>Operational</v>
          </cell>
          <cell r="AC1390" t="str">
            <v>Operational</v>
          </cell>
          <cell r="AD1390" t="str">
            <v>Operational</v>
          </cell>
          <cell r="AE1390" t="str">
            <v>Operational</v>
          </cell>
          <cell r="AF1390" t="str">
            <v>Operational</v>
          </cell>
        </row>
        <row r="1391">
          <cell r="N1391" t="str">
            <v>United States</v>
          </cell>
          <cell r="W1391" t="str">
            <v>Operational</v>
          </cell>
          <cell r="X1391" t="str">
            <v>Operational</v>
          </cell>
          <cell r="Y1391" t="str">
            <v>Operational</v>
          </cell>
          <cell r="Z1391" t="str">
            <v>Operational</v>
          </cell>
          <cell r="AA1391" t="str">
            <v>Operational</v>
          </cell>
          <cell r="AB1391" t="str">
            <v>Operational</v>
          </cell>
          <cell r="AC1391" t="str">
            <v>Operational</v>
          </cell>
          <cell r="AD1391" t="str">
            <v>Operational</v>
          </cell>
          <cell r="AE1391" t="str">
            <v>Operational</v>
          </cell>
          <cell r="AF1391" t="str">
            <v>Operational</v>
          </cell>
        </row>
        <row r="1392">
          <cell r="N1392" t="str">
            <v>United States</v>
          </cell>
          <cell r="W1392" t="str">
            <v>Operational</v>
          </cell>
          <cell r="X1392" t="str">
            <v>Operational</v>
          </cell>
          <cell r="Y1392" t="str">
            <v>Operational</v>
          </cell>
          <cell r="Z1392" t="str">
            <v>Operational</v>
          </cell>
          <cell r="AA1392" t="str">
            <v>Operational</v>
          </cell>
          <cell r="AB1392" t="str">
            <v>Operational</v>
          </cell>
          <cell r="AC1392" t="str">
            <v>Operational</v>
          </cell>
          <cell r="AD1392" t="str">
            <v>Operational</v>
          </cell>
          <cell r="AE1392" t="str">
            <v>Operational</v>
          </cell>
          <cell r="AF1392" t="str">
            <v>Operational</v>
          </cell>
        </row>
        <row r="1393">
          <cell r="N1393" t="str">
            <v>United States</v>
          </cell>
          <cell r="W1393" t="str">
            <v>Operational</v>
          </cell>
          <cell r="X1393" t="str">
            <v>Operational</v>
          </cell>
          <cell r="Y1393" t="str">
            <v>Operational</v>
          </cell>
          <cell r="Z1393" t="str">
            <v>Operational</v>
          </cell>
          <cell r="AA1393" t="str">
            <v>Operational</v>
          </cell>
          <cell r="AB1393" t="str">
            <v>Operational</v>
          </cell>
          <cell r="AC1393" t="str">
            <v>Operational</v>
          </cell>
          <cell r="AD1393" t="str">
            <v>Operational</v>
          </cell>
          <cell r="AE1393" t="str">
            <v>Operational</v>
          </cell>
          <cell r="AF1393" t="str">
            <v>Operational</v>
          </cell>
        </row>
        <row r="1394">
          <cell r="N1394" t="str">
            <v>United States</v>
          </cell>
          <cell r="W1394" t="str">
            <v>Operational</v>
          </cell>
          <cell r="X1394" t="str">
            <v>Operational</v>
          </cell>
          <cell r="Y1394" t="str">
            <v>Operational</v>
          </cell>
          <cell r="Z1394" t="str">
            <v>Operational</v>
          </cell>
          <cell r="AA1394" t="str">
            <v>Operational</v>
          </cell>
          <cell r="AB1394" t="str">
            <v>Operational</v>
          </cell>
          <cell r="AC1394" t="str">
            <v>Operational</v>
          </cell>
          <cell r="AD1394" t="str">
            <v>Operational</v>
          </cell>
          <cell r="AE1394" t="str">
            <v>Operational</v>
          </cell>
          <cell r="AF1394" t="str">
            <v>Operational</v>
          </cell>
        </row>
        <row r="1395">
          <cell r="N1395" t="str">
            <v>United States</v>
          </cell>
          <cell r="W1395" t="str">
            <v>Operational</v>
          </cell>
          <cell r="X1395" t="str">
            <v>Operational</v>
          </cell>
          <cell r="Y1395" t="str">
            <v>Operational</v>
          </cell>
          <cell r="Z1395" t="str">
            <v>Operational</v>
          </cell>
          <cell r="AA1395" t="str">
            <v>Operational</v>
          </cell>
          <cell r="AB1395" t="str">
            <v>Operational</v>
          </cell>
          <cell r="AC1395" t="str">
            <v>Operational</v>
          </cell>
          <cell r="AD1395" t="str">
            <v>Operational</v>
          </cell>
          <cell r="AE1395" t="str">
            <v>Operational</v>
          </cell>
          <cell r="AF1395" t="str">
            <v>Operational</v>
          </cell>
        </row>
        <row r="1396">
          <cell r="N1396" t="str">
            <v>United States</v>
          </cell>
          <cell r="W1396" t="str">
            <v>Operational</v>
          </cell>
          <cell r="X1396" t="str">
            <v>Operational</v>
          </cell>
          <cell r="Y1396" t="str">
            <v>Operational</v>
          </cell>
          <cell r="Z1396" t="str">
            <v>Operational</v>
          </cell>
          <cell r="AA1396" t="str">
            <v>Operational</v>
          </cell>
          <cell r="AB1396" t="str">
            <v>Operational</v>
          </cell>
          <cell r="AC1396" t="str">
            <v>Operational</v>
          </cell>
          <cell r="AD1396" t="str">
            <v>Operational</v>
          </cell>
          <cell r="AE1396" t="str">
            <v>Operational</v>
          </cell>
          <cell r="AF1396" t="str">
            <v>Operational</v>
          </cell>
        </row>
        <row r="1397">
          <cell r="N1397" t="str">
            <v>United States</v>
          </cell>
          <cell r="W1397" t="str">
            <v>Operational</v>
          </cell>
          <cell r="X1397" t="str">
            <v>Operational</v>
          </cell>
          <cell r="Y1397" t="str">
            <v>Operational</v>
          </cell>
          <cell r="Z1397" t="str">
            <v>Operational</v>
          </cell>
          <cell r="AA1397" t="str">
            <v>Operational</v>
          </cell>
          <cell r="AB1397" t="str">
            <v>Operational</v>
          </cell>
          <cell r="AC1397" t="str">
            <v>Operational</v>
          </cell>
          <cell r="AD1397" t="str">
            <v>Operational</v>
          </cell>
          <cell r="AE1397" t="str">
            <v>Operational</v>
          </cell>
          <cell r="AF1397" t="str">
            <v>Operational</v>
          </cell>
        </row>
        <row r="1398">
          <cell r="N1398" t="str">
            <v>United States</v>
          </cell>
          <cell r="W1398" t="str">
            <v>Operational</v>
          </cell>
          <cell r="X1398" t="str">
            <v>Operational</v>
          </cell>
          <cell r="Y1398" t="str">
            <v>Operational</v>
          </cell>
          <cell r="Z1398" t="str">
            <v>Operational</v>
          </cell>
          <cell r="AA1398" t="str">
            <v>Operational</v>
          </cell>
          <cell r="AB1398" t="str">
            <v>Operational</v>
          </cell>
          <cell r="AC1398" t="str">
            <v>Operational</v>
          </cell>
          <cell r="AD1398" t="str">
            <v>Operational</v>
          </cell>
          <cell r="AE1398" t="str">
            <v>Operational</v>
          </cell>
          <cell r="AF1398" t="str">
            <v>Operational</v>
          </cell>
        </row>
        <row r="1399">
          <cell r="N1399" t="str">
            <v>United States</v>
          </cell>
          <cell r="W1399" t="str">
            <v>Operational</v>
          </cell>
          <cell r="X1399" t="str">
            <v>Operational</v>
          </cell>
          <cell r="Y1399" t="str">
            <v>Operational</v>
          </cell>
          <cell r="Z1399" t="str">
            <v>Operational</v>
          </cell>
          <cell r="AA1399" t="str">
            <v>Operational</v>
          </cell>
          <cell r="AB1399" t="str">
            <v>Operational</v>
          </cell>
          <cell r="AC1399" t="str">
            <v>Operational</v>
          </cell>
          <cell r="AD1399" t="str">
            <v>Operational</v>
          </cell>
          <cell r="AE1399" t="str">
            <v>Operational</v>
          </cell>
          <cell r="AF1399" t="str">
            <v>Operational</v>
          </cell>
        </row>
        <row r="1400">
          <cell r="N1400" t="str">
            <v>United States</v>
          </cell>
          <cell r="W1400" t="str">
            <v>Operational</v>
          </cell>
          <cell r="X1400" t="str">
            <v>Operational</v>
          </cell>
          <cell r="Y1400" t="str">
            <v>Operational</v>
          </cell>
          <cell r="Z1400" t="str">
            <v>Operational</v>
          </cell>
          <cell r="AA1400" t="str">
            <v>Operational</v>
          </cell>
          <cell r="AB1400" t="str">
            <v>Operational</v>
          </cell>
          <cell r="AC1400" t="str">
            <v>Operational</v>
          </cell>
          <cell r="AD1400" t="str">
            <v>Operational</v>
          </cell>
          <cell r="AE1400" t="str">
            <v>Operational</v>
          </cell>
          <cell r="AF1400" t="str">
            <v>Operational</v>
          </cell>
        </row>
        <row r="1401">
          <cell r="N1401" t="str">
            <v>United States</v>
          </cell>
          <cell r="W1401" t="str">
            <v>Operational</v>
          </cell>
          <cell r="X1401" t="str">
            <v>Operational</v>
          </cell>
          <cell r="Y1401" t="str">
            <v>Operational</v>
          </cell>
          <cell r="Z1401" t="str">
            <v>Operational</v>
          </cell>
          <cell r="AA1401" t="str">
            <v>Operational</v>
          </cell>
          <cell r="AB1401" t="str">
            <v>Operational</v>
          </cell>
          <cell r="AC1401" t="str">
            <v>Operational</v>
          </cell>
          <cell r="AD1401" t="str">
            <v>Operational</v>
          </cell>
          <cell r="AE1401" t="str">
            <v>Operational</v>
          </cell>
          <cell r="AF1401" t="str">
            <v>Operational</v>
          </cell>
        </row>
        <row r="1402">
          <cell r="N1402" t="str">
            <v>United States</v>
          </cell>
          <cell r="W1402" t="str">
            <v>Operational</v>
          </cell>
          <cell r="X1402" t="str">
            <v>Operational</v>
          </cell>
          <cell r="Y1402" t="str">
            <v>Operational</v>
          </cell>
          <cell r="Z1402" t="str">
            <v>Operational</v>
          </cell>
          <cell r="AA1402" t="str">
            <v>Operational</v>
          </cell>
          <cell r="AB1402" t="str">
            <v>Operational</v>
          </cell>
          <cell r="AC1402" t="str">
            <v>Operational</v>
          </cell>
          <cell r="AD1402" t="str">
            <v>Operational</v>
          </cell>
          <cell r="AE1402" t="str">
            <v>Operational</v>
          </cell>
          <cell r="AF1402" t="str">
            <v>Operational</v>
          </cell>
        </row>
        <row r="1403">
          <cell r="N1403" t="str">
            <v>United States</v>
          </cell>
          <cell r="W1403" t="str">
            <v>Operational</v>
          </cell>
          <cell r="X1403" t="str">
            <v>Operational</v>
          </cell>
          <cell r="Y1403" t="str">
            <v>Operational</v>
          </cell>
          <cell r="Z1403" t="str">
            <v>Operational</v>
          </cell>
          <cell r="AA1403" t="str">
            <v>Operational</v>
          </cell>
          <cell r="AB1403" t="str">
            <v>Operational</v>
          </cell>
          <cell r="AC1403" t="str">
            <v>Operational</v>
          </cell>
          <cell r="AD1403" t="str">
            <v>Operational</v>
          </cell>
          <cell r="AE1403" t="str">
            <v>Operational</v>
          </cell>
          <cell r="AF1403" t="str">
            <v>Operational</v>
          </cell>
        </row>
        <row r="1404">
          <cell r="N1404" t="str">
            <v>Canada</v>
          </cell>
          <cell r="W1404" t="str">
            <v>Operational</v>
          </cell>
          <cell r="X1404" t="str">
            <v>Operational</v>
          </cell>
          <cell r="Y1404" t="str">
            <v>Operational</v>
          </cell>
          <cell r="Z1404" t="str">
            <v>Operational</v>
          </cell>
          <cell r="AA1404" t="str">
            <v>Operational</v>
          </cell>
          <cell r="AB1404" t="str">
            <v>Operational</v>
          </cell>
          <cell r="AC1404" t="str">
            <v>Operational</v>
          </cell>
          <cell r="AD1404" t="str">
            <v>Operational</v>
          </cell>
          <cell r="AE1404" t="str">
            <v>Operational</v>
          </cell>
          <cell r="AF1404" t="str">
            <v>Operational</v>
          </cell>
        </row>
        <row r="1405">
          <cell r="N1405" t="str">
            <v>Canada</v>
          </cell>
          <cell r="W1405" t="str">
            <v>Operational</v>
          </cell>
          <cell r="X1405" t="str">
            <v>Operational</v>
          </cell>
          <cell r="Y1405" t="str">
            <v>Operational</v>
          </cell>
          <cell r="Z1405" t="str">
            <v>Operational</v>
          </cell>
          <cell r="AA1405" t="str">
            <v>Operational</v>
          </cell>
          <cell r="AB1405" t="str">
            <v>Operational</v>
          </cell>
          <cell r="AC1405" t="str">
            <v>Operational</v>
          </cell>
          <cell r="AD1405" t="str">
            <v>Operational</v>
          </cell>
          <cell r="AE1405" t="str">
            <v>Operational</v>
          </cell>
          <cell r="AF1405" t="str">
            <v>Operational</v>
          </cell>
        </row>
        <row r="1406">
          <cell r="N1406" t="str">
            <v>United States</v>
          </cell>
          <cell r="W1406" t="str">
            <v>Operational</v>
          </cell>
          <cell r="X1406" t="str">
            <v>Operational</v>
          </cell>
          <cell r="Y1406" t="str">
            <v>Operational</v>
          </cell>
          <cell r="Z1406" t="str">
            <v>Operational</v>
          </cell>
          <cell r="AA1406" t="str">
            <v>Operational</v>
          </cell>
          <cell r="AB1406" t="str">
            <v>Operational</v>
          </cell>
          <cell r="AC1406" t="str">
            <v>Operational</v>
          </cell>
          <cell r="AD1406" t="str">
            <v>Operational</v>
          </cell>
          <cell r="AE1406" t="str">
            <v>Operational</v>
          </cell>
          <cell r="AF1406" t="str">
            <v>Operational</v>
          </cell>
        </row>
        <row r="1407">
          <cell r="N1407" t="str">
            <v>United States</v>
          </cell>
          <cell r="W1407" t="str">
            <v>Operational</v>
          </cell>
          <cell r="X1407" t="str">
            <v>Operational</v>
          </cell>
          <cell r="Y1407" t="str">
            <v>Operational</v>
          </cell>
          <cell r="Z1407" t="str">
            <v>Operational</v>
          </cell>
          <cell r="AA1407" t="str">
            <v>Operational</v>
          </cell>
          <cell r="AB1407" t="str">
            <v>Operational</v>
          </cell>
          <cell r="AC1407" t="str">
            <v>Operational</v>
          </cell>
          <cell r="AD1407" t="str">
            <v>Operational</v>
          </cell>
          <cell r="AE1407" t="str">
            <v>Operational</v>
          </cell>
          <cell r="AF1407" t="str">
            <v>Operational</v>
          </cell>
        </row>
        <row r="1408">
          <cell r="N1408" t="str">
            <v>United States</v>
          </cell>
          <cell r="W1408" t="str">
            <v>Operational</v>
          </cell>
          <cell r="X1408" t="str">
            <v>Operational</v>
          </cell>
          <cell r="Y1408" t="str">
            <v>Operational</v>
          </cell>
          <cell r="Z1408" t="str">
            <v>Operational</v>
          </cell>
          <cell r="AA1408" t="str">
            <v>Operational</v>
          </cell>
          <cell r="AB1408" t="str">
            <v>Operational</v>
          </cell>
          <cell r="AC1408" t="str">
            <v>Operational</v>
          </cell>
          <cell r="AD1408" t="str">
            <v>Operational</v>
          </cell>
          <cell r="AE1408" t="str">
            <v>Operational</v>
          </cell>
          <cell r="AF1408" t="str">
            <v>Operational</v>
          </cell>
        </row>
        <row r="1409">
          <cell r="N1409" t="str">
            <v>Canada</v>
          </cell>
          <cell r="W1409" t="str">
            <v>Operational</v>
          </cell>
          <cell r="X1409" t="str">
            <v>Operational</v>
          </cell>
          <cell r="Y1409" t="str">
            <v>Operational</v>
          </cell>
          <cell r="Z1409" t="str">
            <v>Operational</v>
          </cell>
          <cell r="AA1409" t="str">
            <v>Operational</v>
          </cell>
          <cell r="AB1409" t="str">
            <v>Operational</v>
          </cell>
          <cell r="AC1409" t="str">
            <v>Operational</v>
          </cell>
          <cell r="AD1409" t="str">
            <v>Operational</v>
          </cell>
          <cell r="AE1409" t="str">
            <v>Operational</v>
          </cell>
          <cell r="AF1409" t="str">
            <v>Operational</v>
          </cell>
        </row>
        <row r="1410">
          <cell r="N1410" t="str">
            <v>United States</v>
          </cell>
          <cell r="W1410" t="str">
            <v>Operational</v>
          </cell>
          <cell r="X1410" t="str">
            <v>Operational</v>
          </cell>
          <cell r="Y1410" t="str">
            <v>Operational</v>
          </cell>
          <cell r="Z1410" t="str">
            <v>Operational</v>
          </cell>
          <cell r="AA1410" t="str">
            <v>Operational</v>
          </cell>
          <cell r="AB1410" t="str">
            <v>Operational</v>
          </cell>
          <cell r="AC1410" t="str">
            <v>Operational</v>
          </cell>
          <cell r="AD1410" t="str">
            <v>Operational</v>
          </cell>
          <cell r="AE1410" t="str">
            <v>Operational</v>
          </cell>
          <cell r="AF1410" t="str">
            <v>Operational</v>
          </cell>
        </row>
        <row r="1411">
          <cell r="N1411" t="str">
            <v>United States</v>
          </cell>
          <cell r="W1411" t="str">
            <v>Operational</v>
          </cell>
          <cell r="X1411" t="str">
            <v>Operational</v>
          </cell>
          <cell r="Y1411" t="str">
            <v>Operational</v>
          </cell>
          <cell r="Z1411" t="str">
            <v>Operational</v>
          </cell>
          <cell r="AA1411" t="str">
            <v>Operational</v>
          </cell>
          <cell r="AB1411" t="str">
            <v>Operational</v>
          </cell>
          <cell r="AC1411" t="str">
            <v>Operational</v>
          </cell>
          <cell r="AD1411" t="str">
            <v>Operational</v>
          </cell>
          <cell r="AE1411" t="str">
            <v>Operational</v>
          </cell>
          <cell r="AF1411" t="str">
            <v>Operational</v>
          </cell>
        </row>
        <row r="1412">
          <cell r="N1412" t="str">
            <v>Canada</v>
          </cell>
          <cell r="W1412" t="str">
            <v>Operational</v>
          </cell>
          <cell r="X1412" t="str">
            <v>Operational</v>
          </cell>
          <cell r="Y1412" t="str">
            <v>Operational</v>
          </cell>
          <cell r="Z1412" t="str">
            <v>Operational</v>
          </cell>
          <cell r="AA1412" t="str">
            <v>Operational</v>
          </cell>
          <cell r="AB1412" t="str">
            <v>Operational</v>
          </cell>
          <cell r="AC1412" t="str">
            <v>Operational</v>
          </cell>
          <cell r="AD1412" t="str">
            <v>Operational</v>
          </cell>
          <cell r="AE1412" t="str">
            <v>Operational</v>
          </cell>
          <cell r="AF1412" t="str">
            <v>Operational</v>
          </cell>
        </row>
        <row r="1413">
          <cell r="N1413" t="str">
            <v>Canada</v>
          </cell>
          <cell r="W1413" t="str">
            <v>Operational</v>
          </cell>
          <cell r="X1413" t="str">
            <v>Operational</v>
          </cell>
          <cell r="Y1413" t="str">
            <v>Operational</v>
          </cell>
          <cell r="Z1413" t="str">
            <v>Operational</v>
          </cell>
          <cell r="AA1413" t="str">
            <v>Operational</v>
          </cell>
          <cell r="AB1413" t="str">
            <v>Operational</v>
          </cell>
          <cell r="AC1413" t="str">
            <v>Operational</v>
          </cell>
          <cell r="AD1413" t="str">
            <v>Operational</v>
          </cell>
          <cell r="AE1413" t="str">
            <v>Operational</v>
          </cell>
          <cell r="AF1413" t="str">
            <v>Operational</v>
          </cell>
        </row>
        <row r="1414">
          <cell r="N1414" t="str">
            <v>Canada</v>
          </cell>
          <cell r="W1414" t="str">
            <v>Operational</v>
          </cell>
          <cell r="X1414" t="str">
            <v>Operational</v>
          </cell>
          <cell r="Y1414" t="str">
            <v>Operational</v>
          </cell>
          <cell r="Z1414" t="str">
            <v>Operational</v>
          </cell>
          <cell r="AA1414" t="str">
            <v>Operational</v>
          </cell>
          <cell r="AB1414" t="str">
            <v>Operational</v>
          </cell>
          <cell r="AC1414" t="str">
            <v>Operational</v>
          </cell>
          <cell r="AD1414" t="str">
            <v>Operational</v>
          </cell>
          <cell r="AE1414" t="str">
            <v>Operational</v>
          </cell>
          <cell r="AF1414" t="str">
            <v>Operational</v>
          </cell>
        </row>
        <row r="1415">
          <cell r="N1415" t="str">
            <v>Canada</v>
          </cell>
          <cell r="W1415" t="str">
            <v>Operational</v>
          </cell>
          <cell r="X1415" t="str">
            <v>Operational</v>
          </cell>
          <cell r="Y1415" t="str">
            <v>Operational</v>
          </cell>
          <cell r="Z1415" t="str">
            <v>Operational</v>
          </cell>
          <cell r="AA1415" t="str">
            <v>Operational</v>
          </cell>
          <cell r="AB1415" t="str">
            <v>Operational</v>
          </cell>
          <cell r="AC1415" t="str">
            <v>Operational</v>
          </cell>
          <cell r="AD1415" t="str">
            <v>Operational</v>
          </cell>
          <cell r="AE1415" t="str">
            <v>Operational</v>
          </cell>
          <cell r="AF1415" t="str">
            <v>Operational</v>
          </cell>
        </row>
        <row r="1416">
          <cell r="N1416" t="str">
            <v>Canada</v>
          </cell>
          <cell r="W1416" t="str">
            <v>Operational</v>
          </cell>
          <cell r="X1416" t="str">
            <v>Operational</v>
          </cell>
          <cell r="Y1416" t="str">
            <v>Operational</v>
          </cell>
          <cell r="Z1416" t="str">
            <v>Operational</v>
          </cell>
          <cell r="AA1416" t="str">
            <v>Operational</v>
          </cell>
          <cell r="AB1416" t="str">
            <v>Operational</v>
          </cell>
          <cell r="AC1416" t="str">
            <v>Operational</v>
          </cell>
          <cell r="AD1416" t="str">
            <v>Operational</v>
          </cell>
          <cell r="AE1416" t="str">
            <v>Operational</v>
          </cell>
          <cell r="AF1416" t="str">
            <v>Operational</v>
          </cell>
        </row>
        <row r="1417">
          <cell r="N1417" t="str">
            <v>Canada</v>
          </cell>
          <cell r="W1417" t="str">
            <v>Operational</v>
          </cell>
          <cell r="X1417" t="str">
            <v>Operational</v>
          </cell>
          <cell r="Y1417" t="str">
            <v>Operational</v>
          </cell>
          <cell r="Z1417" t="str">
            <v>Operational</v>
          </cell>
          <cell r="AA1417" t="str">
            <v>Operational</v>
          </cell>
          <cell r="AB1417" t="str">
            <v>Operational</v>
          </cell>
          <cell r="AC1417" t="str">
            <v>Operational</v>
          </cell>
          <cell r="AD1417" t="str">
            <v>Operational</v>
          </cell>
          <cell r="AE1417" t="str">
            <v>Operational</v>
          </cell>
          <cell r="AF1417" t="str">
            <v>Operational</v>
          </cell>
        </row>
        <row r="1418">
          <cell r="N1418" t="str">
            <v>Canada</v>
          </cell>
          <cell r="W1418" t="str">
            <v>Operational</v>
          </cell>
          <cell r="X1418" t="str">
            <v>Operational</v>
          </cell>
          <cell r="Y1418" t="str">
            <v>Operational</v>
          </cell>
          <cell r="Z1418" t="str">
            <v>Operational</v>
          </cell>
          <cell r="AA1418" t="str">
            <v>Operational</v>
          </cell>
          <cell r="AB1418" t="str">
            <v>Operational</v>
          </cell>
          <cell r="AC1418" t="str">
            <v>Operational</v>
          </cell>
          <cell r="AD1418" t="str">
            <v>Operational</v>
          </cell>
          <cell r="AE1418" t="str">
            <v>Operational</v>
          </cell>
          <cell r="AF1418" t="str">
            <v>Operational</v>
          </cell>
        </row>
        <row r="1419">
          <cell r="N1419" t="str">
            <v>Canada</v>
          </cell>
          <cell r="W1419" t="str">
            <v>Operational</v>
          </cell>
          <cell r="X1419" t="str">
            <v>Operational</v>
          </cell>
          <cell r="Y1419" t="str">
            <v>Operational</v>
          </cell>
          <cell r="Z1419" t="str">
            <v>Operational</v>
          </cell>
          <cell r="AA1419" t="str">
            <v>Operational</v>
          </cell>
          <cell r="AB1419" t="str">
            <v>Operational</v>
          </cell>
          <cell r="AC1419" t="str">
            <v>Operational</v>
          </cell>
          <cell r="AD1419" t="str">
            <v>Operational</v>
          </cell>
          <cell r="AE1419" t="str">
            <v>Operational</v>
          </cell>
          <cell r="AF1419" t="str">
            <v>Operational</v>
          </cell>
        </row>
        <row r="1420">
          <cell r="N1420" t="str">
            <v>United States</v>
          </cell>
          <cell r="W1420" t="str">
            <v>Operational</v>
          </cell>
          <cell r="X1420" t="str">
            <v>Operational</v>
          </cell>
          <cell r="Y1420" t="str">
            <v>Operational</v>
          </cell>
          <cell r="Z1420" t="str">
            <v>Operational</v>
          </cell>
          <cell r="AA1420" t="str">
            <v>Operational</v>
          </cell>
          <cell r="AB1420" t="str">
            <v>Operational</v>
          </cell>
          <cell r="AC1420" t="str">
            <v>Operational</v>
          </cell>
          <cell r="AD1420" t="str">
            <v>Operational</v>
          </cell>
          <cell r="AE1420" t="str">
            <v>Operational</v>
          </cell>
          <cell r="AF1420" t="str">
            <v>Operational</v>
          </cell>
        </row>
        <row r="1421">
          <cell r="N1421" t="str">
            <v>United States</v>
          </cell>
          <cell r="W1421" t="str">
            <v>Operational</v>
          </cell>
          <cell r="X1421" t="str">
            <v>Operational</v>
          </cell>
          <cell r="Y1421" t="str">
            <v>Operational</v>
          </cell>
          <cell r="Z1421" t="str">
            <v>Operational</v>
          </cell>
          <cell r="AA1421" t="str">
            <v>Operational</v>
          </cell>
          <cell r="AB1421" t="str">
            <v>Operational</v>
          </cell>
          <cell r="AC1421" t="str">
            <v>Operational</v>
          </cell>
          <cell r="AD1421" t="str">
            <v>Operational</v>
          </cell>
          <cell r="AE1421" t="str">
            <v>Operational</v>
          </cell>
          <cell r="AF1421" t="str">
            <v>Operational</v>
          </cell>
        </row>
        <row r="1422">
          <cell r="N1422" t="str">
            <v>United States</v>
          </cell>
          <cell r="W1422" t="str">
            <v>Operational</v>
          </cell>
          <cell r="X1422" t="str">
            <v>Operational</v>
          </cell>
          <cell r="Y1422" t="str">
            <v>Operational</v>
          </cell>
          <cell r="Z1422" t="str">
            <v>Operational</v>
          </cell>
          <cell r="AA1422" t="str">
            <v>Operational</v>
          </cell>
          <cell r="AB1422" t="str">
            <v>Operational</v>
          </cell>
          <cell r="AC1422" t="str">
            <v>Operational</v>
          </cell>
          <cell r="AD1422" t="str">
            <v>Operational</v>
          </cell>
          <cell r="AE1422" t="str">
            <v>Operational</v>
          </cell>
          <cell r="AF1422" t="str">
            <v>Operational</v>
          </cell>
        </row>
        <row r="1423">
          <cell r="N1423" t="str">
            <v>United States</v>
          </cell>
          <cell r="W1423" t="str">
            <v>Operational</v>
          </cell>
          <cell r="X1423" t="str">
            <v>Operational</v>
          </cell>
          <cell r="Y1423" t="str">
            <v>Operational</v>
          </cell>
          <cell r="Z1423" t="str">
            <v>Operational</v>
          </cell>
          <cell r="AA1423" t="str">
            <v>Operational</v>
          </cell>
          <cell r="AB1423" t="str">
            <v>Operational</v>
          </cell>
          <cell r="AC1423" t="str">
            <v>Operational</v>
          </cell>
          <cell r="AD1423" t="str">
            <v>Operational</v>
          </cell>
          <cell r="AE1423" t="str">
            <v>Operational</v>
          </cell>
          <cell r="AF1423" t="str">
            <v>Operational</v>
          </cell>
        </row>
        <row r="1424">
          <cell r="N1424" t="str">
            <v>United States</v>
          </cell>
          <cell r="W1424" t="str">
            <v>Operational</v>
          </cell>
          <cell r="X1424" t="str">
            <v>Operational</v>
          </cell>
          <cell r="Y1424" t="str">
            <v>Operational</v>
          </cell>
          <cell r="Z1424" t="str">
            <v>Operational</v>
          </cell>
          <cell r="AA1424" t="str">
            <v>Operational</v>
          </cell>
          <cell r="AB1424" t="str">
            <v>Operational</v>
          </cell>
          <cell r="AC1424" t="str">
            <v>Operational</v>
          </cell>
          <cell r="AD1424" t="str">
            <v>Operational</v>
          </cell>
          <cell r="AE1424" t="str">
            <v>Operational</v>
          </cell>
          <cell r="AF1424" t="str">
            <v>Operational</v>
          </cell>
        </row>
        <row r="1425">
          <cell r="N1425" t="str">
            <v>United States</v>
          </cell>
          <cell r="W1425" t="str">
            <v>Under Construction</v>
          </cell>
          <cell r="X1425" t="str">
            <v>Under Construction</v>
          </cell>
          <cell r="Y1425" t="str">
            <v>Under Construction</v>
          </cell>
          <cell r="Z1425" t="str">
            <v>Operational</v>
          </cell>
          <cell r="AA1425" t="str">
            <v>Operational</v>
          </cell>
          <cell r="AB1425" t="str">
            <v>Operational</v>
          </cell>
          <cell r="AC1425" t="str">
            <v>Operational</v>
          </cell>
          <cell r="AD1425" t="str">
            <v>Operational</v>
          </cell>
          <cell r="AE1425" t="str">
            <v>Operational</v>
          </cell>
          <cell r="AF1425" t="str">
            <v>Operational</v>
          </cell>
        </row>
        <row r="1426">
          <cell r="N1426" t="str">
            <v>United States</v>
          </cell>
          <cell r="W1426" t="str">
            <v>Operational</v>
          </cell>
          <cell r="X1426" t="str">
            <v>Operational</v>
          </cell>
          <cell r="Y1426" t="str">
            <v>Operational</v>
          </cell>
          <cell r="Z1426" t="str">
            <v>Operational</v>
          </cell>
          <cell r="AA1426" t="str">
            <v>Operational</v>
          </cell>
          <cell r="AB1426" t="str">
            <v>Operational</v>
          </cell>
          <cell r="AC1426" t="str">
            <v>Operational</v>
          </cell>
          <cell r="AD1426" t="str">
            <v>Operational</v>
          </cell>
          <cell r="AE1426" t="str">
            <v>Operational</v>
          </cell>
          <cell r="AF1426" t="str">
            <v>Operational</v>
          </cell>
        </row>
        <row r="1427">
          <cell r="N1427" t="str">
            <v>United States</v>
          </cell>
          <cell r="W1427" t="str">
            <v>Operational</v>
          </cell>
          <cell r="X1427" t="str">
            <v>Operational</v>
          </cell>
          <cell r="Y1427" t="str">
            <v>Operational</v>
          </cell>
          <cell r="Z1427" t="str">
            <v>Operational</v>
          </cell>
          <cell r="AA1427" t="str">
            <v>Operational</v>
          </cell>
          <cell r="AB1427" t="str">
            <v>Operational</v>
          </cell>
          <cell r="AC1427" t="str">
            <v>Operational</v>
          </cell>
          <cell r="AD1427" t="str">
            <v>Operational</v>
          </cell>
          <cell r="AE1427" t="str">
            <v>Operational</v>
          </cell>
          <cell r="AF1427" t="str">
            <v>Operational</v>
          </cell>
        </row>
        <row r="1428">
          <cell r="N1428" t="str">
            <v>United States</v>
          </cell>
          <cell r="W1428" t="str">
            <v>Operational</v>
          </cell>
          <cell r="X1428" t="str">
            <v>Operational</v>
          </cell>
          <cell r="Y1428" t="str">
            <v>Operational</v>
          </cell>
          <cell r="Z1428" t="str">
            <v>Operational</v>
          </cell>
          <cell r="AA1428" t="str">
            <v>Operational</v>
          </cell>
          <cell r="AB1428" t="str">
            <v>Operational</v>
          </cell>
          <cell r="AC1428" t="str">
            <v>Operational</v>
          </cell>
          <cell r="AD1428" t="str">
            <v>Operational</v>
          </cell>
          <cell r="AE1428" t="str">
            <v>Operational</v>
          </cell>
          <cell r="AF1428" t="str">
            <v>Operational</v>
          </cell>
        </row>
        <row r="1429">
          <cell r="N1429" t="str">
            <v>United States</v>
          </cell>
          <cell r="W1429" t="str">
            <v>Operational</v>
          </cell>
          <cell r="X1429" t="str">
            <v>Operational</v>
          </cell>
          <cell r="Y1429" t="str">
            <v>Operational</v>
          </cell>
          <cell r="Z1429" t="str">
            <v>Operational</v>
          </cell>
          <cell r="AA1429" t="str">
            <v>Operational</v>
          </cell>
          <cell r="AB1429" t="str">
            <v>Operational</v>
          </cell>
          <cell r="AC1429" t="str">
            <v>Operational</v>
          </cell>
          <cell r="AD1429" t="str">
            <v>Operational</v>
          </cell>
          <cell r="AE1429" t="str">
            <v>Operational</v>
          </cell>
          <cell r="AF1429" t="str">
            <v>Operational</v>
          </cell>
        </row>
        <row r="1430">
          <cell r="N1430" t="str">
            <v>United States</v>
          </cell>
          <cell r="W1430" t="str">
            <v>Operational</v>
          </cell>
          <cell r="X1430" t="str">
            <v>Operational</v>
          </cell>
          <cell r="Y1430" t="str">
            <v>Operational</v>
          </cell>
          <cell r="Z1430" t="str">
            <v>Operational</v>
          </cell>
          <cell r="AA1430" t="str">
            <v>Operational</v>
          </cell>
          <cell r="AB1430" t="str">
            <v>Operational</v>
          </cell>
          <cell r="AC1430" t="str">
            <v>Operational</v>
          </cell>
          <cell r="AD1430" t="str">
            <v>Operational</v>
          </cell>
          <cell r="AE1430" t="str">
            <v>Operational</v>
          </cell>
          <cell r="AF1430" t="str">
            <v>Operational</v>
          </cell>
        </row>
        <row r="1431">
          <cell r="N1431" t="str">
            <v>United States</v>
          </cell>
          <cell r="W1431" t="str">
            <v>Operational</v>
          </cell>
          <cell r="X1431" t="str">
            <v>Operational</v>
          </cell>
          <cell r="Y1431" t="str">
            <v>Operational</v>
          </cell>
          <cell r="Z1431" t="str">
            <v>Operational</v>
          </cell>
          <cell r="AA1431" t="str">
            <v>Operational</v>
          </cell>
          <cell r="AB1431" t="str">
            <v>Operational</v>
          </cell>
          <cell r="AC1431" t="str">
            <v>Operational</v>
          </cell>
          <cell r="AD1431" t="str">
            <v>Operational</v>
          </cell>
          <cell r="AE1431" t="str">
            <v>Operational</v>
          </cell>
          <cell r="AF1431" t="str">
            <v>Operational</v>
          </cell>
        </row>
        <row r="1432">
          <cell r="N1432" t="str">
            <v>United States</v>
          </cell>
          <cell r="W1432" t="str">
            <v>Operational</v>
          </cell>
          <cell r="X1432" t="str">
            <v>Operational</v>
          </cell>
          <cell r="Y1432" t="str">
            <v>Operational</v>
          </cell>
          <cell r="Z1432" t="str">
            <v>Operational</v>
          </cell>
          <cell r="AA1432" t="str">
            <v>Operational</v>
          </cell>
          <cell r="AB1432" t="str">
            <v>Operational</v>
          </cell>
          <cell r="AC1432" t="str">
            <v>Operational</v>
          </cell>
          <cell r="AD1432" t="str">
            <v>Operational</v>
          </cell>
          <cell r="AE1432" t="str">
            <v>Operational</v>
          </cell>
          <cell r="AF1432" t="str">
            <v>Operational</v>
          </cell>
        </row>
        <row r="1433">
          <cell r="N1433" t="str">
            <v>United States</v>
          </cell>
          <cell r="W1433" t="str">
            <v>Operational</v>
          </cell>
          <cell r="X1433" t="str">
            <v>Operational</v>
          </cell>
          <cell r="Y1433" t="str">
            <v>Operational</v>
          </cell>
          <cell r="Z1433" t="str">
            <v>Operational</v>
          </cell>
          <cell r="AA1433" t="str">
            <v>Operational</v>
          </cell>
          <cell r="AB1433" t="str">
            <v>Operational</v>
          </cell>
          <cell r="AC1433" t="str">
            <v>Operational</v>
          </cell>
          <cell r="AD1433" t="str">
            <v>Operational</v>
          </cell>
          <cell r="AE1433" t="str">
            <v>Operational</v>
          </cell>
          <cell r="AF1433" t="str">
            <v>Operational</v>
          </cell>
        </row>
        <row r="1434">
          <cell r="N1434" t="str">
            <v>United States</v>
          </cell>
          <cell r="W1434" t="str">
            <v>Operational</v>
          </cell>
          <cell r="X1434" t="str">
            <v>Operational</v>
          </cell>
          <cell r="Y1434" t="str">
            <v>Operational</v>
          </cell>
          <cell r="Z1434" t="str">
            <v>Operational</v>
          </cell>
          <cell r="AA1434" t="str">
            <v>Operational</v>
          </cell>
          <cell r="AB1434" t="str">
            <v>Operational</v>
          </cell>
          <cell r="AC1434" t="str">
            <v>Operational</v>
          </cell>
          <cell r="AD1434" t="str">
            <v>Operational</v>
          </cell>
          <cell r="AE1434" t="str">
            <v>Operational</v>
          </cell>
          <cell r="AF1434" t="str">
            <v>Operational</v>
          </cell>
        </row>
        <row r="1435">
          <cell r="N1435" t="str">
            <v>United States</v>
          </cell>
          <cell r="W1435" t="str">
            <v>Operational</v>
          </cell>
          <cell r="X1435" t="str">
            <v>Operational</v>
          </cell>
          <cell r="Y1435" t="str">
            <v>Operational</v>
          </cell>
          <cell r="Z1435" t="str">
            <v>Operational</v>
          </cell>
          <cell r="AA1435" t="str">
            <v>Operational</v>
          </cell>
          <cell r="AB1435" t="str">
            <v>Operational</v>
          </cell>
          <cell r="AC1435" t="str">
            <v>Operational</v>
          </cell>
          <cell r="AD1435" t="str">
            <v>Operational</v>
          </cell>
          <cell r="AE1435" t="str">
            <v>Operational</v>
          </cell>
          <cell r="AF1435" t="str">
            <v>Operational</v>
          </cell>
        </row>
        <row r="1436">
          <cell r="N1436" t="str">
            <v>United States</v>
          </cell>
          <cell r="W1436" t="str">
            <v>Operational</v>
          </cell>
          <cell r="X1436" t="str">
            <v>Operational</v>
          </cell>
          <cell r="Y1436" t="str">
            <v>Operational</v>
          </cell>
          <cell r="Z1436" t="str">
            <v>Operational</v>
          </cell>
          <cell r="AA1436" t="str">
            <v>Operational</v>
          </cell>
          <cell r="AB1436" t="str">
            <v>Operational</v>
          </cell>
          <cell r="AC1436" t="str">
            <v>Operational</v>
          </cell>
          <cell r="AD1436" t="str">
            <v>Operational</v>
          </cell>
          <cell r="AE1436" t="str">
            <v>Operational</v>
          </cell>
          <cell r="AF1436" t="str">
            <v>Operational</v>
          </cell>
        </row>
        <row r="1437">
          <cell r="N1437" t="str">
            <v>United States</v>
          </cell>
          <cell r="W1437" t="str">
            <v>Operational</v>
          </cell>
          <cell r="X1437" t="str">
            <v>Operational</v>
          </cell>
          <cell r="Y1437" t="str">
            <v>Operational</v>
          </cell>
          <cell r="Z1437" t="str">
            <v>Operational</v>
          </cell>
          <cell r="AA1437" t="str">
            <v>Operational</v>
          </cell>
          <cell r="AB1437" t="str">
            <v>Operational</v>
          </cell>
          <cell r="AC1437" t="str">
            <v>Operational</v>
          </cell>
          <cell r="AD1437" t="str">
            <v>Operational</v>
          </cell>
          <cell r="AE1437" t="str">
            <v>Operational</v>
          </cell>
          <cell r="AF1437" t="str">
            <v>Operational</v>
          </cell>
        </row>
        <row r="1438">
          <cell r="N1438" t="str">
            <v>United States</v>
          </cell>
          <cell r="W1438" t="str">
            <v>Operational</v>
          </cell>
          <cell r="X1438" t="str">
            <v>Operational</v>
          </cell>
          <cell r="Y1438" t="str">
            <v>Operational</v>
          </cell>
          <cell r="Z1438" t="str">
            <v>Operational</v>
          </cell>
          <cell r="AA1438" t="str">
            <v>Operational</v>
          </cell>
          <cell r="AB1438" t="str">
            <v>Operational</v>
          </cell>
          <cell r="AC1438" t="str">
            <v>Operational</v>
          </cell>
          <cell r="AD1438" t="str">
            <v>Operational</v>
          </cell>
          <cell r="AE1438" t="str">
            <v>Operational</v>
          </cell>
          <cell r="AF1438" t="str">
            <v>Operational</v>
          </cell>
        </row>
        <row r="1439">
          <cell r="N1439" t="str">
            <v>United States</v>
          </cell>
          <cell r="W1439" t="str">
            <v>Operational</v>
          </cell>
          <cell r="X1439" t="str">
            <v>Operational</v>
          </cell>
          <cell r="Y1439" t="str">
            <v>Operational</v>
          </cell>
          <cell r="Z1439" t="str">
            <v>Operational</v>
          </cell>
          <cell r="AA1439" t="str">
            <v>Operational</v>
          </cell>
          <cell r="AB1439" t="str">
            <v>Operational</v>
          </cell>
          <cell r="AC1439" t="str">
            <v>Operational</v>
          </cell>
          <cell r="AD1439" t="str">
            <v>Operational</v>
          </cell>
          <cell r="AE1439" t="str">
            <v>Operational</v>
          </cell>
          <cell r="AF1439" t="str">
            <v>Operational</v>
          </cell>
        </row>
        <row r="1440">
          <cell r="N1440" t="str">
            <v>United States</v>
          </cell>
          <cell r="W1440" t="str">
            <v>Operational</v>
          </cell>
          <cell r="X1440" t="str">
            <v>Operational</v>
          </cell>
          <cell r="Y1440" t="str">
            <v>Operational</v>
          </cell>
          <cell r="Z1440" t="str">
            <v>Operational</v>
          </cell>
          <cell r="AA1440" t="str">
            <v>Operational</v>
          </cell>
          <cell r="AB1440" t="str">
            <v>Operational</v>
          </cell>
          <cell r="AC1440" t="str">
            <v>Operational</v>
          </cell>
          <cell r="AD1440" t="str">
            <v>Operational</v>
          </cell>
          <cell r="AE1440" t="str">
            <v>Operational</v>
          </cell>
          <cell r="AF1440" t="str">
            <v>Operational</v>
          </cell>
        </row>
        <row r="1441">
          <cell r="N1441" t="str">
            <v>United States</v>
          </cell>
          <cell r="W1441" t="str">
            <v>Operational</v>
          </cell>
          <cell r="X1441" t="str">
            <v>Operational</v>
          </cell>
          <cell r="Y1441" t="str">
            <v>Operational</v>
          </cell>
          <cell r="Z1441" t="str">
            <v>Operational</v>
          </cell>
          <cell r="AA1441" t="str">
            <v>Operational</v>
          </cell>
          <cell r="AB1441" t="str">
            <v>Operational</v>
          </cell>
          <cell r="AC1441" t="str">
            <v>Operational</v>
          </cell>
          <cell r="AD1441" t="str">
            <v>Operational</v>
          </cell>
          <cell r="AE1441" t="str">
            <v>Operational</v>
          </cell>
          <cell r="AF1441" t="str">
            <v>Operational</v>
          </cell>
        </row>
        <row r="1442">
          <cell r="N1442" t="str">
            <v>United States</v>
          </cell>
          <cell r="W1442" t="str">
            <v>Operational</v>
          </cell>
          <cell r="X1442" t="str">
            <v>Operational</v>
          </cell>
          <cell r="Y1442" t="str">
            <v>Operational</v>
          </cell>
          <cell r="Z1442" t="str">
            <v>Operational</v>
          </cell>
          <cell r="AA1442" t="str">
            <v>Operational</v>
          </cell>
          <cell r="AB1442" t="str">
            <v>Operational</v>
          </cell>
          <cell r="AC1442" t="str">
            <v>Operational</v>
          </cell>
          <cell r="AD1442" t="str">
            <v>Operational</v>
          </cell>
          <cell r="AE1442" t="str">
            <v>Operational</v>
          </cell>
          <cell r="AF1442" t="str">
            <v>Operational</v>
          </cell>
        </row>
        <row r="1443">
          <cell r="N1443" t="str">
            <v>United States</v>
          </cell>
          <cell r="W1443" t="str">
            <v>Operational</v>
          </cell>
          <cell r="X1443" t="str">
            <v>Operational</v>
          </cell>
          <cell r="Y1443" t="str">
            <v>Operational</v>
          </cell>
          <cell r="Z1443" t="str">
            <v>Operational</v>
          </cell>
          <cell r="AA1443" t="str">
            <v>Operational</v>
          </cell>
          <cell r="AB1443" t="str">
            <v>Operational</v>
          </cell>
          <cell r="AC1443" t="str">
            <v>Operational</v>
          </cell>
          <cell r="AD1443" t="str">
            <v>Operational</v>
          </cell>
          <cell r="AE1443" t="str">
            <v>Operational</v>
          </cell>
          <cell r="AF1443" t="str">
            <v>Operational</v>
          </cell>
        </row>
        <row r="1444">
          <cell r="N1444" t="str">
            <v>United States</v>
          </cell>
          <cell r="W1444" t="str">
            <v>Operational</v>
          </cell>
          <cell r="X1444" t="str">
            <v>Operational</v>
          </cell>
          <cell r="Y1444" t="str">
            <v>Operational</v>
          </cell>
          <cell r="Z1444" t="str">
            <v>Operational</v>
          </cell>
          <cell r="AA1444" t="str">
            <v>Operational</v>
          </cell>
          <cell r="AB1444" t="str">
            <v>Operational</v>
          </cell>
          <cell r="AC1444" t="str">
            <v>Operational</v>
          </cell>
          <cell r="AD1444" t="str">
            <v>Operational</v>
          </cell>
          <cell r="AE1444" t="str">
            <v>Operational</v>
          </cell>
          <cell r="AF1444" t="str">
            <v>Operational</v>
          </cell>
        </row>
        <row r="1445">
          <cell r="N1445" t="str">
            <v>United States</v>
          </cell>
          <cell r="W1445" t="str">
            <v>Under Construction</v>
          </cell>
          <cell r="X1445" t="str">
            <v>Under Construction</v>
          </cell>
          <cell r="Y1445" t="str">
            <v>Under Construction</v>
          </cell>
          <cell r="Z1445" t="str">
            <v>Operational</v>
          </cell>
          <cell r="AA1445" t="str">
            <v>Operational</v>
          </cell>
          <cell r="AB1445" t="str">
            <v>Operational</v>
          </cell>
          <cell r="AC1445" t="str">
            <v>Operational</v>
          </cell>
          <cell r="AD1445" t="str">
            <v>Operational</v>
          </cell>
          <cell r="AE1445" t="str">
            <v>Operational</v>
          </cell>
          <cell r="AF1445" t="str">
            <v>Operational</v>
          </cell>
        </row>
        <row r="1446">
          <cell r="N1446" t="str">
            <v>United States</v>
          </cell>
          <cell r="W1446" t="str">
            <v>Operational</v>
          </cell>
          <cell r="X1446" t="str">
            <v>Operational</v>
          </cell>
          <cell r="Y1446" t="str">
            <v>Operational</v>
          </cell>
          <cell r="Z1446" t="str">
            <v>Operational</v>
          </cell>
          <cell r="AA1446" t="str">
            <v>Operational</v>
          </cell>
          <cell r="AB1446" t="str">
            <v>Operational</v>
          </cell>
          <cell r="AC1446" t="str">
            <v>Operational</v>
          </cell>
          <cell r="AD1446" t="str">
            <v>Operational</v>
          </cell>
          <cell r="AE1446" t="str">
            <v>Operational</v>
          </cell>
          <cell r="AF1446" t="str">
            <v>Operational</v>
          </cell>
        </row>
        <row r="1447">
          <cell r="N1447" t="str">
            <v>Canada</v>
          </cell>
          <cell r="W1447" t="str">
            <v>Operational</v>
          </cell>
          <cell r="X1447" t="str">
            <v>Operational</v>
          </cell>
          <cell r="Y1447" t="str">
            <v>Operational</v>
          </cell>
          <cell r="Z1447" t="str">
            <v>Operational</v>
          </cell>
          <cell r="AA1447" t="str">
            <v>Operational</v>
          </cell>
          <cell r="AB1447" t="str">
            <v>Operational</v>
          </cell>
          <cell r="AC1447" t="str">
            <v>Operational</v>
          </cell>
          <cell r="AD1447" t="str">
            <v>Operational</v>
          </cell>
          <cell r="AE1447" t="str">
            <v>Operational</v>
          </cell>
          <cell r="AF1447" t="str">
            <v>Operational</v>
          </cell>
        </row>
        <row r="1448">
          <cell r="N1448" t="str">
            <v>United States</v>
          </cell>
          <cell r="W1448" t="str">
            <v>Operational</v>
          </cell>
          <cell r="X1448" t="str">
            <v>Operational</v>
          </cell>
          <cell r="Y1448" t="str">
            <v>Operational</v>
          </cell>
          <cell r="Z1448" t="str">
            <v>Operational</v>
          </cell>
          <cell r="AA1448" t="str">
            <v>Operational</v>
          </cell>
          <cell r="AB1448" t="str">
            <v>Operational</v>
          </cell>
          <cell r="AC1448" t="str">
            <v>Operational</v>
          </cell>
          <cell r="AD1448" t="str">
            <v>Operational</v>
          </cell>
          <cell r="AE1448" t="str">
            <v>Operational</v>
          </cell>
          <cell r="AF1448" t="str">
            <v>Operational</v>
          </cell>
        </row>
        <row r="1449">
          <cell r="N1449" t="str">
            <v>United States</v>
          </cell>
          <cell r="W1449" t="str">
            <v>Operational</v>
          </cell>
          <cell r="X1449" t="str">
            <v>Operational</v>
          </cell>
          <cell r="Y1449" t="str">
            <v>Operational</v>
          </cell>
          <cell r="Z1449" t="str">
            <v>Operational</v>
          </cell>
          <cell r="AA1449" t="str">
            <v>Operational</v>
          </cell>
          <cell r="AB1449" t="str">
            <v>Operational</v>
          </cell>
          <cell r="AC1449" t="str">
            <v>Operational</v>
          </cell>
          <cell r="AD1449" t="str">
            <v>Operational</v>
          </cell>
          <cell r="AE1449" t="str">
            <v>Operational</v>
          </cell>
          <cell r="AF1449" t="str">
            <v>Operational</v>
          </cell>
        </row>
        <row r="1450">
          <cell r="N1450" t="str">
            <v>United States</v>
          </cell>
          <cell r="W1450" t="str">
            <v>Operational</v>
          </cell>
          <cell r="X1450" t="str">
            <v>Operational</v>
          </cell>
          <cell r="Y1450" t="str">
            <v>Operational</v>
          </cell>
          <cell r="Z1450" t="str">
            <v>Operational</v>
          </cell>
          <cell r="AA1450" t="str">
            <v>Operational</v>
          </cell>
          <cell r="AB1450" t="str">
            <v>Operational</v>
          </cell>
          <cell r="AC1450" t="str">
            <v>Operational</v>
          </cell>
          <cell r="AD1450" t="str">
            <v>Operational</v>
          </cell>
          <cell r="AE1450" t="str">
            <v>Operational</v>
          </cell>
          <cell r="AF1450" t="str">
            <v>Operational</v>
          </cell>
        </row>
        <row r="1451">
          <cell r="N1451" t="str">
            <v>United States</v>
          </cell>
          <cell r="W1451" t="str">
            <v>Operational</v>
          </cell>
          <cell r="X1451" t="str">
            <v>Operational</v>
          </cell>
          <cell r="Y1451" t="str">
            <v>Operational</v>
          </cell>
          <cell r="Z1451" t="str">
            <v>Operational</v>
          </cell>
          <cell r="AA1451" t="str">
            <v>Operational</v>
          </cell>
          <cell r="AB1451" t="str">
            <v>Operational</v>
          </cell>
          <cell r="AC1451" t="str">
            <v>Operational</v>
          </cell>
          <cell r="AD1451" t="str">
            <v>Operational</v>
          </cell>
          <cell r="AE1451" t="str">
            <v>Operational</v>
          </cell>
          <cell r="AF1451" t="str">
            <v>Operational</v>
          </cell>
        </row>
        <row r="1452">
          <cell r="N1452" t="str">
            <v>United States</v>
          </cell>
          <cell r="W1452" t="str">
            <v>Operational</v>
          </cell>
          <cell r="X1452" t="str">
            <v>Operational</v>
          </cell>
          <cell r="Y1452" t="str">
            <v>Operational</v>
          </cell>
          <cell r="Z1452" t="str">
            <v>Operational</v>
          </cell>
          <cell r="AA1452" t="str">
            <v>Operational</v>
          </cell>
          <cell r="AB1452" t="str">
            <v>Operational</v>
          </cell>
          <cell r="AC1452" t="str">
            <v>Operational</v>
          </cell>
          <cell r="AD1452" t="str">
            <v>Operational</v>
          </cell>
          <cell r="AE1452" t="str">
            <v>Operational</v>
          </cell>
          <cell r="AF1452" t="str">
            <v>Operational</v>
          </cell>
        </row>
        <row r="1453">
          <cell r="N1453" t="str">
            <v>United States</v>
          </cell>
          <cell r="W1453" t="str">
            <v>Operational</v>
          </cell>
          <cell r="X1453" t="str">
            <v>Operational</v>
          </cell>
          <cell r="Y1453" t="str">
            <v>Operational</v>
          </cell>
          <cell r="Z1453" t="str">
            <v>Operational</v>
          </cell>
          <cell r="AA1453" t="str">
            <v>Operational</v>
          </cell>
          <cell r="AB1453" t="str">
            <v>Operational</v>
          </cell>
          <cell r="AC1453" t="str">
            <v>Operational</v>
          </cell>
          <cell r="AD1453" t="str">
            <v>Operational</v>
          </cell>
          <cell r="AE1453" t="str">
            <v>Operational</v>
          </cell>
          <cell r="AF1453" t="str">
            <v>Operational</v>
          </cell>
        </row>
        <row r="1454">
          <cell r="N1454" t="str">
            <v>United States</v>
          </cell>
          <cell r="W1454" t="str">
            <v>Operational</v>
          </cell>
          <cell r="X1454" t="str">
            <v>Operational</v>
          </cell>
          <cell r="Y1454" t="str">
            <v>Operational</v>
          </cell>
          <cell r="Z1454" t="str">
            <v>Operational</v>
          </cell>
          <cell r="AA1454" t="str">
            <v>Operational</v>
          </cell>
          <cell r="AB1454" t="str">
            <v>Operational</v>
          </cell>
          <cell r="AC1454" t="str">
            <v>Operational</v>
          </cell>
          <cell r="AD1454" t="str">
            <v>Operational</v>
          </cell>
          <cell r="AE1454" t="str">
            <v>Operational</v>
          </cell>
          <cell r="AF1454" t="str">
            <v>Operational</v>
          </cell>
        </row>
        <row r="1455">
          <cell r="N1455" t="str">
            <v>Canada</v>
          </cell>
          <cell r="W1455" t="str">
            <v>Operational</v>
          </cell>
          <cell r="X1455" t="str">
            <v>Operational</v>
          </cell>
          <cell r="Y1455" t="str">
            <v>Operational</v>
          </cell>
          <cell r="Z1455" t="str">
            <v>Operational</v>
          </cell>
          <cell r="AA1455" t="str">
            <v>Operational</v>
          </cell>
          <cell r="AB1455" t="str">
            <v>Operational</v>
          </cell>
          <cell r="AC1455" t="str">
            <v>Operational</v>
          </cell>
          <cell r="AD1455" t="str">
            <v>Operational</v>
          </cell>
          <cell r="AE1455" t="str">
            <v>Operational</v>
          </cell>
          <cell r="AF1455" t="str">
            <v>Operational</v>
          </cell>
        </row>
        <row r="1456">
          <cell r="N1456" t="str">
            <v>United States</v>
          </cell>
          <cell r="W1456" t="str">
            <v>Operational</v>
          </cell>
          <cell r="X1456" t="str">
            <v>Operational</v>
          </cell>
          <cell r="Y1456" t="str">
            <v>Operational</v>
          </cell>
          <cell r="Z1456" t="str">
            <v>Operational</v>
          </cell>
          <cell r="AA1456" t="str">
            <v>Operational</v>
          </cell>
          <cell r="AB1456" t="str">
            <v>Operational</v>
          </cell>
          <cell r="AC1456" t="str">
            <v>Operational</v>
          </cell>
          <cell r="AD1456" t="str">
            <v>Operational</v>
          </cell>
          <cell r="AE1456" t="str">
            <v>Operational</v>
          </cell>
          <cell r="AF1456" t="str">
            <v>Operational</v>
          </cell>
        </row>
        <row r="1457">
          <cell r="N1457" t="str">
            <v>United States</v>
          </cell>
          <cell r="W1457" t="str">
            <v>Operational</v>
          </cell>
          <cell r="X1457" t="str">
            <v>Operational</v>
          </cell>
          <cell r="Y1457" t="str">
            <v>Operational</v>
          </cell>
          <cell r="Z1457" t="str">
            <v>Operational</v>
          </cell>
          <cell r="AA1457" t="str">
            <v>Operational</v>
          </cell>
          <cell r="AB1457" t="str">
            <v>Operational</v>
          </cell>
          <cell r="AC1457" t="str">
            <v>Operational</v>
          </cell>
          <cell r="AD1457" t="str">
            <v>Operational</v>
          </cell>
          <cell r="AE1457" t="str">
            <v>Operational</v>
          </cell>
          <cell r="AF1457" t="str">
            <v>Operational</v>
          </cell>
        </row>
        <row r="1458">
          <cell r="N1458" t="str">
            <v>United States</v>
          </cell>
          <cell r="W1458" t="str">
            <v>Operational</v>
          </cell>
          <cell r="X1458" t="str">
            <v>Operational</v>
          </cell>
          <cell r="Y1458" t="str">
            <v>Operational</v>
          </cell>
          <cell r="Z1458" t="str">
            <v>Operational</v>
          </cell>
          <cell r="AA1458" t="str">
            <v>Operational</v>
          </cell>
          <cell r="AB1458" t="str">
            <v>Operational</v>
          </cell>
          <cell r="AC1458" t="str">
            <v>Operational</v>
          </cell>
          <cell r="AD1458" t="str">
            <v>Operational</v>
          </cell>
          <cell r="AE1458" t="str">
            <v>Operational</v>
          </cell>
          <cell r="AF1458" t="str">
            <v>Operational</v>
          </cell>
        </row>
        <row r="1459">
          <cell r="N1459" t="str">
            <v>Canada</v>
          </cell>
          <cell r="W1459" t="str">
            <v>Operational</v>
          </cell>
          <cell r="X1459" t="str">
            <v>Operational</v>
          </cell>
          <cell r="Y1459" t="str">
            <v>Operational</v>
          </cell>
          <cell r="Z1459" t="str">
            <v>Operational</v>
          </cell>
          <cell r="AA1459" t="str">
            <v>Operational</v>
          </cell>
          <cell r="AB1459" t="str">
            <v>Operational</v>
          </cell>
          <cell r="AC1459" t="str">
            <v>Operational</v>
          </cell>
          <cell r="AD1459" t="str">
            <v>Operational</v>
          </cell>
          <cell r="AE1459" t="str">
            <v>Operational</v>
          </cell>
          <cell r="AF1459" t="str">
            <v>Operational</v>
          </cell>
        </row>
        <row r="1460">
          <cell r="N1460" t="str">
            <v>Canada</v>
          </cell>
          <cell r="W1460" t="str">
            <v>Operational</v>
          </cell>
          <cell r="X1460" t="str">
            <v>Operational</v>
          </cell>
          <cell r="Y1460" t="str">
            <v>Operational</v>
          </cell>
          <cell r="Z1460" t="str">
            <v>Operational</v>
          </cell>
          <cell r="AA1460" t="str">
            <v>Operational</v>
          </cell>
          <cell r="AB1460" t="str">
            <v>Operational</v>
          </cell>
          <cell r="AC1460" t="str">
            <v>Operational</v>
          </cell>
          <cell r="AD1460" t="str">
            <v>Operational</v>
          </cell>
          <cell r="AE1460" t="str">
            <v>Operational</v>
          </cell>
          <cell r="AF1460" t="str">
            <v>Operational</v>
          </cell>
        </row>
        <row r="1461">
          <cell r="N1461" t="str">
            <v>Canada</v>
          </cell>
          <cell r="W1461" t="str">
            <v>Operational</v>
          </cell>
          <cell r="X1461" t="str">
            <v>Operational</v>
          </cell>
          <cell r="Y1461" t="str">
            <v>Operational</v>
          </cell>
          <cell r="Z1461" t="str">
            <v>Operational</v>
          </cell>
          <cell r="AA1461" t="str">
            <v>Operational</v>
          </cell>
          <cell r="AB1461" t="str">
            <v>Operational</v>
          </cell>
          <cell r="AC1461" t="str">
            <v>Operational</v>
          </cell>
          <cell r="AD1461" t="str">
            <v>Operational</v>
          </cell>
          <cell r="AE1461" t="str">
            <v>Operational</v>
          </cell>
          <cell r="AF1461" t="str">
            <v>Operational</v>
          </cell>
        </row>
        <row r="1462">
          <cell r="N1462" t="str">
            <v>Canada</v>
          </cell>
          <cell r="W1462" t="str">
            <v>Operational</v>
          </cell>
          <cell r="X1462" t="str">
            <v>Operational</v>
          </cell>
          <cell r="Y1462" t="str">
            <v>Operational</v>
          </cell>
          <cell r="Z1462" t="str">
            <v>Operational</v>
          </cell>
          <cell r="AA1462" t="str">
            <v>Operational</v>
          </cell>
          <cell r="AB1462" t="str">
            <v>Operational</v>
          </cell>
          <cell r="AC1462" t="str">
            <v>Operational</v>
          </cell>
          <cell r="AD1462" t="str">
            <v>Operational</v>
          </cell>
          <cell r="AE1462" t="str">
            <v>Operational</v>
          </cell>
          <cell r="AF1462" t="str">
            <v>Operational</v>
          </cell>
        </row>
        <row r="1463">
          <cell r="N1463" t="str">
            <v>Canada</v>
          </cell>
          <cell r="W1463" t="str">
            <v>Operational</v>
          </cell>
          <cell r="X1463" t="str">
            <v>Operational</v>
          </cell>
          <cell r="Y1463" t="str">
            <v>Operational</v>
          </cell>
          <cell r="Z1463" t="str">
            <v>Operational</v>
          </cell>
          <cell r="AA1463" t="str">
            <v>Operational</v>
          </cell>
          <cell r="AB1463" t="str">
            <v>Operational</v>
          </cell>
          <cell r="AC1463" t="str">
            <v>Operational</v>
          </cell>
          <cell r="AD1463" t="str">
            <v>Operational</v>
          </cell>
          <cell r="AE1463" t="str">
            <v>Operational</v>
          </cell>
          <cell r="AF1463" t="str">
            <v>Operational</v>
          </cell>
        </row>
        <row r="1464">
          <cell r="N1464" t="str">
            <v>Canada</v>
          </cell>
          <cell r="W1464" t="str">
            <v>Operational</v>
          </cell>
          <cell r="X1464" t="str">
            <v>Operational</v>
          </cell>
          <cell r="Y1464" t="str">
            <v>Operational</v>
          </cell>
          <cell r="Z1464" t="str">
            <v>Operational</v>
          </cell>
          <cell r="AA1464" t="str">
            <v>Operational</v>
          </cell>
          <cell r="AB1464" t="str">
            <v>Operational</v>
          </cell>
          <cell r="AC1464" t="str">
            <v>Operational</v>
          </cell>
          <cell r="AD1464" t="str">
            <v>Operational</v>
          </cell>
          <cell r="AE1464" t="str">
            <v>Operational</v>
          </cell>
          <cell r="AF1464" t="str">
            <v>Operational</v>
          </cell>
        </row>
        <row r="1465">
          <cell r="N1465" t="str">
            <v>Canada</v>
          </cell>
          <cell r="W1465" t="str">
            <v>Operational</v>
          </cell>
          <cell r="X1465" t="str">
            <v>Operational</v>
          </cell>
          <cell r="Y1465" t="str">
            <v>Operational</v>
          </cell>
          <cell r="Z1465" t="str">
            <v>Operational</v>
          </cell>
          <cell r="AA1465" t="str">
            <v>Operational</v>
          </cell>
          <cell r="AB1465" t="str">
            <v>Operational</v>
          </cell>
          <cell r="AC1465" t="str">
            <v>Operational</v>
          </cell>
          <cell r="AD1465" t="str">
            <v>Operational</v>
          </cell>
          <cell r="AE1465" t="str">
            <v>Operational</v>
          </cell>
          <cell r="AF1465" t="str">
            <v>Operational</v>
          </cell>
        </row>
        <row r="1466">
          <cell r="N1466" t="str">
            <v>Canada</v>
          </cell>
          <cell r="W1466" t="str">
            <v>Operational</v>
          </cell>
          <cell r="X1466" t="str">
            <v>Operational</v>
          </cell>
          <cell r="Y1466" t="str">
            <v>Operational</v>
          </cell>
          <cell r="Z1466" t="str">
            <v>Operational</v>
          </cell>
          <cell r="AA1466" t="str">
            <v>Operational</v>
          </cell>
          <cell r="AB1466" t="str">
            <v>Operational</v>
          </cell>
          <cell r="AC1466" t="str">
            <v>Operational</v>
          </cell>
          <cell r="AD1466" t="str">
            <v>Operational</v>
          </cell>
          <cell r="AE1466" t="str">
            <v>Operational</v>
          </cell>
          <cell r="AF1466" t="str">
            <v>Operational</v>
          </cell>
        </row>
        <row r="1467">
          <cell r="N1467" t="str">
            <v>Canada</v>
          </cell>
          <cell r="W1467" t="str">
            <v>Operational</v>
          </cell>
          <cell r="X1467" t="str">
            <v>Operational</v>
          </cell>
          <cell r="Y1467" t="str">
            <v>Operational</v>
          </cell>
          <cell r="Z1467" t="str">
            <v>Operational</v>
          </cell>
          <cell r="AA1467" t="str">
            <v>Operational</v>
          </cell>
          <cell r="AB1467" t="str">
            <v>Operational</v>
          </cell>
          <cell r="AC1467" t="str">
            <v>Operational</v>
          </cell>
          <cell r="AD1467" t="str">
            <v>Operational</v>
          </cell>
          <cell r="AE1467" t="str">
            <v>Operational</v>
          </cell>
          <cell r="AF1467" t="str">
            <v>Operational</v>
          </cell>
        </row>
        <row r="1468">
          <cell r="N1468" t="str">
            <v>Canada</v>
          </cell>
          <cell r="W1468" t="str">
            <v>Operational</v>
          </cell>
          <cell r="X1468" t="str">
            <v>Operational</v>
          </cell>
          <cell r="Y1468" t="str">
            <v>Operational</v>
          </cell>
          <cell r="Z1468" t="str">
            <v>Operational</v>
          </cell>
          <cell r="AA1468" t="str">
            <v>Operational</v>
          </cell>
          <cell r="AB1468" t="str">
            <v>Operational</v>
          </cell>
          <cell r="AC1468" t="str">
            <v>Operational</v>
          </cell>
          <cell r="AD1468" t="str">
            <v>Operational</v>
          </cell>
          <cell r="AE1468" t="str">
            <v>Operational</v>
          </cell>
          <cell r="AF1468" t="str">
            <v>Operational</v>
          </cell>
        </row>
        <row r="1469">
          <cell r="N1469" t="str">
            <v>Canada</v>
          </cell>
          <cell r="W1469" t="str">
            <v>Operational</v>
          </cell>
          <cell r="X1469" t="str">
            <v>Operational</v>
          </cell>
          <cell r="Y1469" t="str">
            <v>Operational</v>
          </cell>
          <cell r="Z1469" t="str">
            <v>Operational</v>
          </cell>
          <cell r="AA1469" t="str">
            <v>Operational</v>
          </cell>
          <cell r="AB1469" t="str">
            <v>Operational</v>
          </cell>
          <cell r="AC1469" t="str">
            <v>Operational</v>
          </cell>
          <cell r="AD1469" t="str">
            <v>Operational</v>
          </cell>
          <cell r="AE1469" t="str">
            <v>Operational</v>
          </cell>
          <cell r="AF1469" t="str">
            <v>Operational</v>
          </cell>
        </row>
        <row r="1470">
          <cell r="N1470" t="str">
            <v>Canada</v>
          </cell>
          <cell r="W1470" t="str">
            <v>Operational</v>
          </cell>
          <cell r="X1470" t="str">
            <v>Operational</v>
          </cell>
          <cell r="Y1470" t="str">
            <v>Operational</v>
          </cell>
          <cell r="Z1470" t="str">
            <v>Operational</v>
          </cell>
          <cell r="AA1470" t="str">
            <v>Operational</v>
          </cell>
          <cell r="AB1470" t="str">
            <v>Operational</v>
          </cell>
          <cell r="AC1470" t="str">
            <v>Operational</v>
          </cell>
          <cell r="AD1470" t="str">
            <v>Operational</v>
          </cell>
          <cell r="AE1470" t="str">
            <v>Operational</v>
          </cell>
          <cell r="AF1470" t="str">
            <v>Operational</v>
          </cell>
        </row>
        <row r="1471">
          <cell r="N1471" t="str">
            <v>Canada</v>
          </cell>
          <cell r="W1471" t="str">
            <v>Operational</v>
          </cell>
          <cell r="X1471" t="str">
            <v>Operational</v>
          </cell>
          <cell r="Y1471" t="str">
            <v>Operational</v>
          </cell>
          <cell r="Z1471" t="str">
            <v>Operational</v>
          </cell>
          <cell r="AA1471" t="str">
            <v>Operational</v>
          </cell>
          <cell r="AB1471" t="str">
            <v>Operational</v>
          </cell>
          <cell r="AC1471" t="str">
            <v>Operational</v>
          </cell>
          <cell r="AD1471" t="str">
            <v>Operational</v>
          </cell>
          <cell r="AE1471" t="str">
            <v>Operational</v>
          </cell>
          <cell r="AF1471" t="str">
            <v>Operational</v>
          </cell>
        </row>
        <row r="1472">
          <cell r="N1472" t="str">
            <v>Canada</v>
          </cell>
          <cell r="W1472" t="str">
            <v>Operational</v>
          </cell>
          <cell r="X1472" t="str">
            <v>Operational</v>
          </cell>
          <cell r="Y1472" t="str">
            <v>Operational</v>
          </cell>
          <cell r="Z1472" t="str">
            <v>Operational</v>
          </cell>
          <cell r="AA1472" t="str">
            <v>Operational</v>
          </cell>
          <cell r="AB1472" t="str">
            <v>Operational</v>
          </cell>
          <cell r="AC1472" t="str">
            <v>Operational</v>
          </cell>
          <cell r="AD1472" t="str">
            <v>Operational</v>
          </cell>
          <cell r="AE1472" t="str">
            <v>Operational</v>
          </cell>
          <cell r="AF1472" t="str">
            <v>Operational</v>
          </cell>
        </row>
        <row r="1473">
          <cell r="N1473" t="str">
            <v>Canada</v>
          </cell>
          <cell r="W1473" t="str">
            <v>Operational</v>
          </cell>
          <cell r="X1473" t="str">
            <v>Operational</v>
          </cell>
          <cell r="Y1473" t="str">
            <v>Operational</v>
          </cell>
          <cell r="Z1473" t="str">
            <v>Operational</v>
          </cell>
          <cell r="AA1473" t="str">
            <v>Operational</v>
          </cell>
          <cell r="AB1473" t="str">
            <v>Operational</v>
          </cell>
          <cell r="AC1473" t="str">
            <v>Operational</v>
          </cell>
          <cell r="AD1473" t="str">
            <v>Operational</v>
          </cell>
          <cell r="AE1473" t="str">
            <v>Operational</v>
          </cell>
          <cell r="AF1473" t="str">
            <v>Operational</v>
          </cell>
        </row>
        <row r="1474">
          <cell r="N1474" t="str">
            <v>Canada</v>
          </cell>
          <cell r="W1474" t="str">
            <v>Under Construction</v>
          </cell>
          <cell r="X1474" t="str">
            <v>Under Construction</v>
          </cell>
          <cell r="Y1474" t="str">
            <v>Under Construction</v>
          </cell>
          <cell r="Z1474" t="str">
            <v>Operational</v>
          </cell>
          <cell r="AA1474" t="str">
            <v>Operational</v>
          </cell>
          <cell r="AB1474" t="str">
            <v>Operational</v>
          </cell>
          <cell r="AC1474" t="str">
            <v>Operational</v>
          </cell>
          <cell r="AD1474" t="str">
            <v>Operational</v>
          </cell>
          <cell r="AE1474" t="str">
            <v>Operational</v>
          </cell>
          <cell r="AF1474" t="str">
            <v>Operational</v>
          </cell>
        </row>
        <row r="1475">
          <cell r="N1475" t="str">
            <v>United States</v>
          </cell>
          <cell r="W1475" t="str">
            <v>Operational</v>
          </cell>
          <cell r="X1475" t="str">
            <v>Operational</v>
          </cell>
          <cell r="Y1475" t="str">
            <v>Operational</v>
          </cell>
          <cell r="Z1475" t="str">
            <v>Operational</v>
          </cell>
          <cell r="AA1475" t="str">
            <v>Operational</v>
          </cell>
          <cell r="AB1475" t="str">
            <v>Operational</v>
          </cell>
          <cell r="AC1475" t="str">
            <v>Operational</v>
          </cell>
          <cell r="AD1475" t="str">
            <v>Operational</v>
          </cell>
          <cell r="AE1475" t="str">
            <v>Operational</v>
          </cell>
          <cell r="AF1475" t="str">
            <v>Operational</v>
          </cell>
        </row>
        <row r="1476">
          <cell r="N1476" t="str">
            <v>United States</v>
          </cell>
          <cell r="W1476" t="str">
            <v>Operational</v>
          </cell>
          <cell r="X1476" t="str">
            <v>Operational</v>
          </cell>
          <cell r="Y1476" t="str">
            <v>Operational</v>
          </cell>
          <cell r="Z1476" t="str">
            <v>Operational</v>
          </cell>
          <cell r="AA1476" t="str">
            <v>Operational</v>
          </cell>
          <cell r="AB1476" t="str">
            <v>Operational</v>
          </cell>
          <cell r="AC1476" t="str">
            <v>Operational</v>
          </cell>
          <cell r="AD1476" t="str">
            <v>Operational</v>
          </cell>
          <cell r="AE1476" t="str">
            <v>Operational</v>
          </cell>
          <cell r="AF1476" t="str">
            <v>Operational</v>
          </cell>
        </row>
        <row r="1477">
          <cell r="N1477" t="str">
            <v>United States</v>
          </cell>
          <cell r="W1477" t="str">
            <v>Operational</v>
          </cell>
          <cell r="X1477" t="str">
            <v>Operational</v>
          </cell>
          <cell r="Y1477" t="str">
            <v>Operational</v>
          </cell>
          <cell r="Z1477" t="str">
            <v>Operational</v>
          </cell>
          <cell r="AA1477" t="str">
            <v>Operational</v>
          </cell>
          <cell r="AB1477" t="str">
            <v>Operational</v>
          </cell>
          <cell r="AC1477" t="str">
            <v>Operational</v>
          </cell>
          <cell r="AD1477" t="str">
            <v>Operational</v>
          </cell>
          <cell r="AE1477" t="str">
            <v>Operational</v>
          </cell>
          <cell r="AF1477" t="str">
            <v>Operational</v>
          </cell>
        </row>
        <row r="1478">
          <cell r="N1478" t="str">
            <v>United States</v>
          </cell>
          <cell r="W1478" t="str">
            <v>Operational</v>
          </cell>
          <cell r="X1478" t="str">
            <v>Operational</v>
          </cell>
          <cell r="Y1478" t="str">
            <v>Operational</v>
          </cell>
          <cell r="Z1478" t="str">
            <v>Operational</v>
          </cell>
          <cell r="AA1478" t="str">
            <v>Operational</v>
          </cell>
          <cell r="AB1478" t="str">
            <v>Operational</v>
          </cell>
          <cell r="AC1478" t="str">
            <v>Operational</v>
          </cell>
          <cell r="AD1478" t="str">
            <v>Operational</v>
          </cell>
          <cell r="AE1478" t="str">
            <v>Operational</v>
          </cell>
          <cell r="AF1478" t="str">
            <v>Operational</v>
          </cell>
        </row>
        <row r="1479">
          <cell r="N1479" t="str">
            <v>United States</v>
          </cell>
          <cell r="W1479" t="str">
            <v>Operational</v>
          </cell>
          <cell r="X1479" t="str">
            <v>Operational</v>
          </cell>
          <cell r="Y1479" t="str">
            <v>Operational</v>
          </cell>
          <cell r="Z1479" t="str">
            <v>Operational</v>
          </cell>
          <cell r="AA1479" t="str">
            <v>Operational</v>
          </cell>
          <cell r="AB1479" t="str">
            <v>Operational</v>
          </cell>
          <cell r="AC1479" t="str">
            <v>Operational</v>
          </cell>
          <cell r="AD1479" t="str">
            <v>Operational</v>
          </cell>
          <cell r="AE1479" t="str">
            <v>Operational</v>
          </cell>
          <cell r="AF1479" t="str">
            <v>Operational</v>
          </cell>
        </row>
        <row r="1480">
          <cell r="N1480" t="str">
            <v>United States</v>
          </cell>
          <cell r="W1480" t="str">
            <v>Operational</v>
          </cell>
          <cell r="X1480" t="str">
            <v>Operational</v>
          </cell>
          <cell r="Y1480" t="str">
            <v>Operational</v>
          </cell>
          <cell r="Z1480" t="str">
            <v>Operational</v>
          </cell>
          <cell r="AA1480" t="str">
            <v>Operational</v>
          </cell>
          <cell r="AB1480" t="str">
            <v>Operational</v>
          </cell>
          <cell r="AC1480" t="str">
            <v>Operational</v>
          </cell>
          <cell r="AD1480" t="str">
            <v>Operational</v>
          </cell>
          <cell r="AE1480" t="str">
            <v>Operational</v>
          </cell>
          <cell r="AF1480" t="str">
            <v>Operational</v>
          </cell>
        </row>
        <row r="1481">
          <cell r="N1481" t="str">
            <v>United States</v>
          </cell>
          <cell r="W1481" t="str">
            <v>Operational</v>
          </cell>
          <cell r="X1481" t="str">
            <v>Operational</v>
          </cell>
          <cell r="Y1481" t="str">
            <v>Operational</v>
          </cell>
          <cell r="Z1481" t="str">
            <v>Operational</v>
          </cell>
          <cell r="AA1481" t="str">
            <v>Operational</v>
          </cell>
          <cell r="AB1481" t="str">
            <v>Operational</v>
          </cell>
          <cell r="AC1481" t="str">
            <v>Operational</v>
          </cell>
          <cell r="AD1481" t="str">
            <v>Operational</v>
          </cell>
          <cell r="AE1481" t="str">
            <v>Operational</v>
          </cell>
          <cell r="AF1481" t="str">
            <v>Operational</v>
          </cell>
        </row>
        <row r="1482">
          <cell r="N1482" t="str">
            <v>United States</v>
          </cell>
          <cell r="W1482" t="str">
            <v>Operational</v>
          </cell>
          <cell r="X1482" t="str">
            <v>Operational</v>
          </cell>
          <cell r="Y1482" t="str">
            <v>Operational</v>
          </cell>
          <cell r="Z1482" t="str">
            <v>Operational</v>
          </cell>
          <cell r="AA1482" t="str">
            <v>Operational</v>
          </cell>
          <cell r="AB1482" t="str">
            <v>Operational</v>
          </cell>
          <cell r="AC1482" t="str">
            <v>Operational</v>
          </cell>
          <cell r="AD1482" t="str">
            <v>Operational</v>
          </cell>
          <cell r="AE1482" t="str">
            <v>Operational</v>
          </cell>
          <cell r="AF1482" t="str">
            <v>Operational</v>
          </cell>
        </row>
        <row r="1483">
          <cell r="N1483" t="str">
            <v>United States</v>
          </cell>
          <cell r="W1483" t="str">
            <v>Operational</v>
          </cell>
          <cell r="X1483" t="str">
            <v>Operational</v>
          </cell>
          <cell r="Y1483" t="str">
            <v>Operational</v>
          </cell>
          <cell r="Z1483" t="str">
            <v>Operational</v>
          </cell>
          <cell r="AA1483" t="str">
            <v>Operational</v>
          </cell>
          <cell r="AB1483" t="str">
            <v>Operational</v>
          </cell>
          <cell r="AC1483" t="str">
            <v>Operational</v>
          </cell>
          <cell r="AD1483" t="str">
            <v>Operational</v>
          </cell>
          <cell r="AE1483" t="str">
            <v>Operational</v>
          </cell>
          <cell r="AF1483" t="str">
            <v>Operational</v>
          </cell>
        </row>
        <row r="1484">
          <cell r="N1484" t="str">
            <v>United States</v>
          </cell>
          <cell r="W1484" t="str">
            <v>Operational</v>
          </cell>
          <cell r="X1484" t="str">
            <v>Operational</v>
          </cell>
          <cell r="Y1484" t="str">
            <v>Operational</v>
          </cell>
          <cell r="Z1484" t="str">
            <v>Operational</v>
          </cell>
          <cell r="AA1484" t="str">
            <v>Operational</v>
          </cell>
          <cell r="AB1484" t="str">
            <v>Operational</v>
          </cell>
          <cell r="AC1484" t="str">
            <v>Operational</v>
          </cell>
          <cell r="AD1484" t="str">
            <v>Operational</v>
          </cell>
          <cell r="AE1484" t="str">
            <v>Operational</v>
          </cell>
          <cell r="AF1484" t="str">
            <v>Operational</v>
          </cell>
        </row>
        <row r="1485">
          <cell r="N1485" t="str">
            <v>United States</v>
          </cell>
          <cell r="W1485" t="str">
            <v>Operational</v>
          </cell>
          <cell r="X1485" t="str">
            <v>Operational</v>
          </cell>
          <cell r="Y1485" t="str">
            <v>Operational</v>
          </cell>
          <cell r="Z1485" t="str">
            <v>Operational</v>
          </cell>
          <cell r="AA1485" t="str">
            <v>Operational</v>
          </cell>
          <cell r="AB1485" t="str">
            <v>Operational</v>
          </cell>
          <cell r="AC1485" t="str">
            <v>Operational</v>
          </cell>
          <cell r="AD1485" t="str">
            <v>Operational</v>
          </cell>
          <cell r="AE1485" t="str">
            <v>Operational</v>
          </cell>
          <cell r="AF1485" t="str">
            <v>Operational</v>
          </cell>
        </row>
        <row r="1486">
          <cell r="N1486" t="str">
            <v>United States</v>
          </cell>
          <cell r="W1486" t="str">
            <v>Operational</v>
          </cell>
          <cell r="X1486" t="str">
            <v>Operational</v>
          </cell>
          <cell r="Y1486" t="str">
            <v>Operational</v>
          </cell>
          <cell r="Z1486" t="str">
            <v>Operational</v>
          </cell>
          <cell r="AA1486" t="str">
            <v>Operational</v>
          </cell>
          <cell r="AB1486" t="str">
            <v>Operational</v>
          </cell>
          <cell r="AC1486" t="str">
            <v>Operational</v>
          </cell>
          <cell r="AD1486" t="str">
            <v>Operational</v>
          </cell>
          <cell r="AE1486" t="str">
            <v>Operational</v>
          </cell>
          <cell r="AF1486" t="str">
            <v>Operational</v>
          </cell>
        </row>
        <row r="1487">
          <cell r="N1487" t="str">
            <v>United States</v>
          </cell>
          <cell r="W1487" t="str">
            <v>Operational</v>
          </cell>
          <cell r="X1487" t="str">
            <v>Operational</v>
          </cell>
          <cell r="Y1487" t="str">
            <v>Operational</v>
          </cell>
          <cell r="Z1487" t="str">
            <v>Operational</v>
          </cell>
          <cell r="AA1487" t="str">
            <v>Operational</v>
          </cell>
          <cell r="AB1487" t="str">
            <v>Operational</v>
          </cell>
          <cell r="AC1487" t="str">
            <v>Operational</v>
          </cell>
          <cell r="AD1487" t="str">
            <v>Operational</v>
          </cell>
          <cell r="AE1487" t="str">
            <v>Operational</v>
          </cell>
          <cell r="AF1487" t="str">
            <v>Operational</v>
          </cell>
        </row>
        <row r="1488">
          <cell r="N1488" t="str">
            <v>United States</v>
          </cell>
          <cell r="W1488" t="str">
            <v>Operational</v>
          </cell>
          <cell r="X1488" t="str">
            <v>Operational</v>
          </cell>
          <cell r="Y1488" t="str">
            <v>Operational</v>
          </cell>
          <cell r="Z1488" t="str">
            <v>Operational</v>
          </cell>
          <cell r="AA1488" t="str">
            <v>Operational</v>
          </cell>
          <cell r="AB1488" t="str">
            <v>Operational</v>
          </cell>
          <cell r="AC1488" t="str">
            <v>Operational</v>
          </cell>
          <cell r="AD1488" t="str">
            <v>Operational</v>
          </cell>
          <cell r="AE1488" t="str">
            <v>Operational</v>
          </cell>
          <cell r="AF1488" t="str">
            <v>Operational</v>
          </cell>
        </row>
        <row r="1489">
          <cell r="N1489" t="str">
            <v>United States</v>
          </cell>
          <cell r="W1489" t="str">
            <v>Operational</v>
          </cell>
          <cell r="X1489" t="str">
            <v>Operational</v>
          </cell>
          <cell r="Y1489" t="str">
            <v>Operational</v>
          </cell>
          <cell r="Z1489" t="str">
            <v>Operational</v>
          </cell>
          <cell r="AA1489" t="str">
            <v>Operational</v>
          </cell>
          <cell r="AB1489" t="str">
            <v>Operational</v>
          </cell>
          <cell r="AC1489" t="str">
            <v>Operational</v>
          </cell>
          <cell r="AD1489" t="str">
            <v>Operational</v>
          </cell>
          <cell r="AE1489" t="str">
            <v>Operational</v>
          </cell>
          <cell r="AF1489" t="str">
            <v>Operational</v>
          </cell>
        </row>
        <row r="1490">
          <cell r="N1490" t="str">
            <v>United States</v>
          </cell>
          <cell r="W1490" t="str">
            <v>Operational</v>
          </cell>
          <cell r="X1490" t="str">
            <v>Operational</v>
          </cell>
          <cell r="Y1490" t="str">
            <v>Operational</v>
          </cell>
          <cell r="Z1490" t="str">
            <v>Operational</v>
          </cell>
          <cell r="AA1490" t="str">
            <v>Operational</v>
          </cell>
          <cell r="AB1490" t="str">
            <v>Operational</v>
          </cell>
          <cell r="AC1490" t="str">
            <v>Operational</v>
          </cell>
          <cell r="AD1490" t="str">
            <v>Operational</v>
          </cell>
          <cell r="AE1490" t="str">
            <v>Operational</v>
          </cell>
          <cell r="AF1490" t="str">
            <v>Operational</v>
          </cell>
        </row>
        <row r="1491">
          <cell r="N1491" t="str">
            <v>United States</v>
          </cell>
          <cell r="W1491" t="str">
            <v>Operational</v>
          </cell>
          <cell r="X1491" t="str">
            <v>Operational</v>
          </cell>
          <cell r="Y1491" t="str">
            <v>Operational</v>
          </cell>
          <cell r="Z1491" t="str">
            <v>Operational</v>
          </cell>
          <cell r="AA1491" t="str">
            <v>Operational</v>
          </cell>
          <cell r="AB1491" t="str">
            <v>Operational</v>
          </cell>
          <cell r="AC1491" t="str">
            <v>Operational</v>
          </cell>
          <cell r="AD1491" t="str">
            <v>Operational</v>
          </cell>
          <cell r="AE1491" t="str">
            <v>Operational</v>
          </cell>
          <cell r="AF1491" t="str">
            <v>Operational</v>
          </cell>
        </row>
        <row r="1492">
          <cell r="N1492" t="str">
            <v>United States</v>
          </cell>
          <cell r="W1492" t="str">
            <v>Operational</v>
          </cell>
          <cell r="X1492" t="str">
            <v>Operational</v>
          </cell>
          <cell r="Y1492" t="str">
            <v>Operational</v>
          </cell>
          <cell r="Z1492" t="str">
            <v>Operational</v>
          </cell>
          <cell r="AA1492" t="str">
            <v>Operational</v>
          </cell>
          <cell r="AB1492" t="str">
            <v>Operational</v>
          </cell>
          <cell r="AC1492" t="str">
            <v>Operational</v>
          </cell>
          <cell r="AD1492" t="str">
            <v>Operational</v>
          </cell>
          <cell r="AE1492" t="str">
            <v>Operational</v>
          </cell>
          <cell r="AF1492" t="str">
            <v>Operational</v>
          </cell>
        </row>
        <row r="1493">
          <cell r="N1493" t="str">
            <v>United States</v>
          </cell>
          <cell r="W1493" t="str">
            <v>Operational</v>
          </cell>
          <cell r="X1493" t="str">
            <v>Operational</v>
          </cell>
          <cell r="Y1493" t="str">
            <v>Operational</v>
          </cell>
          <cell r="Z1493" t="str">
            <v>Operational</v>
          </cell>
          <cell r="AA1493" t="str">
            <v>Operational</v>
          </cell>
          <cell r="AB1493" t="str">
            <v>Operational</v>
          </cell>
          <cell r="AC1493" t="str">
            <v>Operational</v>
          </cell>
          <cell r="AD1493" t="str">
            <v>Operational</v>
          </cell>
          <cell r="AE1493" t="str">
            <v>Operational</v>
          </cell>
          <cell r="AF1493" t="str">
            <v>Operational</v>
          </cell>
        </row>
        <row r="1494">
          <cell r="N1494" t="str">
            <v>United States</v>
          </cell>
          <cell r="W1494" t="str">
            <v>Under Construction</v>
          </cell>
          <cell r="X1494" t="str">
            <v>Under Construction</v>
          </cell>
          <cell r="Y1494" t="str">
            <v>Under Construction</v>
          </cell>
          <cell r="Z1494" t="str">
            <v>Under Construction</v>
          </cell>
          <cell r="AA1494" t="str">
            <v>Under Construction</v>
          </cell>
          <cell r="AB1494" t="str">
            <v>Under Construction</v>
          </cell>
          <cell r="AC1494" t="str">
            <v>Under Construction</v>
          </cell>
          <cell r="AD1494" t="str">
            <v>Under Construction</v>
          </cell>
          <cell r="AE1494" t="str">
            <v>Under Construction</v>
          </cell>
          <cell r="AF1494" t="str">
            <v>Operational</v>
          </cell>
        </row>
        <row r="1495">
          <cell r="N1495" t="str">
            <v>United States</v>
          </cell>
          <cell r="W1495" t="str">
            <v>Operational</v>
          </cell>
          <cell r="X1495" t="str">
            <v>Operational</v>
          </cell>
          <cell r="Y1495" t="str">
            <v>Operational</v>
          </cell>
          <cell r="Z1495" t="str">
            <v>Operational</v>
          </cell>
          <cell r="AA1495" t="str">
            <v>Operational</v>
          </cell>
          <cell r="AB1495" t="str">
            <v>Operational</v>
          </cell>
          <cell r="AC1495" t="str">
            <v>Operational</v>
          </cell>
          <cell r="AD1495" t="str">
            <v>Operational</v>
          </cell>
          <cell r="AE1495" t="str">
            <v>Operational</v>
          </cell>
          <cell r="AF1495" t="str">
            <v>Operational</v>
          </cell>
        </row>
        <row r="1496">
          <cell r="N1496" t="str">
            <v>United States</v>
          </cell>
          <cell r="W1496" t="str">
            <v>Operational</v>
          </cell>
          <cell r="X1496" t="str">
            <v>Operational</v>
          </cell>
          <cell r="Y1496" t="str">
            <v>Operational</v>
          </cell>
          <cell r="Z1496" t="str">
            <v>Operational</v>
          </cell>
          <cell r="AA1496" t="str">
            <v>Operational</v>
          </cell>
          <cell r="AB1496" t="str">
            <v>Operational</v>
          </cell>
          <cell r="AC1496" t="str">
            <v>Operational</v>
          </cell>
          <cell r="AD1496" t="str">
            <v>Operational</v>
          </cell>
          <cell r="AE1496" t="str">
            <v>Operational</v>
          </cell>
          <cell r="AF1496" t="str">
            <v>Operational</v>
          </cell>
        </row>
        <row r="1497">
          <cell r="N1497" t="str">
            <v>United States</v>
          </cell>
          <cell r="W1497" t="str">
            <v>Operational</v>
          </cell>
          <cell r="X1497" t="str">
            <v>Operational</v>
          </cell>
          <cell r="Y1497" t="str">
            <v>Operational</v>
          </cell>
          <cell r="Z1497" t="str">
            <v>Operational</v>
          </cell>
          <cell r="AA1497" t="str">
            <v>Operational</v>
          </cell>
          <cell r="AB1497" t="str">
            <v>Operational</v>
          </cell>
          <cell r="AC1497" t="str">
            <v>Operational</v>
          </cell>
          <cell r="AD1497" t="str">
            <v>Operational</v>
          </cell>
          <cell r="AE1497" t="str">
            <v>Operational</v>
          </cell>
          <cell r="AF1497" t="str">
            <v>Operational</v>
          </cell>
        </row>
        <row r="1498">
          <cell r="N1498" t="str">
            <v>United States</v>
          </cell>
          <cell r="W1498" t="str">
            <v>Operational</v>
          </cell>
          <cell r="X1498" t="str">
            <v>Operational</v>
          </cell>
          <cell r="Y1498" t="str">
            <v>Operational</v>
          </cell>
          <cell r="Z1498" t="str">
            <v>Operational</v>
          </cell>
          <cell r="AA1498" t="str">
            <v>Operational</v>
          </cell>
          <cell r="AB1498" t="str">
            <v>Operational</v>
          </cell>
          <cell r="AC1498" t="str">
            <v>Operational</v>
          </cell>
          <cell r="AD1498" t="str">
            <v>Operational</v>
          </cell>
          <cell r="AE1498" t="str">
            <v>Operational</v>
          </cell>
          <cell r="AF1498" t="str">
            <v>Operational</v>
          </cell>
        </row>
        <row r="1499">
          <cell r="N1499" t="str">
            <v>United States</v>
          </cell>
          <cell r="W1499" t="str">
            <v>Operational</v>
          </cell>
          <cell r="X1499" t="str">
            <v>Operational</v>
          </cell>
          <cell r="Y1499" t="str">
            <v>Operational</v>
          </cell>
          <cell r="Z1499" t="str">
            <v>Operational</v>
          </cell>
          <cell r="AA1499" t="str">
            <v>Operational</v>
          </cell>
          <cell r="AB1499" t="str">
            <v>Operational</v>
          </cell>
          <cell r="AC1499" t="str">
            <v>Operational</v>
          </cell>
          <cell r="AD1499" t="str">
            <v>Operational</v>
          </cell>
          <cell r="AE1499" t="str">
            <v>Operational</v>
          </cell>
          <cell r="AF1499" t="str">
            <v>Operational</v>
          </cell>
        </row>
        <row r="1500">
          <cell r="N1500" t="str">
            <v>United States</v>
          </cell>
          <cell r="W1500" t="str">
            <v>Operational</v>
          </cell>
          <cell r="X1500" t="str">
            <v>Operational</v>
          </cell>
          <cell r="Y1500" t="str">
            <v>Operational</v>
          </cell>
          <cell r="Z1500" t="str">
            <v>Operational</v>
          </cell>
          <cell r="AA1500" t="str">
            <v>Operational</v>
          </cell>
          <cell r="AB1500" t="str">
            <v>Operational</v>
          </cell>
          <cell r="AC1500" t="str">
            <v>Operational</v>
          </cell>
          <cell r="AD1500" t="str">
            <v>Operational</v>
          </cell>
          <cell r="AE1500" t="str">
            <v>Operational</v>
          </cell>
          <cell r="AF1500" t="str">
            <v>Operational</v>
          </cell>
        </row>
        <row r="1501">
          <cell r="N1501" t="str">
            <v>United States</v>
          </cell>
          <cell r="W1501" t="str">
            <v>Operational</v>
          </cell>
          <cell r="X1501" t="str">
            <v>Operational</v>
          </cell>
          <cell r="Y1501" t="str">
            <v>Operational</v>
          </cell>
          <cell r="Z1501" t="str">
            <v>Operational</v>
          </cell>
          <cell r="AA1501" t="str">
            <v>Operational</v>
          </cell>
          <cell r="AB1501" t="str">
            <v>Operational</v>
          </cell>
          <cell r="AC1501" t="str">
            <v>Operational</v>
          </cell>
          <cell r="AD1501" t="str">
            <v>Operational</v>
          </cell>
          <cell r="AE1501" t="str">
            <v>Operational</v>
          </cell>
          <cell r="AF1501" t="str">
            <v>Operational</v>
          </cell>
        </row>
        <row r="1502">
          <cell r="N1502" t="str">
            <v>United States</v>
          </cell>
          <cell r="W1502" t="str">
            <v>Operational</v>
          </cell>
          <cell r="X1502" t="str">
            <v>Operational</v>
          </cell>
          <cell r="Y1502" t="str">
            <v>Operational</v>
          </cell>
          <cell r="Z1502" t="str">
            <v>Operational</v>
          </cell>
          <cell r="AA1502" t="str">
            <v>Operational</v>
          </cell>
          <cell r="AB1502" t="str">
            <v>Operational</v>
          </cell>
          <cell r="AC1502" t="str">
            <v>Operational</v>
          </cell>
          <cell r="AD1502" t="str">
            <v>Operational</v>
          </cell>
          <cell r="AE1502" t="str">
            <v>Operational</v>
          </cell>
          <cell r="AF1502" t="str">
            <v>Operational</v>
          </cell>
        </row>
        <row r="1503">
          <cell r="N1503" t="str">
            <v>United States</v>
          </cell>
          <cell r="W1503" t="str">
            <v>Operational</v>
          </cell>
          <cell r="X1503" t="str">
            <v>Operational</v>
          </cell>
          <cell r="Y1503" t="str">
            <v>Operational</v>
          </cell>
          <cell r="Z1503" t="str">
            <v>Operational</v>
          </cell>
          <cell r="AA1503" t="str">
            <v>Operational</v>
          </cell>
          <cell r="AB1503" t="str">
            <v>Operational</v>
          </cell>
          <cell r="AC1503" t="str">
            <v>Operational</v>
          </cell>
          <cell r="AD1503" t="str">
            <v>Operational</v>
          </cell>
          <cell r="AE1503" t="str">
            <v>Operational</v>
          </cell>
          <cell r="AF1503" t="str">
            <v>Operational</v>
          </cell>
        </row>
        <row r="1504">
          <cell r="N1504" t="str">
            <v>Canada</v>
          </cell>
          <cell r="W1504" t="str">
            <v>Under Construction</v>
          </cell>
          <cell r="X1504" t="str">
            <v>Under Construction</v>
          </cell>
          <cell r="Y1504" t="str">
            <v>Under Construction</v>
          </cell>
          <cell r="Z1504" t="str">
            <v>Under Construction</v>
          </cell>
          <cell r="AA1504" t="str">
            <v>Under Construction</v>
          </cell>
          <cell r="AB1504" t="str">
            <v>Under Construction</v>
          </cell>
          <cell r="AC1504" t="str">
            <v>Operational</v>
          </cell>
          <cell r="AD1504" t="str">
            <v>Operational</v>
          </cell>
          <cell r="AE1504" t="str">
            <v>Operational</v>
          </cell>
          <cell r="AF1504" t="str">
            <v>Operational</v>
          </cell>
        </row>
        <row r="1505">
          <cell r="N1505" t="str">
            <v>Canada</v>
          </cell>
          <cell r="W1505" t="str">
            <v>Operational</v>
          </cell>
          <cell r="X1505" t="str">
            <v>Operational</v>
          </cell>
          <cell r="Y1505" t="str">
            <v>Operational</v>
          </cell>
          <cell r="Z1505" t="str">
            <v>Operational</v>
          </cell>
          <cell r="AA1505" t="str">
            <v>Operational</v>
          </cell>
          <cell r="AB1505" t="str">
            <v>Operational</v>
          </cell>
          <cell r="AC1505" t="str">
            <v>Operational</v>
          </cell>
          <cell r="AD1505" t="str">
            <v>Operational</v>
          </cell>
          <cell r="AE1505" t="str">
            <v>Operational</v>
          </cell>
          <cell r="AF1505" t="str">
            <v>Operational</v>
          </cell>
        </row>
        <row r="1506">
          <cell r="N1506" t="str">
            <v>United States</v>
          </cell>
          <cell r="W1506" t="str">
            <v>Operational</v>
          </cell>
          <cell r="X1506" t="str">
            <v>Operational</v>
          </cell>
          <cell r="Y1506" t="str">
            <v>Operational</v>
          </cell>
          <cell r="Z1506" t="str">
            <v>Operational</v>
          </cell>
          <cell r="AA1506" t="str">
            <v>Operational</v>
          </cell>
          <cell r="AB1506" t="str">
            <v>Operational</v>
          </cell>
          <cell r="AC1506" t="str">
            <v>Operational</v>
          </cell>
          <cell r="AD1506" t="str">
            <v>Operational</v>
          </cell>
          <cell r="AE1506" t="str">
            <v>Operational</v>
          </cell>
          <cell r="AF1506" t="str">
            <v>Operational</v>
          </cell>
        </row>
        <row r="1507">
          <cell r="N1507" t="str">
            <v>Canada</v>
          </cell>
          <cell r="W1507" t="str">
            <v>Operational</v>
          </cell>
          <cell r="X1507" t="str">
            <v>Operational</v>
          </cell>
          <cell r="Y1507" t="str">
            <v>Operational</v>
          </cell>
          <cell r="Z1507" t="str">
            <v>Operational</v>
          </cell>
          <cell r="AA1507" t="str">
            <v>Operational</v>
          </cell>
          <cell r="AB1507" t="str">
            <v>Operational</v>
          </cell>
          <cell r="AC1507" t="str">
            <v>Operational</v>
          </cell>
          <cell r="AD1507" t="str">
            <v>Operational</v>
          </cell>
          <cell r="AE1507" t="str">
            <v>Operational</v>
          </cell>
          <cell r="AF1507" t="str">
            <v>Operational</v>
          </cell>
        </row>
        <row r="1508">
          <cell r="N1508" t="str">
            <v>Canada</v>
          </cell>
          <cell r="W1508" t="str">
            <v>Under Construction</v>
          </cell>
          <cell r="X1508" t="str">
            <v>Under Construction</v>
          </cell>
          <cell r="Y1508" t="str">
            <v>Under Construction</v>
          </cell>
          <cell r="Z1508" t="str">
            <v>Under Construction</v>
          </cell>
          <cell r="AA1508" t="str">
            <v>Under Construction</v>
          </cell>
          <cell r="AB1508" t="str">
            <v>Under Construction</v>
          </cell>
          <cell r="AC1508" t="str">
            <v>Under Construction</v>
          </cell>
          <cell r="AD1508" t="str">
            <v>Under Construction</v>
          </cell>
          <cell r="AE1508" t="str">
            <v>Operational</v>
          </cell>
          <cell r="AF1508" t="str">
            <v>Operational</v>
          </cell>
        </row>
        <row r="1509">
          <cell r="N1509" t="str">
            <v>United States</v>
          </cell>
          <cell r="W1509" t="str">
            <v>Operational</v>
          </cell>
          <cell r="X1509" t="str">
            <v>Operational</v>
          </cell>
          <cell r="Y1509" t="str">
            <v>Operational</v>
          </cell>
          <cell r="Z1509" t="str">
            <v>Operational</v>
          </cell>
          <cell r="AA1509" t="str">
            <v>Operational</v>
          </cell>
          <cell r="AB1509" t="str">
            <v>Operational</v>
          </cell>
          <cell r="AC1509" t="str">
            <v>Operational</v>
          </cell>
          <cell r="AD1509" t="str">
            <v>Operational</v>
          </cell>
          <cell r="AE1509" t="str">
            <v>Operational</v>
          </cell>
          <cell r="AF1509" t="str">
            <v>Operational</v>
          </cell>
        </row>
        <row r="1510">
          <cell r="N1510" t="str">
            <v>United States</v>
          </cell>
          <cell r="W1510" t="str">
            <v>Operational</v>
          </cell>
          <cell r="X1510" t="str">
            <v>Operational</v>
          </cell>
          <cell r="Y1510" t="str">
            <v>Operational</v>
          </cell>
          <cell r="Z1510" t="str">
            <v>Operational</v>
          </cell>
          <cell r="AA1510" t="str">
            <v>Operational</v>
          </cell>
          <cell r="AB1510" t="str">
            <v>Operational</v>
          </cell>
          <cell r="AC1510" t="str">
            <v>Operational</v>
          </cell>
          <cell r="AD1510" t="str">
            <v>Operational</v>
          </cell>
          <cell r="AE1510" t="str">
            <v>Operational</v>
          </cell>
          <cell r="AF1510" t="str">
            <v>Operational</v>
          </cell>
        </row>
        <row r="1511">
          <cell r="N1511" t="str">
            <v>United States</v>
          </cell>
          <cell r="W1511" t="str">
            <v>Operational</v>
          </cell>
          <cell r="X1511" t="str">
            <v>Operational</v>
          </cell>
          <cell r="Y1511" t="str">
            <v>Operational</v>
          </cell>
          <cell r="Z1511" t="str">
            <v>Operational</v>
          </cell>
          <cell r="AA1511" t="str">
            <v>Operational</v>
          </cell>
          <cell r="AB1511" t="str">
            <v>Operational</v>
          </cell>
          <cell r="AC1511" t="str">
            <v>Operational</v>
          </cell>
          <cell r="AD1511" t="str">
            <v>Operational</v>
          </cell>
          <cell r="AE1511" t="str">
            <v>Operational</v>
          </cell>
          <cell r="AF1511" t="str">
            <v>Operational</v>
          </cell>
        </row>
        <row r="1512">
          <cell r="N1512" t="str">
            <v>United States</v>
          </cell>
          <cell r="W1512" t="str">
            <v>Operational</v>
          </cell>
          <cell r="X1512" t="str">
            <v>Operational</v>
          </cell>
          <cell r="Y1512" t="str">
            <v>Operational</v>
          </cell>
          <cell r="Z1512" t="str">
            <v>Operational</v>
          </cell>
          <cell r="AA1512" t="str">
            <v>Operational</v>
          </cell>
          <cell r="AB1512" t="str">
            <v>Operational</v>
          </cell>
          <cell r="AC1512" t="str">
            <v>Operational</v>
          </cell>
          <cell r="AD1512" t="str">
            <v>Operational</v>
          </cell>
          <cell r="AE1512" t="str">
            <v>Operational</v>
          </cell>
          <cell r="AF1512" t="str">
            <v>Operational</v>
          </cell>
        </row>
        <row r="1513">
          <cell r="N1513" t="str">
            <v>United States</v>
          </cell>
          <cell r="W1513" t="str">
            <v>Operational</v>
          </cell>
          <cell r="X1513" t="str">
            <v>Operational</v>
          </cell>
          <cell r="Y1513" t="str">
            <v>Operational</v>
          </cell>
          <cell r="Z1513" t="str">
            <v>Operational</v>
          </cell>
          <cell r="AA1513" t="str">
            <v>Operational</v>
          </cell>
          <cell r="AB1513" t="str">
            <v>Operational</v>
          </cell>
          <cell r="AC1513" t="str">
            <v>Operational</v>
          </cell>
          <cell r="AD1513" t="str">
            <v>Operational</v>
          </cell>
          <cell r="AE1513" t="str">
            <v>Operational</v>
          </cell>
          <cell r="AF1513" t="str">
            <v>Operational</v>
          </cell>
        </row>
        <row r="1514">
          <cell r="N1514" t="str">
            <v>United States</v>
          </cell>
          <cell r="W1514" t="str">
            <v>Operational</v>
          </cell>
          <cell r="X1514" t="str">
            <v>Operational</v>
          </cell>
          <cell r="Y1514" t="str">
            <v>Operational</v>
          </cell>
          <cell r="Z1514" t="str">
            <v>Operational</v>
          </cell>
          <cell r="AA1514" t="str">
            <v>Operational</v>
          </cell>
          <cell r="AB1514" t="str">
            <v>Operational</v>
          </cell>
          <cell r="AC1514" t="str">
            <v>Operational</v>
          </cell>
          <cell r="AD1514" t="str">
            <v>Operational</v>
          </cell>
          <cell r="AE1514" t="str">
            <v>Operational</v>
          </cell>
          <cell r="AF1514" t="str">
            <v>Operational</v>
          </cell>
        </row>
        <row r="1515">
          <cell r="N1515" t="str">
            <v>United States</v>
          </cell>
          <cell r="W1515" t="str">
            <v>Operational</v>
          </cell>
          <cell r="X1515" t="str">
            <v>Operational</v>
          </cell>
          <cell r="Y1515" t="str">
            <v>Operational</v>
          </cell>
          <cell r="Z1515" t="str">
            <v>Operational</v>
          </cell>
          <cell r="AA1515" t="str">
            <v>Operational</v>
          </cell>
          <cell r="AB1515" t="str">
            <v>Operational</v>
          </cell>
          <cell r="AC1515" t="str">
            <v>Operational</v>
          </cell>
          <cell r="AD1515" t="str">
            <v>Operational</v>
          </cell>
          <cell r="AE1515" t="str">
            <v>Operational</v>
          </cell>
          <cell r="AF1515" t="str">
            <v>Operational</v>
          </cell>
        </row>
        <row r="1516">
          <cell r="N1516" t="str">
            <v>United States</v>
          </cell>
          <cell r="W1516" t="str">
            <v>Operational</v>
          </cell>
          <cell r="X1516" t="str">
            <v>Operational</v>
          </cell>
          <cell r="Y1516" t="str">
            <v>Operational</v>
          </cell>
          <cell r="Z1516" t="str">
            <v>Operational</v>
          </cell>
          <cell r="AA1516" t="str">
            <v>Operational</v>
          </cell>
          <cell r="AB1516" t="str">
            <v>Operational</v>
          </cell>
          <cell r="AC1516" t="str">
            <v>Operational</v>
          </cell>
          <cell r="AD1516" t="str">
            <v>Operational</v>
          </cell>
          <cell r="AE1516" t="str">
            <v>Operational</v>
          </cell>
          <cell r="AF1516" t="str">
            <v>Operational</v>
          </cell>
        </row>
        <row r="1517">
          <cell r="N1517" t="str">
            <v>United States</v>
          </cell>
          <cell r="W1517" t="str">
            <v>Operational</v>
          </cell>
          <cell r="X1517" t="str">
            <v>Operational</v>
          </cell>
          <cell r="Y1517" t="str">
            <v>Operational</v>
          </cell>
          <cell r="Z1517" t="str">
            <v>Operational</v>
          </cell>
          <cell r="AA1517" t="str">
            <v>Operational</v>
          </cell>
          <cell r="AB1517" t="str">
            <v>Operational</v>
          </cell>
          <cell r="AC1517" t="str">
            <v>Operational</v>
          </cell>
          <cell r="AD1517" t="str">
            <v>Operational</v>
          </cell>
          <cell r="AE1517" t="str">
            <v>Operational</v>
          </cell>
          <cell r="AF1517" t="str">
            <v>Operational</v>
          </cell>
        </row>
        <row r="1518">
          <cell r="N1518" t="str">
            <v>United States</v>
          </cell>
          <cell r="W1518" t="str">
            <v>Operational</v>
          </cell>
          <cell r="X1518" t="str">
            <v>Operational</v>
          </cell>
          <cell r="Y1518" t="str">
            <v>Operational</v>
          </cell>
          <cell r="Z1518" t="str">
            <v>Operational</v>
          </cell>
          <cell r="AA1518" t="str">
            <v>Operational</v>
          </cell>
          <cell r="AB1518" t="str">
            <v>Operational</v>
          </cell>
          <cell r="AC1518" t="str">
            <v>Operational</v>
          </cell>
          <cell r="AD1518" t="str">
            <v>Operational</v>
          </cell>
          <cell r="AE1518" t="str">
            <v>Operational</v>
          </cell>
          <cell r="AF1518" t="str">
            <v>Operational</v>
          </cell>
        </row>
        <row r="1519">
          <cell r="N1519" t="str">
            <v>Canada</v>
          </cell>
          <cell r="W1519" t="str">
            <v>Operational</v>
          </cell>
          <cell r="X1519" t="str">
            <v>Operational</v>
          </cell>
          <cell r="Y1519" t="str">
            <v>Operational</v>
          </cell>
          <cell r="Z1519" t="str">
            <v>Operational</v>
          </cell>
          <cell r="AA1519" t="str">
            <v>Operational</v>
          </cell>
          <cell r="AB1519" t="str">
            <v>Operational</v>
          </cell>
          <cell r="AC1519" t="str">
            <v>Operational</v>
          </cell>
          <cell r="AD1519" t="str">
            <v>Operational</v>
          </cell>
          <cell r="AE1519" t="str">
            <v>Operational</v>
          </cell>
          <cell r="AF1519" t="str">
            <v>Operational</v>
          </cell>
        </row>
        <row r="1520">
          <cell r="N1520" t="str">
            <v>United States</v>
          </cell>
          <cell r="W1520" t="str">
            <v>Operational</v>
          </cell>
          <cell r="X1520" t="str">
            <v>Operational</v>
          </cell>
          <cell r="Y1520" t="str">
            <v>Operational</v>
          </cell>
          <cell r="Z1520" t="str">
            <v>Operational</v>
          </cell>
          <cell r="AA1520" t="str">
            <v>Operational</v>
          </cell>
          <cell r="AB1520" t="str">
            <v>Operational</v>
          </cell>
          <cell r="AC1520" t="str">
            <v>Operational</v>
          </cell>
          <cell r="AD1520" t="str">
            <v>Operational</v>
          </cell>
          <cell r="AE1520" t="str">
            <v>Operational</v>
          </cell>
          <cell r="AF1520" t="str">
            <v>Operational</v>
          </cell>
        </row>
        <row r="1521">
          <cell r="N1521" t="str">
            <v>United States</v>
          </cell>
          <cell r="W1521" t="str">
            <v>Operational</v>
          </cell>
          <cell r="X1521" t="str">
            <v>Operational</v>
          </cell>
          <cell r="Y1521" t="str">
            <v>Operational</v>
          </cell>
          <cell r="Z1521" t="str">
            <v>Operational</v>
          </cell>
          <cell r="AA1521" t="str">
            <v>Operational</v>
          </cell>
          <cell r="AB1521" t="str">
            <v>Operational</v>
          </cell>
          <cell r="AC1521" t="str">
            <v>Operational</v>
          </cell>
          <cell r="AD1521" t="str">
            <v>Operational</v>
          </cell>
          <cell r="AE1521" t="str">
            <v>Operational</v>
          </cell>
          <cell r="AF1521" t="str">
            <v>Operational</v>
          </cell>
        </row>
        <row r="1522">
          <cell r="N1522" t="str">
            <v>United States</v>
          </cell>
          <cell r="W1522" t="str">
            <v>Operational</v>
          </cell>
          <cell r="X1522" t="str">
            <v>Operational</v>
          </cell>
          <cell r="Y1522" t="str">
            <v>Operational</v>
          </cell>
          <cell r="Z1522" t="str">
            <v>Operational</v>
          </cell>
          <cell r="AA1522" t="str">
            <v>Operational</v>
          </cell>
          <cell r="AB1522" t="str">
            <v>Operational</v>
          </cell>
          <cell r="AC1522" t="str">
            <v>Operational</v>
          </cell>
          <cell r="AD1522" t="str">
            <v>Operational</v>
          </cell>
          <cell r="AE1522" t="str">
            <v>Operational</v>
          </cell>
          <cell r="AF1522" t="str">
            <v>Operational</v>
          </cell>
        </row>
        <row r="1523">
          <cell r="N1523" t="str">
            <v>United States</v>
          </cell>
          <cell r="W1523" t="str">
            <v>Operational</v>
          </cell>
          <cell r="X1523" t="str">
            <v>Operational</v>
          </cell>
          <cell r="Y1523" t="str">
            <v>Operational</v>
          </cell>
          <cell r="Z1523" t="str">
            <v>Operational</v>
          </cell>
          <cell r="AA1523" t="str">
            <v>Operational</v>
          </cell>
          <cell r="AB1523" t="str">
            <v>Operational</v>
          </cell>
          <cell r="AC1523" t="str">
            <v>Operational</v>
          </cell>
          <cell r="AD1523" t="str">
            <v>Operational</v>
          </cell>
          <cell r="AE1523" t="str">
            <v>Operational</v>
          </cell>
          <cell r="AF1523" t="str">
            <v>Operational</v>
          </cell>
        </row>
        <row r="1524">
          <cell r="N1524" t="str">
            <v>United States</v>
          </cell>
          <cell r="W1524" t="str">
            <v>Operational</v>
          </cell>
          <cell r="X1524" t="str">
            <v>Operational</v>
          </cell>
          <cell r="Y1524" t="str">
            <v>Operational</v>
          </cell>
          <cell r="Z1524" t="str">
            <v>Operational</v>
          </cell>
          <cell r="AA1524" t="str">
            <v>Operational</v>
          </cell>
          <cell r="AB1524" t="str">
            <v>Operational</v>
          </cell>
          <cell r="AC1524" t="str">
            <v>Operational</v>
          </cell>
          <cell r="AD1524" t="str">
            <v>Operational</v>
          </cell>
          <cell r="AE1524" t="str">
            <v>Operational</v>
          </cell>
          <cell r="AF1524" t="str">
            <v>Operational</v>
          </cell>
        </row>
        <row r="1525">
          <cell r="N1525" t="str">
            <v>United States</v>
          </cell>
          <cell r="W1525" t="str">
            <v>Operational</v>
          </cell>
          <cell r="X1525" t="str">
            <v>Operational</v>
          </cell>
          <cell r="Y1525" t="str">
            <v>Operational</v>
          </cell>
          <cell r="Z1525" t="str">
            <v>Operational</v>
          </cell>
          <cell r="AA1525" t="str">
            <v>Operational</v>
          </cell>
          <cell r="AB1525" t="str">
            <v>Operational</v>
          </cell>
          <cell r="AC1525" t="str">
            <v>Operational</v>
          </cell>
          <cell r="AD1525" t="str">
            <v>Operational</v>
          </cell>
          <cell r="AE1525" t="str">
            <v>Operational</v>
          </cell>
          <cell r="AF1525" t="str">
            <v>Operational</v>
          </cell>
        </row>
        <row r="1526">
          <cell r="N1526" t="str">
            <v>United States</v>
          </cell>
          <cell r="W1526" t="str">
            <v>Operational</v>
          </cell>
          <cell r="X1526" t="str">
            <v>Operational</v>
          </cell>
          <cell r="Y1526" t="str">
            <v>Operational</v>
          </cell>
          <cell r="Z1526" t="str">
            <v>Operational</v>
          </cell>
          <cell r="AA1526" t="str">
            <v>Operational</v>
          </cell>
          <cell r="AB1526" t="str">
            <v>Operational</v>
          </cell>
          <cell r="AC1526" t="str">
            <v>Operational</v>
          </cell>
          <cell r="AD1526" t="str">
            <v>Operational</v>
          </cell>
          <cell r="AE1526" t="str">
            <v>Operational</v>
          </cell>
          <cell r="AF1526" t="str">
            <v>Operational</v>
          </cell>
        </row>
        <row r="1527">
          <cell r="N1527" t="str">
            <v>United States</v>
          </cell>
          <cell r="W1527" t="str">
            <v>Operational</v>
          </cell>
          <cell r="X1527" t="str">
            <v>Operational</v>
          </cell>
          <cell r="Y1527" t="str">
            <v>Operational</v>
          </cell>
          <cell r="Z1527" t="str">
            <v>Operational</v>
          </cell>
          <cell r="AA1527" t="str">
            <v>Operational</v>
          </cell>
          <cell r="AB1527" t="str">
            <v>Operational</v>
          </cell>
          <cell r="AC1527" t="str">
            <v>Operational</v>
          </cell>
          <cell r="AD1527" t="str">
            <v>Operational</v>
          </cell>
          <cell r="AE1527" t="str">
            <v>Operational</v>
          </cell>
          <cell r="AF1527" t="str">
            <v>Operational</v>
          </cell>
        </row>
        <row r="1528">
          <cell r="N1528" t="str">
            <v>Canada</v>
          </cell>
          <cell r="W1528" t="str">
            <v>Operational</v>
          </cell>
          <cell r="X1528" t="str">
            <v>Operational</v>
          </cell>
          <cell r="Y1528" t="str">
            <v>Operational</v>
          </cell>
          <cell r="Z1528" t="str">
            <v>Operational</v>
          </cell>
          <cell r="AA1528" t="str">
            <v>Operational</v>
          </cell>
          <cell r="AB1528" t="str">
            <v>Operational</v>
          </cell>
          <cell r="AC1528" t="str">
            <v>Operational</v>
          </cell>
          <cell r="AD1528" t="str">
            <v>Operational</v>
          </cell>
          <cell r="AE1528" t="str">
            <v>Operational</v>
          </cell>
          <cell r="AF1528" t="str">
            <v>Operational</v>
          </cell>
        </row>
        <row r="1529">
          <cell r="N1529" t="str">
            <v>Canada</v>
          </cell>
          <cell r="W1529" t="str">
            <v>Operational</v>
          </cell>
          <cell r="X1529" t="str">
            <v>Operational</v>
          </cell>
          <cell r="Y1529" t="str">
            <v>Operational</v>
          </cell>
          <cell r="Z1529" t="str">
            <v>Operational</v>
          </cell>
          <cell r="AA1529" t="str">
            <v>Operational</v>
          </cell>
          <cell r="AB1529" t="str">
            <v>Operational</v>
          </cell>
          <cell r="AC1529" t="str">
            <v>Operational</v>
          </cell>
          <cell r="AD1529" t="str">
            <v>Operational</v>
          </cell>
          <cell r="AE1529" t="str">
            <v>Operational</v>
          </cell>
          <cell r="AF1529" t="str">
            <v>Operational</v>
          </cell>
        </row>
        <row r="1530">
          <cell r="N1530" t="str">
            <v>United States</v>
          </cell>
          <cell r="W1530" t="str">
            <v>Operational</v>
          </cell>
          <cell r="X1530" t="str">
            <v>Operational</v>
          </cell>
          <cell r="Y1530" t="str">
            <v>Operational</v>
          </cell>
          <cell r="Z1530" t="str">
            <v>Operational</v>
          </cell>
          <cell r="AA1530" t="str">
            <v>Operational</v>
          </cell>
          <cell r="AB1530" t="str">
            <v>Operational</v>
          </cell>
          <cell r="AC1530" t="str">
            <v>Operational</v>
          </cell>
          <cell r="AD1530" t="str">
            <v>Operational</v>
          </cell>
          <cell r="AE1530" t="str">
            <v>Operational</v>
          </cell>
          <cell r="AF1530" t="str">
            <v>Operational</v>
          </cell>
        </row>
        <row r="1531">
          <cell r="N1531" t="str">
            <v>United States</v>
          </cell>
          <cell r="W1531" t="str">
            <v>Operational</v>
          </cell>
          <cell r="X1531" t="str">
            <v>Operational</v>
          </cell>
          <cell r="Y1531" t="str">
            <v>Operational</v>
          </cell>
          <cell r="Z1531" t="str">
            <v>Operational</v>
          </cell>
          <cell r="AA1531" t="str">
            <v>Operational</v>
          </cell>
          <cell r="AB1531" t="str">
            <v>Operational</v>
          </cell>
          <cell r="AC1531" t="str">
            <v>Operational</v>
          </cell>
          <cell r="AD1531" t="str">
            <v>Operational</v>
          </cell>
          <cell r="AE1531" t="str">
            <v>Operational</v>
          </cell>
          <cell r="AF1531" t="str">
            <v>Operational</v>
          </cell>
        </row>
        <row r="1532">
          <cell r="N1532" t="str">
            <v>United States</v>
          </cell>
          <cell r="W1532" t="str">
            <v>Operational</v>
          </cell>
          <cell r="X1532" t="str">
            <v>Operational</v>
          </cell>
          <cell r="Y1532" t="str">
            <v>Operational</v>
          </cell>
          <cell r="Z1532" t="str">
            <v>Operational</v>
          </cell>
          <cell r="AA1532" t="str">
            <v>Operational</v>
          </cell>
          <cell r="AB1532" t="str">
            <v>Operational</v>
          </cell>
          <cell r="AC1532" t="str">
            <v>Operational</v>
          </cell>
          <cell r="AD1532" t="str">
            <v>Operational</v>
          </cell>
          <cell r="AE1532" t="str">
            <v>Operational</v>
          </cell>
          <cell r="AF1532" t="str">
            <v>Operational</v>
          </cell>
        </row>
        <row r="1533">
          <cell r="N1533" t="str">
            <v>United States</v>
          </cell>
          <cell r="W1533" t="str">
            <v>Operational</v>
          </cell>
          <cell r="X1533" t="str">
            <v>Operational</v>
          </cell>
          <cell r="Y1533" t="str">
            <v>Operational</v>
          </cell>
          <cell r="Z1533" t="str">
            <v>Operational</v>
          </cell>
          <cell r="AA1533" t="str">
            <v>Operational</v>
          </cell>
          <cell r="AB1533" t="str">
            <v>Operational</v>
          </cell>
          <cell r="AC1533" t="str">
            <v>Operational</v>
          </cell>
          <cell r="AD1533" t="str">
            <v>Operational</v>
          </cell>
          <cell r="AE1533" t="str">
            <v>Operational</v>
          </cell>
          <cell r="AF1533" t="str">
            <v>Operational</v>
          </cell>
        </row>
        <row r="1534">
          <cell r="N1534" t="str">
            <v>United States</v>
          </cell>
          <cell r="W1534" t="str">
            <v>Operational</v>
          </cell>
          <cell r="X1534" t="str">
            <v>Operational</v>
          </cell>
          <cell r="Y1534" t="str">
            <v>Operational</v>
          </cell>
          <cell r="Z1534" t="str">
            <v>Operational</v>
          </cell>
          <cell r="AA1534" t="str">
            <v>Operational</v>
          </cell>
          <cell r="AB1534" t="str">
            <v>Operational</v>
          </cell>
          <cell r="AC1534" t="str">
            <v>Operational</v>
          </cell>
          <cell r="AD1534" t="str">
            <v>Operational</v>
          </cell>
          <cell r="AE1534" t="str">
            <v>Operational</v>
          </cell>
          <cell r="AF1534" t="str">
            <v>Operational</v>
          </cell>
        </row>
        <row r="1535">
          <cell r="N1535" t="str">
            <v>United States</v>
          </cell>
          <cell r="W1535" t="str">
            <v>Operational</v>
          </cell>
          <cell r="X1535" t="str">
            <v>Operational</v>
          </cell>
          <cell r="Y1535" t="str">
            <v>Operational</v>
          </cell>
          <cell r="Z1535" t="str">
            <v>Operational</v>
          </cell>
          <cell r="AA1535" t="str">
            <v>Operational</v>
          </cell>
          <cell r="AB1535" t="str">
            <v>Operational</v>
          </cell>
          <cell r="AC1535" t="str">
            <v>Operational</v>
          </cell>
          <cell r="AD1535" t="str">
            <v>Operational</v>
          </cell>
          <cell r="AE1535" t="str">
            <v>Operational</v>
          </cell>
          <cell r="AF1535" t="str">
            <v>Operational</v>
          </cell>
        </row>
        <row r="1536">
          <cell r="N1536" t="str">
            <v>United States</v>
          </cell>
          <cell r="W1536" t="str">
            <v>Operational</v>
          </cell>
          <cell r="X1536" t="str">
            <v>Operational</v>
          </cell>
          <cell r="Y1536" t="str">
            <v>Operational</v>
          </cell>
          <cell r="Z1536" t="str">
            <v>Operational</v>
          </cell>
          <cell r="AA1536" t="str">
            <v>Operational</v>
          </cell>
          <cell r="AB1536" t="str">
            <v>Operational</v>
          </cell>
          <cell r="AC1536" t="str">
            <v>Operational</v>
          </cell>
          <cell r="AD1536" t="str">
            <v>Operational</v>
          </cell>
          <cell r="AE1536" t="str">
            <v>Operational</v>
          </cell>
          <cell r="AF1536" t="str">
            <v>Operational</v>
          </cell>
        </row>
        <row r="1537">
          <cell r="N1537" t="str">
            <v>United States</v>
          </cell>
          <cell r="W1537" t="str">
            <v>Operational</v>
          </cell>
          <cell r="X1537" t="str">
            <v>Operational</v>
          </cell>
          <cell r="Y1537" t="str">
            <v>Operational</v>
          </cell>
          <cell r="Z1537" t="str">
            <v>Operational</v>
          </cell>
          <cell r="AA1537" t="str">
            <v>Operational</v>
          </cell>
          <cell r="AB1537" t="str">
            <v>Operational</v>
          </cell>
          <cell r="AC1537" t="str">
            <v>Operational</v>
          </cell>
          <cell r="AD1537" t="str">
            <v>Operational</v>
          </cell>
          <cell r="AE1537" t="str">
            <v>Operational</v>
          </cell>
          <cell r="AF1537" t="str">
            <v>Operational</v>
          </cell>
        </row>
        <row r="1538">
          <cell r="N1538" t="str">
            <v>United States</v>
          </cell>
          <cell r="W1538" t="str">
            <v>Under Construction</v>
          </cell>
          <cell r="X1538" t="str">
            <v>Under Construction</v>
          </cell>
          <cell r="Y1538" t="str">
            <v>Operational</v>
          </cell>
          <cell r="Z1538" t="str">
            <v>Operational</v>
          </cell>
          <cell r="AA1538" t="str">
            <v>Operational</v>
          </cell>
          <cell r="AB1538" t="str">
            <v>Operational</v>
          </cell>
          <cell r="AC1538" t="str">
            <v>Operational</v>
          </cell>
          <cell r="AD1538" t="str">
            <v>Operational</v>
          </cell>
          <cell r="AE1538" t="str">
            <v>Operational</v>
          </cell>
          <cell r="AF1538" t="str">
            <v>Operational</v>
          </cell>
        </row>
        <row r="1539">
          <cell r="N1539" t="str">
            <v>United States</v>
          </cell>
          <cell r="W1539" t="str">
            <v>Under Construction</v>
          </cell>
          <cell r="X1539" t="str">
            <v>Under Construction</v>
          </cell>
          <cell r="Y1539" t="str">
            <v>Operational</v>
          </cell>
          <cell r="Z1539" t="str">
            <v>Operational</v>
          </cell>
          <cell r="AA1539" t="str">
            <v>Operational</v>
          </cell>
          <cell r="AB1539" t="str">
            <v>Operational</v>
          </cell>
          <cell r="AC1539" t="str">
            <v>Operational</v>
          </cell>
          <cell r="AD1539" t="str">
            <v>Operational</v>
          </cell>
          <cell r="AE1539" t="str">
            <v>Operational</v>
          </cell>
          <cell r="AF1539" t="str">
            <v>Operational</v>
          </cell>
        </row>
        <row r="1540">
          <cell r="N1540" t="str">
            <v>United States</v>
          </cell>
          <cell r="W1540" t="str">
            <v>Operational</v>
          </cell>
          <cell r="X1540" t="str">
            <v>Operational</v>
          </cell>
          <cell r="Y1540" t="str">
            <v>Operational</v>
          </cell>
          <cell r="Z1540" t="str">
            <v>Operational</v>
          </cell>
          <cell r="AA1540" t="str">
            <v>Operational</v>
          </cell>
          <cell r="AB1540" t="str">
            <v>Operational</v>
          </cell>
          <cell r="AC1540" t="str">
            <v>Operational</v>
          </cell>
          <cell r="AD1540" t="str">
            <v>Operational</v>
          </cell>
          <cell r="AE1540" t="str">
            <v>Operational</v>
          </cell>
          <cell r="AF1540" t="str">
            <v>Operational</v>
          </cell>
        </row>
        <row r="1541">
          <cell r="N1541" t="str">
            <v>United States</v>
          </cell>
          <cell r="W1541" t="str">
            <v>Operational</v>
          </cell>
          <cell r="X1541" t="str">
            <v>Operational</v>
          </cell>
          <cell r="Y1541" t="str">
            <v>Operational</v>
          </cell>
          <cell r="Z1541" t="str">
            <v>Operational</v>
          </cell>
          <cell r="AA1541" t="str">
            <v>Operational</v>
          </cell>
          <cell r="AB1541" t="str">
            <v>Operational</v>
          </cell>
          <cell r="AC1541" t="str">
            <v>Operational</v>
          </cell>
          <cell r="AD1541" t="str">
            <v>Operational</v>
          </cell>
          <cell r="AE1541" t="str">
            <v>Operational</v>
          </cell>
          <cell r="AF1541" t="str">
            <v>Operational</v>
          </cell>
        </row>
        <row r="1542">
          <cell r="N1542" t="str">
            <v>United States</v>
          </cell>
          <cell r="W1542" t="str">
            <v>Operational</v>
          </cell>
          <cell r="X1542" t="str">
            <v>Operational</v>
          </cell>
          <cell r="Y1542" t="str">
            <v>Operational</v>
          </cell>
          <cell r="Z1542" t="str">
            <v>Operational</v>
          </cell>
          <cell r="AA1542" t="str">
            <v>Operational</v>
          </cell>
          <cell r="AB1542" t="str">
            <v>Operational</v>
          </cell>
          <cell r="AC1542" t="str">
            <v>Operational</v>
          </cell>
          <cell r="AD1542" t="str">
            <v>Operational</v>
          </cell>
          <cell r="AE1542" t="str">
            <v>Operational</v>
          </cell>
          <cell r="AF1542" t="str">
            <v>Operational</v>
          </cell>
        </row>
        <row r="1543">
          <cell r="N1543" t="str">
            <v>Canada</v>
          </cell>
          <cell r="W1543" t="str">
            <v>Operational</v>
          </cell>
          <cell r="X1543" t="str">
            <v>Operational</v>
          </cell>
          <cell r="Y1543" t="str">
            <v>Operational</v>
          </cell>
          <cell r="Z1543" t="str">
            <v>Operational</v>
          </cell>
          <cell r="AA1543" t="str">
            <v>Operational</v>
          </cell>
          <cell r="AB1543" t="str">
            <v>Operational</v>
          </cell>
          <cell r="AC1543" t="str">
            <v>Operational</v>
          </cell>
          <cell r="AD1543" t="str">
            <v>Operational</v>
          </cell>
          <cell r="AE1543" t="str">
            <v>Operational</v>
          </cell>
          <cell r="AF1543" t="str">
            <v>Operational</v>
          </cell>
        </row>
        <row r="1544">
          <cell r="N1544" t="str">
            <v>Canada</v>
          </cell>
          <cell r="W1544" t="str">
            <v>Operational</v>
          </cell>
          <cell r="X1544" t="str">
            <v>Operational</v>
          </cell>
          <cell r="Y1544" t="str">
            <v>Operational</v>
          </cell>
          <cell r="Z1544" t="str">
            <v>Operational</v>
          </cell>
          <cell r="AA1544" t="str">
            <v>Operational</v>
          </cell>
          <cell r="AB1544" t="str">
            <v>Operational</v>
          </cell>
          <cell r="AC1544" t="str">
            <v>Operational</v>
          </cell>
          <cell r="AD1544" t="str">
            <v>Operational</v>
          </cell>
          <cell r="AE1544" t="str">
            <v>Operational</v>
          </cell>
          <cell r="AF1544" t="str">
            <v>Operational</v>
          </cell>
        </row>
        <row r="1545">
          <cell r="N1545" t="str">
            <v>United States</v>
          </cell>
          <cell r="W1545" t="str">
            <v>Operational</v>
          </cell>
          <cell r="X1545" t="str">
            <v>Operational</v>
          </cell>
          <cell r="Y1545" t="str">
            <v>Operational</v>
          </cell>
          <cell r="Z1545" t="str">
            <v>Operational</v>
          </cell>
          <cell r="AA1545" t="str">
            <v>Operational</v>
          </cell>
          <cell r="AB1545" t="str">
            <v>Operational</v>
          </cell>
          <cell r="AC1545" t="str">
            <v>Operational</v>
          </cell>
          <cell r="AD1545" t="str">
            <v>Operational</v>
          </cell>
          <cell r="AE1545" t="str">
            <v>Operational</v>
          </cell>
          <cell r="AF1545" t="str">
            <v>Operational</v>
          </cell>
        </row>
        <row r="1546">
          <cell r="N1546" t="str">
            <v>United States</v>
          </cell>
          <cell r="W1546" t="str">
            <v>Operational</v>
          </cell>
          <cell r="X1546" t="str">
            <v>Operational</v>
          </cell>
          <cell r="Y1546" t="str">
            <v>Operational</v>
          </cell>
          <cell r="Z1546" t="str">
            <v>Operational</v>
          </cell>
          <cell r="AA1546" t="str">
            <v>Operational</v>
          </cell>
          <cell r="AB1546" t="str">
            <v>Operational</v>
          </cell>
          <cell r="AC1546" t="str">
            <v>Operational</v>
          </cell>
          <cell r="AD1546" t="str">
            <v>Operational</v>
          </cell>
          <cell r="AE1546" t="str">
            <v>Operational</v>
          </cell>
          <cell r="AF1546" t="str">
            <v>Operational</v>
          </cell>
        </row>
        <row r="1547">
          <cell r="N1547" t="str">
            <v>United States</v>
          </cell>
          <cell r="W1547" t="str">
            <v>Operational</v>
          </cell>
          <cell r="X1547" t="str">
            <v>Operational</v>
          </cell>
          <cell r="Y1547" t="str">
            <v>Operational</v>
          </cell>
          <cell r="Z1547" t="str">
            <v>Operational</v>
          </cell>
          <cell r="AA1547" t="str">
            <v>Operational</v>
          </cell>
          <cell r="AB1547" t="str">
            <v>Operational</v>
          </cell>
          <cell r="AC1547" t="str">
            <v>Operational</v>
          </cell>
          <cell r="AD1547" t="str">
            <v>Operational</v>
          </cell>
          <cell r="AE1547" t="str">
            <v>Operational</v>
          </cell>
          <cell r="AF1547" t="str">
            <v>Operational</v>
          </cell>
        </row>
        <row r="1548">
          <cell r="N1548" t="str">
            <v>United States</v>
          </cell>
          <cell r="W1548" t="str">
            <v>Operational</v>
          </cell>
          <cell r="X1548" t="str">
            <v>Operational</v>
          </cell>
          <cell r="Y1548" t="str">
            <v>Operational</v>
          </cell>
          <cell r="Z1548" t="str">
            <v>Operational</v>
          </cell>
          <cell r="AA1548" t="str">
            <v>Operational</v>
          </cell>
          <cell r="AB1548" t="str">
            <v>Operational</v>
          </cell>
          <cell r="AC1548" t="str">
            <v>Operational</v>
          </cell>
          <cell r="AD1548" t="str">
            <v>Operational</v>
          </cell>
          <cell r="AE1548" t="str">
            <v>Operational</v>
          </cell>
          <cell r="AF1548" t="str">
            <v>Operational</v>
          </cell>
        </row>
        <row r="1549">
          <cell r="N1549" t="str">
            <v>United States</v>
          </cell>
          <cell r="W1549" t="str">
            <v>Operational</v>
          </cell>
          <cell r="X1549" t="str">
            <v>Operational</v>
          </cell>
          <cell r="Y1549" t="str">
            <v>Operational</v>
          </cell>
          <cell r="Z1549" t="str">
            <v>Operational</v>
          </cell>
          <cell r="AA1549" t="str">
            <v>Operational</v>
          </cell>
          <cell r="AB1549" t="str">
            <v>Operational</v>
          </cell>
          <cell r="AC1549" t="str">
            <v>Operational</v>
          </cell>
          <cell r="AD1549" t="str">
            <v>Operational</v>
          </cell>
          <cell r="AE1549" t="str">
            <v>Operational</v>
          </cell>
          <cell r="AF1549" t="str">
            <v>Operational</v>
          </cell>
        </row>
        <row r="1550">
          <cell r="N1550" t="str">
            <v>United States</v>
          </cell>
          <cell r="W1550" t="str">
            <v>Operational</v>
          </cell>
          <cell r="X1550" t="str">
            <v>Operational</v>
          </cell>
          <cell r="Y1550" t="str">
            <v>Operational</v>
          </cell>
          <cell r="Z1550" t="str">
            <v>Operational</v>
          </cell>
          <cell r="AA1550" t="str">
            <v>Operational</v>
          </cell>
          <cell r="AB1550" t="str">
            <v>Operational</v>
          </cell>
          <cell r="AC1550" t="str">
            <v>Operational</v>
          </cell>
          <cell r="AD1550" t="str">
            <v>Operational</v>
          </cell>
          <cell r="AE1550" t="str">
            <v>Operational</v>
          </cell>
          <cell r="AF1550" t="str">
            <v>Operational</v>
          </cell>
        </row>
        <row r="1551">
          <cell r="N1551" t="str">
            <v>United States</v>
          </cell>
          <cell r="W1551" t="str">
            <v>Operational</v>
          </cell>
          <cell r="X1551" t="str">
            <v>Operational</v>
          </cell>
          <cell r="Y1551" t="str">
            <v>Operational</v>
          </cell>
          <cell r="Z1551" t="str">
            <v>Operational</v>
          </cell>
          <cell r="AA1551" t="str">
            <v>Operational</v>
          </cell>
          <cell r="AB1551" t="str">
            <v>Operational</v>
          </cell>
          <cell r="AC1551" t="str">
            <v>Operational</v>
          </cell>
          <cell r="AD1551" t="str">
            <v>Operational</v>
          </cell>
          <cell r="AE1551" t="str">
            <v>Operational</v>
          </cell>
          <cell r="AF1551" t="str">
            <v>Operational</v>
          </cell>
        </row>
        <row r="1552">
          <cell r="N1552" t="str">
            <v>United States</v>
          </cell>
          <cell r="W1552" t="str">
            <v>Operational</v>
          </cell>
          <cell r="X1552" t="str">
            <v>Operational</v>
          </cell>
          <cell r="Y1552" t="str">
            <v>Operational</v>
          </cell>
          <cell r="Z1552" t="str">
            <v>Operational</v>
          </cell>
          <cell r="AA1552" t="str">
            <v>Operational</v>
          </cell>
          <cell r="AB1552" t="str">
            <v>Operational</v>
          </cell>
          <cell r="AC1552" t="str">
            <v>Operational</v>
          </cell>
          <cell r="AD1552" t="str">
            <v>Operational</v>
          </cell>
          <cell r="AE1552" t="str">
            <v>Operational</v>
          </cell>
          <cell r="AF1552" t="str">
            <v>Operational</v>
          </cell>
        </row>
        <row r="1553">
          <cell r="N1553" t="str">
            <v>United States</v>
          </cell>
          <cell r="W1553" t="str">
            <v>Operational</v>
          </cell>
          <cell r="X1553" t="str">
            <v>Operational</v>
          </cell>
          <cell r="Y1553" t="str">
            <v>Operational</v>
          </cell>
          <cell r="Z1553" t="str">
            <v>Operational</v>
          </cell>
          <cell r="AA1553" t="str">
            <v>Operational</v>
          </cell>
          <cell r="AB1553" t="str">
            <v>Operational</v>
          </cell>
          <cell r="AC1553" t="str">
            <v>Operational</v>
          </cell>
          <cell r="AD1553" t="str">
            <v>Operational</v>
          </cell>
          <cell r="AE1553" t="str">
            <v>Operational</v>
          </cell>
          <cell r="AF1553" t="str">
            <v>Operational</v>
          </cell>
        </row>
        <row r="1554">
          <cell r="N1554" t="str">
            <v>United States</v>
          </cell>
          <cell r="W1554" t="str">
            <v>Operational</v>
          </cell>
          <cell r="X1554" t="str">
            <v>Operational</v>
          </cell>
          <cell r="Y1554" t="str">
            <v>Operational</v>
          </cell>
          <cell r="Z1554" t="str">
            <v>Operational</v>
          </cell>
          <cell r="AA1554" t="str">
            <v>Operational</v>
          </cell>
          <cell r="AB1554" t="str">
            <v>Operational</v>
          </cell>
          <cell r="AC1554" t="str">
            <v>Operational</v>
          </cell>
          <cell r="AD1554" t="str">
            <v>Operational</v>
          </cell>
          <cell r="AE1554" t="str">
            <v>Operational</v>
          </cell>
          <cell r="AF1554" t="str">
            <v>Operational</v>
          </cell>
        </row>
        <row r="1555">
          <cell r="N1555" t="str">
            <v>United States</v>
          </cell>
          <cell r="W1555" t="str">
            <v>Operational</v>
          </cell>
          <cell r="X1555" t="str">
            <v>Operational</v>
          </cell>
          <cell r="Y1555" t="str">
            <v>Operational</v>
          </cell>
          <cell r="Z1555" t="str">
            <v>Operational</v>
          </cell>
          <cell r="AA1555" t="str">
            <v>Operational</v>
          </cell>
          <cell r="AB1555" t="str">
            <v>Operational</v>
          </cell>
          <cell r="AC1555" t="str">
            <v>Operational</v>
          </cell>
          <cell r="AD1555" t="str">
            <v>Operational</v>
          </cell>
          <cell r="AE1555" t="str">
            <v>Operational</v>
          </cell>
          <cell r="AF1555" t="str">
            <v>Operational</v>
          </cell>
        </row>
        <row r="1556">
          <cell r="N1556" t="str">
            <v>United States</v>
          </cell>
          <cell r="W1556" t="str">
            <v>Operational</v>
          </cell>
          <cell r="X1556" t="str">
            <v>Operational</v>
          </cell>
          <cell r="Y1556" t="str">
            <v>Operational</v>
          </cell>
          <cell r="Z1556" t="str">
            <v>Operational</v>
          </cell>
          <cell r="AA1556" t="str">
            <v>Operational</v>
          </cell>
          <cell r="AB1556" t="str">
            <v>Operational</v>
          </cell>
          <cell r="AC1556" t="str">
            <v>Operational</v>
          </cell>
          <cell r="AD1556" t="str">
            <v>Operational</v>
          </cell>
          <cell r="AE1556" t="str">
            <v>Operational</v>
          </cell>
          <cell r="AF1556" t="str">
            <v>Operational</v>
          </cell>
        </row>
        <row r="1557">
          <cell r="N1557" t="str">
            <v>United States</v>
          </cell>
          <cell r="W1557" t="str">
            <v>Operational</v>
          </cell>
          <cell r="X1557" t="str">
            <v>Operational</v>
          </cell>
          <cell r="Y1557" t="str">
            <v>Operational</v>
          </cell>
          <cell r="Z1557" t="str">
            <v>Operational</v>
          </cell>
          <cell r="AA1557" t="str">
            <v>Operational</v>
          </cell>
          <cell r="AB1557" t="str">
            <v>Operational</v>
          </cell>
          <cell r="AC1557" t="str">
            <v>Operational</v>
          </cell>
          <cell r="AD1557" t="str">
            <v>Operational</v>
          </cell>
          <cell r="AE1557" t="str">
            <v>Operational</v>
          </cell>
          <cell r="AF1557" t="str">
            <v>Operational</v>
          </cell>
        </row>
        <row r="1558">
          <cell r="N1558" t="str">
            <v>United States</v>
          </cell>
          <cell r="W1558" t="str">
            <v>Operational</v>
          </cell>
          <cell r="X1558" t="str">
            <v>Operational</v>
          </cell>
          <cell r="Y1558" t="str">
            <v>Operational</v>
          </cell>
          <cell r="Z1558" t="str">
            <v>Operational</v>
          </cell>
          <cell r="AA1558" t="str">
            <v>Operational</v>
          </cell>
          <cell r="AB1558" t="str">
            <v>Operational</v>
          </cell>
          <cell r="AC1558" t="str">
            <v>Operational</v>
          </cell>
          <cell r="AD1558" t="str">
            <v>Operational</v>
          </cell>
          <cell r="AE1558" t="str">
            <v>Operational</v>
          </cell>
          <cell r="AF1558" t="str">
            <v>Operational</v>
          </cell>
        </row>
        <row r="1559">
          <cell r="N1559" t="str">
            <v>United States</v>
          </cell>
          <cell r="W1559" t="str">
            <v>Operational</v>
          </cell>
          <cell r="X1559" t="str">
            <v>Operational</v>
          </cell>
          <cell r="Y1559" t="str">
            <v>Operational</v>
          </cell>
          <cell r="Z1559" t="str">
            <v>Operational</v>
          </cell>
          <cell r="AA1559" t="str">
            <v>Operational</v>
          </cell>
          <cell r="AB1559" t="str">
            <v>Operational</v>
          </cell>
          <cell r="AC1559" t="str">
            <v>Operational</v>
          </cell>
          <cell r="AD1559" t="str">
            <v>Operational</v>
          </cell>
          <cell r="AE1559" t="str">
            <v>Operational</v>
          </cell>
          <cell r="AF1559" t="str">
            <v>Operational</v>
          </cell>
        </row>
        <row r="1560">
          <cell r="N1560" t="str">
            <v>United States</v>
          </cell>
          <cell r="W1560" t="str">
            <v>Operational</v>
          </cell>
          <cell r="X1560" t="str">
            <v>Operational</v>
          </cell>
          <cell r="Y1560" t="str">
            <v>Operational</v>
          </cell>
          <cell r="Z1560" t="str">
            <v>Operational</v>
          </cell>
          <cell r="AA1560" t="str">
            <v>Operational</v>
          </cell>
          <cell r="AB1560" t="str">
            <v>Operational</v>
          </cell>
          <cell r="AC1560" t="str">
            <v>Operational</v>
          </cell>
          <cell r="AD1560" t="str">
            <v>Operational</v>
          </cell>
          <cell r="AE1560" t="str">
            <v>Operational</v>
          </cell>
          <cell r="AF1560" t="str">
            <v>Operational</v>
          </cell>
        </row>
        <row r="1561">
          <cell r="N1561" t="str">
            <v>United States</v>
          </cell>
          <cell r="W1561" t="str">
            <v>Operational</v>
          </cell>
          <cell r="X1561" t="str">
            <v>Operational</v>
          </cell>
          <cell r="Y1561" t="str">
            <v>Operational</v>
          </cell>
          <cell r="Z1561" t="str">
            <v>Operational</v>
          </cell>
          <cell r="AA1561" t="str">
            <v>Operational</v>
          </cell>
          <cell r="AB1561" t="str">
            <v>Operational</v>
          </cell>
          <cell r="AC1561" t="str">
            <v>Operational</v>
          </cell>
          <cell r="AD1561" t="str">
            <v>Operational</v>
          </cell>
          <cell r="AE1561" t="str">
            <v>Operational</v>
          </cell>
          <cell r="AF1561" t="str">
            <v>Operational</v>
          </cell>
        </row>
        <row r="1562">
          <cell r="N1562" t="str">
            <v>Canada</v>
          </cell>
          <cell r="W1562" t="str">
            <v>Operational</v>
          </cell>
          <cell r="X1562" t="str">
            <v>Operational</v>
          </cell>
          <cell r="Y1562" t="str">
            <v>Operational</v>
          </cell>
          <cell r="Z1562" t="str">
            <v>Operational</v>
          </cell>
          <cell r="AA1562" t="str">
            <v>Operational</v>
          </cell>
          <cell r="AB1562" t="str">
            <v>Operational</v>
          </cell>
          <cell r="AC1562" t="str">
            <v>Operational</v>
          </cell>
          <cell r="AD1562" t="str">
            <v>Operational</v>
          </cell>
          <cell r="AE1562" t="str">
            <v>Operational</v>
          </cell>
          <cell r="AF1562" t="str">
            <v>Operational</v>
          </cell>
        </row>
        <row r="1563">
          <cell r="N1563" t="str">
            <v>United States</v>
          </cell>
          <cell r="W1563" t="str">
            <v>Operational</v>
          </cell>
          <cell r="X1563" t="str">
            <v>Operational</v>
          </cell>
          <cell r="Y1563" t="str">
            <v>Operational</v>
          </cell>
          <cell r="Z1563" t="str">
            <v>Operational</v>
          </cell>
          <cell r="AA1563" t="str">
            <v>Operational</v>
          </cell>
          <cell r="AB1563" t="str">
            <v>Operational</v>
          </cell>
          <cell r="AC1563" t="str">
            <v>Operational</v>
          </cell>
          <cell r="AD1563" t="str">
            <v>Operational</v>
          </cell>
          <cell r="AE1563" t="str">
            <v>Operational</v>
          </cell>
          <cell r="AF1563" t="str">
            <v>Operational</v>
          </cell>
        </row>
        <row r="1564">
          <cell r="N1564" t="str">
            <v>United States</v>
          </cell>
          <cell r="W1564" t="str">
            <v>Operational</v>
          </cell>
          <cell r="X1564" t="str">
            <v>Operational</v>
          </cell>
          <cell r="Y1564" t="str">
            <v>Operational</v>
          </cell>
          <cell r="Z1564" t="str">
            <v>Operational</v>
          </cell>
          <cell r="AA1564" t="str">
            <v>Operational</v>
          </cell>
          <cell r="AB1564" t="str">
            <v>Operational</v>
          </cell>
          <cell r="AC1564" t="str">
            <v>Operational</v>
          </cell>
          <cell r="AD1564" t="str">
            <v>Operational</v>
          </cell>
          <cell r="AE1564" t="str">
            <v>Operational</v>
          </cell>
          <cell r="AF1564" t="str">
            <v>Operational</v>
          </cell>
        </row>
        <row r="1565">
          <cell r="N1565" t="str">
            <v>United States</v>
          </cell>
          <cell r="W1565" t="str">
            <v>Operational</v>
          </cell>
          <cell r="X1565" t="str">
            <v>Operational</v>
          </cell>
          <cell r="Y1565" t="str">
            <v>Operational</v>
          </cell>
          <cell r="Z1565" t="str">
            <v>Operational</v>
          </cell>
          <cell r="AA1565" t="str">
            <v>Operational</v>
          </cell>
          <cell r="AB1565" t="str">
            <v>Operational</v>
          </cell>
          <cell r="AC1565" t="str">
            <v>Operational</v>
          </cell>
          <cell r="AD1565" t="str">
            <v>Operational</v>
          </cell>
          <cell r="AE1565" t="str">
            <v>Operational</v>
          </cell>
          <cell r="AF1565" t="str">
            <v>Operational</v>
          </cell>
        </row>
        <row r="1566">
          <cell r="N1566" t="str">
            <v>United States</v>
          </cell>
          <cell r="W1566" t="str">
            <v>Operational</v>
          </cell>
          <cell r="X1566" t="str">
            <v>Operational</v>
          </cell>
          <cell r="Y1566" t="str">
            <v>Operational</v>
          </cell>
          <cell r="Z1566" t="str">
            <v>Operational</v>
          </cell>
          <cell r="AA1566" t="str">
            <v>Operational</v>
          </cell>
          <cell r="AB1566" t="str">
            <v>Operational</v>
          </cell>
          <cell r="AC1566" t="str">
            <v>Operational</v>
          </cell>
          <cell r="AD1566" t="str">
            <v>Operational</v>
          </cell>
          <cell r="AE1566" t="str">
            <v>Operational</v>
          </cell>
          <cell r="AF1566" t="str">
            <v>Operational</v>
          </cell>
        </row>
        <row r="1567">
          <cell r="N1567" t="str">
            <v>United States</v>
          </cell>
          <cell r="W1567" t="str">
            <v>Operational</v>
          </cell>
          <cell r="X1567" t="str">
            <v>Operational</v>
          </cell>
          <cell r="Y1567" t="str">
            <v>Operational</v>
          </cell>
          <cell r="Z1567" t="str">
            <v>Operational</v>
          </cell>
          <cell r="AA1567" t="str">
            <v>Operational</v>
          </cell>
          <cell r="AB1567" t="str">
            <v>Operational</v>
          </cell>
          <cell r="AC1567" t="str">
            <v>Operational</v>
          </cell>
          <cell r="AD1567" t="str">
            <v>Operational</v>
          </cell>
          <cell r="AE1567" t="str">
            <v>Operational</v>
          </cell>
          <cell r="AF1567" t="str">
            <v>Operational</v>
          </cell>
        </row>
        <row r="1568">
          <cell r="N1568" t="str">
            <v>United States</v>
          </cell>
          <cell r="W1568" t="str">
            <v>Operational</v>
          </cell>
          <cell r="X1568" t="str">
            <v>Operational</v>
          </cell>
          <cell r="Y1568" t="str">
            <v>Operational</v>
          </cell>
          <cell r="Z1568" t="str">
            <v>Operational</v>
          </cell>
          <cell r="AA1568" t="str">
            <v>Operational</v>
          </cell>
          <cell r="AB1568" t="str">
            <v>Operational</v>
          </cell>
          <cell r="AC1568" t="str">
            <v>Operational</v>
          </cell>
          <cell r="AD1568" t="str">
            <v>Operational</v>
          </cell>
          <cell r="AE1568" t="str">
            <v>Operational</v>
          </cell>
          <cell r="AF1568" t="str">
            <v>Operational</v>
          </cell>
        </row>
        <row r="1569">
          <cell r="N1569" t="str">
            <v>United States</v>
          </cell>
          <cell r="W1569" t="str">
            <v>Operational</v>
          </cell>
          <cell r="X1569" t="str">
            <v>Operational</v>
          </cell>
          <cell r="Y1569" t="str">
            <v>Operational</v>
          </cell>
          <cell r="Z1569" t="str">
            <v>Operational</v>
          </cell>
          <cell r="AA1569" t="str">
            <v>Operational</v>
          </cell>
          <cell r="AB1569" t="str">
            <v>Operational</v>
          </cell>
          <cell r="AC1569" t="str">
            <v>Operational</v>
          </cell>
          <cell r="AD1569" t="str">
            <v>Operational</v>
          </cell>
          <cell r="AE1569" t="str">
            <v>Operational</v>
          </cell>
          <cell r="AF1569" t="str">
            <v>Operational</v>
          </cell>
        </row>
        <row r="1570">
          <cell r="N1570" t="str">
            <v>United States</v>
          </cell>
          <cell r="W1570" t="str">
            <v>Operational</v>
          </cell>
          <cell r="X1570" t="str">
            <v>Operational</v>
          </cell>
          <cell r="Y1570" t="str">
            <v>Operational</v>
          </cell>
          <cell r="Z1570" t="str">
            <v>Operational</v>
          </cell>
          <cell r="AA1570" t="str">
            <v>Operational</v>
          </cell>
          <cell r="AB1570" t="str">
            <v>Operational</v>
          </cell>
          <cell r="AC1570" t="str">
            <v>Operational</v>
          </cell>
          <cell r="AD1570" t="str">
            <v>Operational</v>
          </cell>
          <cell r="AE1570" t="str">
            <v>Operational</v>
          </cell>
          <cell r="AF1570" t="str">
            <v>Operational</v>
          </cell>
        </row>
        <row r="1571">
          <cell r="N1571" t="str">
            <v>United States</v>
          </cell>
          <cell r="W1571" t="str">
            <v>Under Construction</v>
          </cell>
          <cell r="X1571" t="str">
            <v>Under Construction</v>
          </cell>
          <cell r="Y1571" t="str">
            <v>Under Construction</v>
          </cell>
          <cell r="Z1571" t="str">
            <v>Under Construction</v>
          </cell>
          <cell r="AA1571" t="str">
            <v>Under Construction</v>
          </cell>
          <cell r="AB1571" t="str">
            <v>Under Construction</v>
          </cell>
          <cell r="AC1571" t="str">
            <v>Operational</v>
          </cell>
          <cell r="AD1571" t="str">
            <v>Operational</v>
          </cell>
          <cell r="AE1571" t="str">
            <v>Operational</v>
          </cell>
          <cell r="AF1571" t="str">
            <v>Operational</v>
          </cell>
        </row>
        <row r="1572">
          <cell r="N1572" t="str">
            <v>United States</v>
          </cell>
          <cell r="W1572" t="str">
            <v>Under Construction</v>
          </cell>
          <cell r="X1572" t="str">
            <v>Under Construction</v>
          </cell>
          <cell r="Y1572" t="str">
            <v>Under Construction</v>
          </cell>
          <cell r="Z1572" t="str">
            <v>Under Construction</v>
          </cell>
          <cell r="AA1572" t="str">
            <v>Under Construction</v>
          </cell>
          <cell r="AB1572" t="str">
            <v>Under Construction</v>
          </cell>
          <cell r="AC1572" t="str">
            <v>Operational</v>
          </cell>
          <cell r="AD1572" t="str">
            <v>Operational</v>
          </cell>
          <cell r="AE1572" t="str">
            <v>Operational</v>
          </cell>
          <cell r="AF1572" t="str">
            <v>Operational</v>
          </cell>
        </row>
        <row r="1573">
          <cell r="N1573" t="str">
            <v>United States</v>
          </cell>
          <cell r="W1573" t="str">
            <v>Operational</v>
          </cell>
          <cell r="X1573" t="str">
            <v>Operational</v>
          </cell>
          <cell r="Y1573" t="str">
            <v>Operational</v>
          </cell>
          <cell r="Z1573" t="str">
            <v>Operational</v>
          </cell>
          <cell r="AA1573" t="str">
            <v>Operational</v>
          </cell>
          <cell r="AB1573" t="str">
            <v>Operational</v>
          </cell>
          <cell r="AC1573" t="str">
            <v>Operational</v>
          </cell>
          <cell r="AD1573" t="str">
            <v>Operational</v>
          </cell>
          <cell r="AE1573" t="str">
            <v>Operational</v>
          </cell>
          <cell r="AF1573" t="str">
            <v>Operational</v>
          </cell>
        </row>
        <row r="1574">
          <cell r="N1574" t="str">
            <v>United States</v>
          </cell>
          <cell r="W1574" t="str">
            <v>Operational</v>
          </cell>
          <cell r="X1574" t="str">
            <v>Operational</v>
          </cell>
          <cell r="Y1574" t="str">
            <v>Operational</v>
          </cell>
          <cell r="Z1574" t="str">
            <v>Operational</v>
          </cell>
          <cell r="AA1574" t="str">
            <v>Operational</v>
          </cell>
          <cell r="AB1574" t="str">
            <v>Operational</v>
          </cell>
          <cell r="AC1574" t="str">
            <v>Operational</v>
          </cell>
          <cell r="AD1574" t="str">
            <v>Operational</v>
          </cell>
          <cell r="AE1574" t="str">
            <v>Operational</v>
          </cell>
          <cell r="AF1574" t="str">
            <v>Operational</v>
          </cell>
        </row>
        <row r="1575">
          <cell r="N1575" t="str">
            <v>United States</v>
          </cell>
          <cell r="W1575" t="str">
            <v>Operational</v>
          </cell>
          <cell r="X1575" t="str">
            <v>Operational</v>
          </cell>
          <cell r="Y1575" t="str">
            <v>Operational</v>
          </cell>
          <cell r="Z1575" t="str">
            <v>Operational</v>
          </cell>
          <cell r="AA1575" t="str">
            <v>Operational</v>
          </cell>
          <cell r="AB1575" t="str">
            <v>Operational</v>
          </cell>
          <cell r="AC1575" t="str">
            <v>Operational</v>
          </cell>
          <cell r="AD1575" t="str">
            <v>Operational</v>
          </cell>
          <cell r="AE1575" t="str">
            <v>Operational</v>
          </cell>
          <cell r="AF1575" t="str">
            <v>Operational</v>
          </cell>
        </row>
        <row r="1576">
          <cell r="N1576" t="str">
            <v>United States</v>
          </cell>
          <cell r="W1576" t="str">
            <v>Operational</v>
          </cell>
          <cell r="X1576" t="str">
            <v>Operational</v>
          </cell>
          <cell r="Y1576" t="str">
            <v>Operational</v>
          </cell>
          <cell r="Z1576" t="str">
            <v>Operational</v>
          </cell>
          <cell r="AA1576" t="str">
            <v>Operational</v>
          </cell>
          <cell r="AB1576" t="str">
            <v>Operational</v>
          </cell>
          <cell r="AC1576" t="str">
            <v>Operational</v>
          </cell>
          <cell r="AD1576" t="str">
            <v>Operational</v>
          </cell>
          <cell r="AE1576" t="str">
            <v>Operational</v>
          </cell>
          <cell r="AF1576" t="str">
            <v>Operational</v>
          </cell>
        </row>
        <row r="1577">
          <cell r="N1577" t="str">
            <v>United States</v>
          </cell>
          <cell r="W1577" t="str">
            <v>Operational</v>
          </cell>
          <cell r="X1577" t="str">
            <v>Operational</v>
          </cell>
          <cell r="Y1577" t="str">
            <v>Operational</v>
          </cell>
          <cell r="Z1577" t="str">
            <v>Operational</v>
          </cell>
          <cell r="AA1577" t="str">
            <v>Operational</v>
          </cell>
          <cell r="AB1577" t="str">
            <v>Operational</v>
          </cell>
          <cell r="AC1577" t="str">
            <v>Operational</v>
          </cell>
          <cell r="AD1577" t="str">
            <v>Operational</v>
          </cell>
          <cell r="AE1577" t="str">
            <v>Operational</v>
          </cell>
          <cell r="AF1577" t="str">
            <v>Operational</v>
          </cell>
        </row>
        <row r="1578">
          <cell r="N1578" t="str">
            <v>United States</v>
          </cell>
          <cell r="W1578" t="str">
            <v>Operational</v>
          </cell>
          <cell r="X1578" t="str">
            <v>Operational</v>
          </cell>
          <cell r="Y1578" t="str">
            <v>Operational</v>
          </cell>
          <cell r="Z1578" t="str">
            <v>Operational</v>
          </cell>
          <cell r="AA1578" t="str">
            <v>Operational</v>
          </cell>
          <cell r="AB1578" t="str">
            <v>Operational</v>
          </cell>
          <cell r="AC1578" t="str">
            <v>Operational</v>
          </cell>
          <cell r="AD1578" t="str">
            <v>Operational</v>
          </cell>
          <cell r="AE1578" t="str">
            <v>Operational</v>
          </cell>
          <cell r="AF1578" t="str">
            <v>Operational</v>
          </cell>
        </row>
        <row r="1579">
          <cell r="N1579" t="str">
            <v>United States</v>
          </cell>
          <cell r="W1579" t="str">
            <v>Operational</v>
          </cell>
          <cell r="X1579" t="str">
            <v>Operational</v>
          </cell>
          <cell r="Y1579" t="str">
            <v>Operational</v>
          </cell>
          <cell r="Z1579" t="str">
            <v>Operational</v>
          </cell>
          <cell r="AA1579" t="str">
            <v>Operational</v>
          </cell>
          <cell r="AB1579" t="str">
            <v>Operational</v>
          </cell>
          <cell r="AC1579" t="str">
            <v>Operational</v>
          </cell>
          <cell r="AD1579" t="str">
            <v>Operational</v>
          </cell>
          <cell r="AE1579" t="str">
            <v>Operational</v>
          </cell>
          <cell r="AF1579" t="str">
            <v>Operational</v>
          </cell>
        </row>
        <row r="1580">
          <cell r="N1580" t="str">
            <v>United States</v>
          </cell>
          <cell r="W1580" t="str">
            <v>Operational</v>
          </cell>
          <cell r="X1580" t="str">
            <v>Operational</v>
          </cell>
          <cell r="Y1580" t="str">
            <v>Operational</v>
          </cell>
          <cell r="Z1580" t="str">
            <v>Operational</v>
          </cell>
          <cell r="AA1580" t="str">
            <v>Operational</v>
          </cell>
          <cell r="AB1580" t="str">
            <v>Operational</v>
          </cell>
          <cell r="AC1580" t="str">
            <v>Operational</v>
          </cell>
          <cell r="AD1580" t="str">
            <v>Operational</v>
          </cell>
          <cell r="AE1580" t="str">
            <v>Operational</v>
          </cell>
          <cell r="AF1580" t="str">
            <v>Operational</v>
          </cell>
        </row>
        <row r="1581">
          <cell r="N1581" t="str">
            <v>United States</v>
          </cell>
          <cell r="W1581" t="str">
            <v>Operational</v>
          </cell>
          <cell r="X1581" t="str">
            <v>Operational</v>
          </cell>
          <cell r="Y1581" t="str">
            <v>Operational</v>
          </cell>
          <cell r="Z1581" t="str">
            <v>Operational</v>
          </cell>
          <cell r="AA1581" t="str">
            <v>Operational</v>
          </cell>
          <cell r="AB1581" t="str">
            <v>Operational</v>
          </cell>
          <cell r="AC1581" t="str">
            <v>Operational</v>
          </cell>
          <cell r="AD1581" t="str">
            <v>Operational</v>
          </cell>
          <cell r="AE1581" t="str">
            <v>Operational</v>
          </cell>
          <cell r="AF1581" t="str">
            <v>Operational</v>
          </cell>
        </row>
        <row r="1582">
          <cell r="N1582" t="str">
            <v>United States</v>
          </cell>
          <cell r="W1582" t="str">
            <v>Under Construction</v>
          </cell>
          <cell r="X1582" t="str">
            <v>Under Construction</v>
          </cell>
          <cell r="Y1582" t="str">
            <v>Under Construction</v>
          </cell>
          <cell r="Z1582" t="str">
            <v>Under Construction</v>
          </cell>
          <cell r="AA1582" t="str">
            <v>Under Construction</v>
          </cell>
          <cell r="AB1582" t="str">
            <v>Under Construction</v>
          </cell>
          <cell r="AC1582" t="str">
            <v>Under Construction</v>
          </cell>
          <cell r="AD1582" t="str">
            <v>Under Construction</v>
          </cell>
          <cell r="AE1582" t="str">
            <v>Operational</v>
          </cell>
          <cell r="AF1582" t="str">
            <v>Operational</v>
          </cell>
        </row>
        <row r="1583">
          <cell r="N1583" t="str">
            <v>United States</v>
          </cell>
          <cell r="W1583" t="str">
            <v>Operational</v>
          </cell>
          <cell r="X1583" t="str">
            <v>Operational</v>
          </cell>
          <cell r="Y1583" t="str">
            <v>Operational</v>
          </cell>
          <cell r="Z1583" t="str">
            <v>Operational</v>
          </cell>
          <cell r="AA1583" t="str">
            <v>Operational</v>
          </cell>
          <cell r="AB1583" t="str">
            <v>Operational</v>
          </cell>
          <cell r="AC1583" t="str">
            <v>Operational</v>
          </cell>
          <cell r="AD1583" t="str">
            <v>Operational</v>
          </cell>
          <cell r="AE1583" t="str">
            <v>Operational</v>
          </cell>
          <cell r="AF1583" t="str">
            <v>Operational</v>
          </cell>
        </row>
        <row r="1584">
          <cell r="N1584" t="str">
            <v>United States</v>
          </cell>
          <cell r="W1584" t="str">
            <v>Under Construction</v>
          </cell>
          <cell r="X1584" t="str">
            <v>Under Construction</v>
          </cell>
          <cell r="Y1584" t="str">
            <v>Under Construction</v>
          </cell>
          <cell r="Z1584" t="str">
            <v>Under Construction</v>
          </cell>
          <cell r="AA1584" t="str">
            <v>Under Construction</v>
          </cell>
          <cell r="AB1584" t="str">
            <v>Under Construction</v>
          </cell>
          <cell r="AC1584" t="str">
            <v>Operational</v>
          </cell>
          <cell r="AD1584" t="str">
            <v>Operational</v>
          </cell>
          <cell r="AE1584" t="str">
            <v>Operational</v>
          </cell>
          <cell r="AF1584" t="str">
            <v>Operational</v>
          </cell>
        </row>
        <row r="1585">
          <cell r="N1585" t="str">
            <v>United States</v>
          </cell>
          <cell r="W1585" t="str">
            <v>Operational</v>
          </cell>
          <cell r="X1585" t="str">
            <v>Operational</v>
          </cell>
          <cell r="Y1585" t="str">
            <v>Operational</v>
          </cell>
          <cell r="Z1585" t="str">
            <v>Operational</v>
          </cell>
          <cell r="AA1585" t="str">
            <v>Operational</v>
          </cell>
          <cell r="AB1585" t="str">
            <v>Operational</v>
          </cell>
          <cell r="AC1585" t="str">
            <v>Operational</v>
          </cell>
          <cell r="AD1585" t="str">
            <v>Operational</v>
          </cell>
          <cell r="AE1585" t="str">
            <v>Operational</v>
          </cell>
          <cell r="AF1585" t="str">
            <v>Operational</v>
          </cell>
        </row>
        <row r="1586">
          <cell r="N1586" t="str">
            <v>United States</v>
          </cell>
          <cell r="W1586" t="str">
            <v>Operational</v>
          </cell>
          <cell r="X1586" t="str">
            <v>Operational</v>
          </cell>
          <cell r="Y1586" t="str">
            <v>Operational</v>
          </cell>
          <cell r="Z1586" t="str">
            <v>Operational</v>
          </cell>
          <cell r="AA1586" t="str">
            <v>Operational</v>
          </cell>
          <cell r="AB1586" t="str">
            <v>Operational</v>
          </cell>
          <cell r="AC1586" t="str">
            <v>Operational</v>
          </cell>
          <cell r="AD1586" t="str">
            <v>Operational</v>
          </cell>
          <cell r="AE1586" t="str">
            <v>Operational</v>
          </cell>
          <cell r="AF1586" t="str">
            <v>Operational</v>
          </cell>
        </row>
        <row r="1587">
          <cell r="N1587" t="str">
            <v>United States</v>
          </cell>
          <cell r="W1587" t="str">
            <v>Operational</v>
          </cell>
          <cell r="X1587" t="str">
            <v>Operational</v>
          </cell>
          <cell r="Y1587" t="str">
            <v>Operational</v>
          </cell>
          <cell r="Z1587" t="str">
            <v>Operational</v>
          </cell>
          <cell r="AA1587" t="str">
            <v>Operational</v>
          </cell>
          <cell r="AB1587" t="str">
            <v>Operational</v>
          </cell>
          <cell r="AC1587" t="str">
            <v>Operational</v>
          </cell>
          <cell r="AD1587" t="str">
            <v>Operational</v>
          </cell>
          <cell r="AE1587" t="str">
            <v>Operational</v>
          </cell>
          <cell r="AF1587" t="str">
            <v>Operational</v>
          </cell>
        </row>
        <row r="1588">
          <cell r="N1588" t="str">
            <v>United States</v>
          </cell>
          <cell r="W1588" t="str">
            <v>Operational</v>
          </cell>
          <cell r="X1588" t="str">
            <v>Operational</v>
          </cell>
          <cell r="Y1588" t="str">
            <v>Operational</v>
          </cell>
          <cell r="Z1588" t="str">
            <v>Operational</v>
          </cell>
          <cell r="AA1588" t="str">
            <v>Operational</v>
          </cell>
          <cell r="AB1588" t="str">
            <v>Operational</v>
          </cell>
          <cell r="AC1588" t="str">
            <v>Operational</v>
          </cell>
          <cell r="AD1588" t="str">
            <v>Operational</v>
          </cell>
          <cell r="AE1588" t="str">
            <v>Operational</v>
          </cell>
          <cell r="AF1588" t="str">
            <v>Operational</v>
          </cell>
        </row>
        <row r="1589">
          <cell r="N1589" t="str">
            <v>United States</v>
          </cell>
          <cell r="W1589" t="str">
            <v>Operational</v>
          </cell>
          <cell r="X1589" t="str">
            <v>Operational</v>
          </cell>
          <cell r="Y1589" t="str">
            <v>Operational</v>
          </cell>
          <cell r="Z1589" t="str">
            <v>Operational</v>
          </cell>
          <cell r="AA1589" t="str">
            <v>Operational</v>
          </cell>
          <cell r="AB1589" t="str">
            <v>Operational</v>
          </cell>
          <cell r="AC1589" t="str">
            <v>Operational</v>
          </cell>
          <cell r="AD1589" t="str">
            <v>Operational</v>
          </cell>
          <cell r="AE1589" t="str">
            <v>Operational</v>
          </cell>
          <cell r="AF1589" t="str">
            <v>Operational</v>
          </cell>
        </row>
        <row r="1590">
          <cell r="N1590" t="str">
            <v>United States</v>
          </cell>
          <cell r="W1590" t="str">
            <v>Under Construction</v>
          </cell>
          <cell r="X1590" t="str">
            <v>Under Construction</v>
          </cell>
          <cell r="Y1590" t="str">
            <v>Under Construction</v>
          </cell>
          <cell r="Z1590" t="str">
            <v>Under Construction</v>
          </cell>
          <cell r="AA1590" t="str">
            <v>Under Construction</v>
          </cell>
          <cell r="AB1590" t="str">
            <v>Operational</v>
          </cell>
          <cell r="AC1590" t="str">
            <v>Operational</v>
          </cell>
          <cell r="AD1590" t="str">
            <v>Operational</v>
          </cell>
          <cell r="AE1590" t="str">
            <v>Operational</v>
          </cell>
          <cell r="AF1590" t="str">
            <v>Operational</v>
          </cell>
        </row>
        <row r="1591">
          <cell r="N1591" t="str">
            <v>United States</v>
          </cell>
          <cell r="W1591" t="str">
            <v>Operational</v>
          </cell>
          <cell r="X1591" t="str">
            <v>Operational</v>
          </cell>
          <cell r="Y1591" t="str">
            <v>Operational</v>
          </cell>
          <cell r="Z1591" t="str">
            <v>Operational</v>
          </cell>
          <cell r="AA1591" t="str">
            <v>Operational</v>
          </cell>
          <cell r="AB1591" t="str">
            <v>Operational</v>
          </cell>
          <cell r="AC1591" t="str">
            <v>Operational</v>
          </cell>
          <cell r="AD1591" t="str">
            <v>Operational</v>
          </cell>
          <cell r="AE1591" t="str">
            <v>Operational</v>
          </cell>
          <cell r="AF1591" t="str">
            <v>Operational</v>
          </cell>
        </row>
        <row r="1592">
          <cell r="N1592" t="str">
            <v>Canada</v>
          </cell>
          <cell r="W1592" t="str">
            <v>Operational</v>
          </cell>
          <cell r="X1592" t="str">
            <v>Operational</v>
          </cell>
          <cell r="Y1592" t="str">
            <v>Operational</v>
          </cell>
          <cell r="Z1592" t="str">
            <v>Operational</v>
          </cell>
          <cell r="AA1592" t="str">
            <v>Operational</v>
          </cell>
          <cell r="AB1592" t="str">
            <v>Operational</v>
          </cell>
          <cell r="AC1592" t="str">
            <v>Operational</v>
          </cell>
          <cell r="AD1592" t="str">
            <v>Operational</v>
          </cell>
          <cell r="AE1592" t="str">
            <v>Operational</v>
          </cell>
          <cell r="AF1592" t="str">
            <v>Operational</v>
          </cell>
        </row>
        <row r="1593">
          <cell r="N1593" t="str">
            <v>Canada</v>
          </cell>
          <cell r="W1593" t="str">
            <v>Operational</v>
          </cell>
          <cell r="X1593" t="str">
            <v>Operational</v>
          </cell>
          <cell r="Y1593" t="str">
            <v>Operational</v>
          </cell>
          <cell r="Z1593" t="str">
            <v>Operational</v>
          </cell>
          <cell r="AA1593" t="str">
            <v>Operational</v>
          </cell>
          <cell r="AB1593" t="str">
            <v>Operational</v>
          </cell>
          <cell r="AC1593" t="str">
            <v>Operational</v>
          </cell>
          <cell r="AD1593" t="str">
            <v>Operational</v>
          </cell>
          <cell r="AE1593" t="str">
            <v>Operational</v>
          </cell>
          <cell r="AF1593" t="str">
            <v>Operational</v>
          </cell>
        </row>
        <row r="1594">
          <cell r="N1594" t="str">
            <v>United States</v>
          </cell>
          <cell r="W1594" t="str">
            <v>Operational</v>
          </cell>
          <cell r="X1594" t="str">
            <v>Operational</v>
          </cell>
          <cell r="Y1594" t="str">
            <v>Operational</v>
          </cell>
          <cell r="Z1594" t="str">
            <v>Operational</v>
          </cell>
          <cell r="AA1594" t="str">
            <v>Operational</v>
          </cell>
          <cell r="AB1594" t="str">
            <v>Operational</v>
          </cell>
          <cell r="AC1594" t="str">
            <v>Operational</v>
          </cell>
          <cell r="AD1594" t="str">
            <v>Operational</v>
          </cell>
          <cell r="AE1594" t="str">
            <v>Operational</v>
          </cell>
          <cell r="AF1594" t="str">
            <v>Operational</v>
          </cell>
        </row>
        <row r="1595">
          <cell r="N1595" t="str">
            <v>United States</v>
          </cell>
          <cell r="W1595" t="str">
            <v>Operational</v>
          </cell>
          <cell r="X1595" t="str">
            <v>Operational</v>
          </cell>
          <cell r="Y1595" t="str">
            <v>Operational</v>
          </cell>
          <cell r="Z1595" t="str">
            <v>Operational</v>
          </cell>
          <cell r="AA1595" t="str">
            <v>Operational</v>
          </cell>
          <cell r="AB1595" t="str">
            <v>Operational</v>
          </cell>
          <cell r="AC1595" t="str">
            <v>Operational</v>
          </cell>
          <cell r="AD1595" t="str">
            <v>Operational</v>
          </cell>
          <cell r="AE1595" t="str">
            <v>Operational</v>
          </cell>
          <cell r="AF1595" t="str">
            <v>Operational</v>
          </cell>
        </row>
        <row r="1596">
          <cell r="N1596" t="str">
            <v>United States</v>
          </cell>
          <cell r="W1596" t="str">
            <v>Operational</v>
          </cell>
          <cell r="X1596" t="str">
            <v>Operational</v>
          </cell>
          <cell r="Y1596" t="str">
            <v>Operational</v>
          </cell>
          <cell r="Z1596" t="str">
            <v>Operational</v>
          </cell>
          <cell r="AA1596" t="str">
            <v>Operational</v>
          </cell>
          <cell r="AB1596" t="str">
            <v>Operational</v>
          </cell>
          <cell r="AC1596" t="str">
            <v>Operational</v>
          </cell>
          <cell r="AD1596" t="str">
            <v>Operational</v>
          </cell>
          <cell r="AE1596" t="str">
            <v>Operational</v>
          </cell>
          <cell r="AF1596" t="str">
            <v>Operational</v>
          </cell>
        </row>
        <row r="1597">
          <cell r="N1597" t="str">
            <v>Canada</v>
          </cell>
          <cell r="W1597" t="str">
            <v>Operational</v>
          </cell>
          <cell r="X1597" t="str">
            <v>Operational</v>
          </cell>
          <cell r="Y1597" t="str">
            <v>Operational</v>
          </cell>
          <cell r="Z1597" t="str">
            <v>Operational</v>
          </cell>
          <cell r="AA1597" t="str">
            <v>Operational</v>
          </cell>
          <cell r="AB1597" t="str">
            <v>Operational</v>
          </cell>
          <cell r="AC1597" t="str">
            <v>Operational</v>
          </cell>
          <cell r="AD1597" t="str">
            <v>Operational</v>
          </cell>
          <cell r="AE1597" t="str">
            <v>Operational</v>
          </cell>
          <cell r="AF1597" t="str">
            <v>Operational</v>
          </cell>
        </row>
        <row r="1598">
          <cell r="N1598" t="str">
            <v>United States</v>
          </cell>
          <cell r="W1598" t="str">
            <v>Operational</v>
          </cell>
          <cell r="X1598" t="str">
            <v>Operational</v>
          </cell>
          <cell r="Y1598" t="str">
            <v>Operational</v>
          </cell>
          <cell r="Z1598" t="str">
            <v>Operational</v>
          </cell>
          <cell r="AA1598" t="str">
            <v>Operational</v>
          </cell>
          <cell r="AB1598" t="str">
            <v>Operational</v>
          </cell>
          <cell r="AC1598" t="str">
            <v>Operational</v>
          </cell>
          <cell r="AD1598" t="str">
            <v>Operational</v>
          </cell>
          <cell r="AE1598" t="str">
            <v>Operational</v>
          </cell>
          <cell r="AF1598" t="str">
            <v>Operational</v>
          </cell>
        </row>
        <row r="1599">
          <cell r="N1599" t="str">
            <v>Canada</v>
          </cell>
          <cell r="W1599" t="str">
            <v>Operational</v>
          </cell>
          <cell r="X1599" t="str">
            <v>Operational</v>
          </cell>
          <cell r="Y1599" t="str">
            <v>Operational</v>
          </cell>
          <cell r="Z1599" t="str">
            <v>Operational</v>
          </cell>
          <cell r="AA1599" t="str">
            <v>Operational</v>
          </cell>
          <cell r="AB1599" t="str">
            <v>Operational</v>
          </cell>
          <cell r="AC1599" t="str">
            <v>Operational</v>
          </cell>
          <cell r="AD1599" t="str">
            <v>Operational</v>
          </cell>
          <cell r="AE1599" t="str">
            <v>Operational</v>
          </cell>
          <cell r="AF1599" t="str">
            <v>Operational</v>
          </cell>
        </row>
        <row r="1600">
          <cell r="N1600" t="str">
            <v>United States</v>
          </cell>
          <cell r="W1600" t="str">
            <v>Operational</v>
          </cell>
          <cell r="X1600" t="str">
            <v>Operational</v>
          </cell>
          <cell r="Y1600" t="str">
            <v>Operational</v>
          </cell>
          <cell r="Z1600" t="str">
            <v>Operational</v>
          </cell>
          <cell r="AA1600" t="str">
            <v>Operational</v>
          </cell>
          <cell r="AB1600" t="str">
            <v>Operational</v>
          </cell>
          <cell r="AC1600" t="str">
            <v>Operational</v>
          </cell>
          <cell r="AD1600" t="str">
            <v>Operational</v>
          </cell>
          <cell r="AE1600" t="str">
            <v>Operational</v>
          </cell>
          <cell r="AF1600" t="str">
            <v>Operational</v>
          </cell>
        </row>
        <row r="1601">
          <cell r="N1601" t="str">
            <v>United States</v>
          </cell>
          <cell r="W1601" t="str">
            <v>Operational</v>
          </cell>
          <cell r="X1601" t="str">
            <v>Operational</v>
          </cell>
          <cell r="Y1601" t="str">
            <v>Operational</v>
          </cell>
          <cell r="Z1601" t="str">
            <v>Operational</v>
          </cell>
          <cell r="AA1601" t="str">
            <v>Operational</v>
          </cell>
          <cell r="AB1601" t="str">
            <v>Operational</v>
          </cell>
          <cell r="AC1601" t="str">
            <v>Operational</v>
          </cell>
          <cell r="AD1601" t="str">
            <v>Operational</v>
          </cell>
          <cell r="AE1601" t="str">
            <v>Operational</v>
          </cell>
          <cell r="AF1601" t="str">
            <v>Operational</v>
          </cell>
        </row>
        <row r="1602">
          <cell r="N1602" t="str">
            <v>Canada</v>
          </cell>
          <cell r="W1602" t="str">
            <v>Operational</v>
          </cell>
          <cell r="X1602" t="str">
            <v>Operational</v>
          </cell>
          <cell r="Y1602" t="str">
            <v>Operational</v>
          </cell>
          <cell r="Z1602" t="str">
            <v>Operational</v>
          </cell>
          <cell r="AA1602" t="str">
            <v>Operational</v>
          </cell>
          <cell r="AB1602" t="str">
            <v>Operational</v>
          </cell>
          <cell r="AC1602" t="str">
            <v>Operational</v>
          </cell>
          <cell r="AD1602" t="str">
            <v>Operational</v>
          </cell>
          <cell r="AE1602" t="str">
            <v>Operational</v>
          </cell>
          <cell r="AF1602" t="str">
            <v>Operational</v>
          </cell>
        </row>
        <row r="1603">
          <cell r="N1603" t="str">
            <v>Canada</v>
          </cell>
          <cell r="W1603" t="str">
            <v>Operational</v>
          </cell>
          <cell r="X1603" t="str">
            <v>Operational</v>
          </cell>
          <cell r="Y1603" t="str">
            <v>Operational</v>
          </cell>
          <cell r="Z1603" t="str">
            <v>Operational</v>
          </cell>
          <cell r="AA1603" t="str">
            <v>Operational</v>
          </cell>
          <cell r="AB1603" t="str">
            <v>Operational</v>
          </cell>
          <cell r="AC1603" t="str">
            <v>Operational</v>
          </cell>
          <cell r="AD1603" t="str">
            <v>Operational</v>
          </cell>
          <cell r="AE1603" t="str">
            <v>Operational</v>
          </cell>
          <cell r="AF1603" t="str">
            <v>Operational</v>
          </cell>
        </row>
        <row r="1604">
          <cell r="N1604" t="str">
            <v>United States</v>
          </cell>
          <cell r="W1604" t="str">
            <v>Operational</v>
          </cell>
          <cell r="X1604" t="str">
            <v>Operational</v>
          </cell>
          <cell r="Y1604" t="str">
            <v>Operational</v>
          </cell>
          <cell r="Z1604" t="str">
            <v>Operational</v>
          </cell>
          <cell r="AA1604" t="str">
            <v>Operational</v>
          </cell>
          <cell r="AB1604" t="str">
            <v>Operational</v>
          </cell>
          <cell r="AC1604" t="str">
            <v>Operational</v>
          </cell>
          <cell r="AD1604" t="str">
            <v>Operational</v>
          </cell>
          <cell r="AE1604" t="str">
            <v>Operational</v>
          </cell>
          <cell r="AF1604" t="str">
            <v>Operational</v>
          </cell>
        </row>
        <row r="1605">
          <cell r="N1605" t="str">
            <v>United States</v>
          </cell>
          <cell r="W1605" t="str">
            <v>Operational</v>
          </cell>
          <cell r="X1605" t="str">
            <v>Operational</v>
          </cell>
          <cell r="Y1605" t="str">
            <v>Operational</v>
          </cell>
          <cell r="Z1605" t="str">
            <v>Operational</v>
          </cell>
          <cell r="AA1605" t="str">
            <v>Operational</v>
          </cell>
          <cell r="AB1605" t="str">
            <v>Operational</v>
          </cell>
          <cell r="AC1605" t="str">
            <v>Operational</v>
          </cell>
          <cell r="AD1605" t="str">
            <v>Operational</v>
          </cell>
          <cell r="AE1605" t="str">
            <v>Operational</v>
          </cell>
          <cell r="AF1605" t="str">
            <v>Operational</v>
          </cell>
        </row>
        <row r="1606">
          <cell r="N1606" t="str">
            <v>United States</v>
          </cell>
          <cell r="W1606" t="str">
            <v>Operational</v>
          </cell>
          <cell r="X1606" t="str">
            <v>Operational</v>
          </cell>
          <cell r="Y1606" t="str">
            <v>Operational</v>
          </cell>
          <cell r="Z1606" t="str">
            <v>Operational</v>
          </cell>
          <cell r="AA1606" t="str">
            <v>Operational</v>
          </cell>
          <cell r="AB1606" t="str">
            <v>Operational</v>
          </cell>
          <cell r="AC1606" t="str">
            <v>Operational</v>
          </cell>
          <cell r="AD1606" t="str">
            <v>Operational</v>
          </cell>
          <cell r="AE1606" t="str">
            <v>Operational</v>
          </cell>
          <cell r="AF1606" t="str">
            <v>Operational</v>
          </cell>
        </row>
        <row r="1607">
          <cell r="N1607" t="str">
            <v>United States</v>
          </cell>
          <cell r="W1607" t="str">
            <v>Operational</v>
          </cell>
          <cell r="X1607" t="str">
            <v>Operational</v>
          </cell>
          <cell r="Y1607" t="str">
            <v>Operational</v>
          </cell>
          <cell r="Z1607" t="str">
            <v>Operational</v>
          </cell>
          <cell r="AA1607" t="str">
            <v>Operational</v>
          </cell>
          <cell r="AB1607" t="str">
            <v>Operational</v>
          </cell>
          <cell r="AC1607" t="str">
            <v>Operational</v>
          </cell>
          <cell r="AD1607" t="str">
            <v>Operational</v>
          </cell>
          <cell r="AE1607" t="str">
            <v>Operational</v>
          </cell>
          <cell r="AF1607" t="str">
            <v>Operational</v>
          </cell>
        </row>
        <row r="1608">
          <cell r="N1608" t="str">
            <v>United States</v>
          </cell>
          <cell r="W1608" t="str">
            <v>Operational</v>
          </cell>
          <cell r="X1608" t="str">
            <v>Operational</v>
          </cell>
          <cell r="Y1608" t="str">
            <v>Operational</v>
          </cell>
          <cell r="Z1608" t="str">
            <v>Operational</v>
          </cell>
          <cell r="AA1608" t="str">
            <v>Operational</v>
          </cell>
          <cell r="AB1608" t="str">
            <v>Operational</v>
          </cell>
          <cell r="AC1608" t="str">
            <v>Operational</v>
          </cell>
          <cell r="AD1608" t="str">
            <v>Operational</v>
          </cell>
          <cell r="AE1608" t="str">
            <v>Operational</v>
          </cell>
          <cell r="AF1608" t="str">
            <v>Operational</v>
          </cell>
        </row>
        <row r="1609">
          <cell r="N1609" t="str">
            <v>United States</v>
          </cell>
          <cell r="W1609" t="str">
            <v>Operational</v>
          </cell>
          <cell r="X1609" t="str">
            <v>Operational</v>
          </cell>
          <cell r="Y1609" t="str">
            <v>Operational</v>
          </cell>
          <cell r="Z1609" t="str">
            <v>Operational</v>
          </cell>
          <cell r="AA1609" t="str">
            <v>Operational</v>
          </cell>
          <cell r="AB1609" t="str">
            <v>Operational</v>
          </cell>
          <cell r="AC1609" t="str">
            <v>Operational</v>
          </cell>
          <cell r="AD1609" t="str">
            <v>Operational</v>
          </cell>
          <cell r="AE1609" t="str">
            <v>Operational</v>
          </cell>
          <cell r="AF1609" t="str">
            <v>Operational</v>
          </cell>
        </row>
        <row r="1610">
          <cell r="N1610" t="str">
            <v>United States</v>
          </cell>
          <cell r="W1610" t="str">
            <v>Operational</v>
          </cell>
          <cell r="X1610" t="str">
            <v>Operational</v>
          </cell>
          <cell r="Y1610" t="str">
            <v>Operational</v>
          </cell>
          <cell r="Z1610" t="str">
            <v>Operational</v>
          </cell>
          <cell r="AA1610" t="str">
            <v>Operational</v>
          </cell>
          <cell r="AB1610" t="str">
            <v>Operational</v>
          </cell>
          <cell r="AC1610" t="str">
            <v>Operational</v>
          </cell>
          <cell r="AD1610" t="str">
            <v>Operational</v>
          </cell>
          <cell r="AE1610" t="str">
            <v>Operational</v>
          </cell>
          <cell r="AF1610" t="str">
            <v>Operational</v>
          </cell>
        </row>
        <row r="1611">
          <cell r="N1611" t="str">
            <v>United States</v>
          </cell>
          <cell r="W1611" t="str">
            <v>Operational</v>
          </cell>
          <cell r="X1611" t="str">
            <v>Operational</v>
          </cell>
          <cell r="Y1611" t="str">
            <v>Operational</v>
          </cell>
          <cell r="Z1611" t="str">
            <v>Operational</v>
          </cell>
          <cell r="AA1611" t="str">
            <v>Operational</v>
          </cell>
          <cell r="AB1611" t="str">
            <v>Operational</v>
          </cell>
          <cell r="AC1611" t="str">
            <v>Operational</v>
          </cell>
          <cell r="AD1611" t="str">
            <v>Operational</v>
          </cell>
          <cell r="AE1611" t="str">
            <v>Operational</v>
          </cell>
          <cell r="AF1611" t="str">
            <v>Operational</v>
          </cell>
        </row>
        <row r="1612">
          <cell r="N1612" t="str">
            <v>United States</v>
          </cell>
          <cell r="W1612" t="str">
            <v>Operational</v>
          </cell>
          <cell r="X1612" t="str">
            <v>Operational</v>
          </cell>
          <cell r="Y1612" t="str">
            <v>Operational</v>
          </cell>
          <cell r="Z1612" t="str">
            <v>Operational</v>
          </cell>
          <cell r="AA1612" t="str">
            <v>Operational</v>
          </cell>
          <cell r="AB1612" t="str">
            <v>Operational</v>
          </cell>
          <cell r="AC1612" t="str">
            <v>Operational</v>
          </cell>
          <cell r="AD1612" t="str">
            <v>Operational</v>
          </cell>
          <cell r="AE1612" t="str">
            <v>Operational</v>
          </cell>
          <cell r="AF1612" t="str">
            <v>Operational</v>
          </cell>
        </row>
        <row r="1613">
          <cell r="N1613" t="str">
            <v>Canada</v>
          </cell>
          <cell r="W1613" t="str">
            <v>Operational</v>
          </cell>
          <cell r="X1613" t="str">
            <v>Operational</v>
          </cell>
          <cell r="Y1613" t="str">
            <v>Operational</v>
          </cell>
          <cell r="Z1613" t="str">
            <v>Operational</v>
          </cell>
          <cell r="AA1613" t="str">
            <v>Operational</v>
          </cell>
          <cell r="AB1613" t="str">
            <v>Operational</v>
          </cell>
          <cell r="AC1613" t="str">
            <v>Operational</v>
          </cell>
          <cell r="AD1613" t="str">
            <v>Operational</v>
          </cell>
          <cell r="AE1613" t="str">
            <v>Operational</v>
          </cell>
          <cell r="AF1613" t="str">
            <v>Operational</v>
          </cell>
        </row>
        <row r="1614">
          <cell r="N1614" t="str">
            <v>Canada</v>
          </cell>
          <cell r="W1614" t="str">
            <v>Operational</v>
          </cell>
          <cell r="X1614" t="str">
            <v>Operational</v>
          </cell>
          <cell r="Y1614" t="str">
            <v>Operational</v>
          </cell>
          <cell r="Z1614" t="str">
            <v>Operational</v>
          </cell>
          <cell r="AA1614" t="str">
            <v>Operational</v>
          </cell>
          <cell r="AB1614" t="str">
            <v>Operational</v>
          </cell>
          <cell r="AC1614" t="str">
            <v>Operational</v>
          </cell>
          <cell r="AD1614" t="str">
            <v>Operational</v>
          </cell>
          <cell r="AE1614" t="str">
            <v>Operational</v>
          </cell>
          <cell r="AF1614" t="str">
            <v>Operational</v>
          </cell>
        </row>
        <row r="1615">
          <cell r="N1615" t="str">
            <v>Canada</v>
          </cell>
          <cell r="W1615" t="str">
            <v>Operational</v>
          </cell>
          <cell r="X1615" t="str">
            <v>Operational</v>
          </cell>
          <cell r="Y1615" t="str">
            <v>Operational</v>
          </cell>
          <cell r="Z1615" t="str">
            <v>Operational</v>
          </cell>
          <cell r="AA1615" t="str">
            <v>Operational</v>
          </cell>
          <cell r="AB1615" t="str">
            <v>Operational</v>
          </cell>
          <cell r="AC1615" t="str">
            <v>Operational</v>
          </cell>
          <cell r="AD1615" t="str">
            <v>Operational</v>
          </cell>
          <cell r="AE1615" t="str">
            <v>Operational</v>
          </cell>
          <cell r="AF1615" t="str">
            <v>Operational</v>
          </cell>
        </row>
        <row r="1616">
          <cell r="N1616" t="str">
            <v>Canada</v>
          </cell>
          <cell r="W1616" t="str">
            <v>Operational</v>
          </cell>
          <cell r="X1616" t="str">
            <v>Operational</v>
          </cell>
          <cell r="Y1616" t="str">
            <v>Operational</v>
          </cell>
          <cell r="Z1616" t="str">
            <v>Operational</v>
          </cell>
          <cell r="AA1616" t="str">
            <v>Operational</v>
          </cell>
          <cell r="AB1616" t="str">
            <v>Operational</v>
          </cell>
          <cell r="AC1616" t="str">
            <v>Operational</v>
          </cell>
          <cell r="AD1616" t="str">
            <v>Operational</v>
          </cell>
          <cell r="AE1616" t="str">
            <v>Operational</v>
          </cell>
          <cell r="AF1616" t="str">
            <v>Operational</v>
          </cell>
        </row>
        <row r="1617">
          <cell r="N1617" t="str">
            <v>Canada</v>
          </cell>
          <cell r="W1617" t="str">
            <v>Operational</v>
          </cell>
          <cell r="X1617" t="str">
            <v>Operational</v>
          </cell>
          <cell r="Y1617" t="str">
            <v>Operational</v>
          </cell>
          <cell r="Z1617" t="str">
            <v>Operational</v>
          </cell>
          <cell r="AA1617" t="str">
            <v>Operational</v>
          </cell>
          <cell r="AB1617" t="str">
            <v>Operational</v>
          </cell>
          <cell r="AC1617" t="str">
            <v>Operational</v>
          </cell>
          <cell r="AD1617" t="str">
            <v>Operational</v>
          </cell>
          <cell r="AE1617" t="str">
            <v>Operational</v>
          </cell>
          <cell r="AF1617" t="str">
            <v>Operational</v>
          </cell>
        </row>
        <row r="1618">
          <cell r="N1618" t="str">
            <v>Canada</v>
          </cell>
          <cell r="W1618" t="str">
            <v>Operational</v>
          </cell>
          <cell r="X1618" t="str">
            <v>Operational</v>
          </cell>
          <cell r="Y1618" t="str">
            <v>Operational</v>
          </cell>
          <cell r="Z1618" t="str">
            <v>Operational</v>
          </cell>
          <cell r="AA1618" t="str">
            <v>Operational</v>
          </cell>
          <cell r="AB1618" t="str">
            <v>Operational</v>
          </cell>
          <cell r="AC1618" t="str">
            <v>Operational</v>
          </cell>
          <cell r="AD1618" t="str">
            <v>Operational</v>
          </cell>
          <cell r="AE1618" t="str">
            <v>Operational</v>
          </cell>
          <cell r="AF1618" t="str">
            <v>Operational</v>
          </cell>
        </row>
        <row r="1619">
          <cell r="N1619" t="str">
            <v>Canada</v>
          </cell>
          <cell r="W1619" t="str">
            <v>Operational</v>
          </cell>
          <cell r="X1619" t="str">
            <v>Operational</v>
          </cell>
          <cell r="Y1619" t="str">
            <v>Operational</v>
          </cell>
          <cell r="Z1619" t="str">
            <v>Operational</v>
          </cell>
          <cell r="AA1619" t="str">
            <v>Operational</v>
          </cell>
          <cell r="AB1619" t="str">
            <v>Operational</v>
          </cell>
          <cell r="AC1619" t="str">
            <v>Operational</v>
          </cell>
          <cell r="AD1619" t="str">
            <v>Operational</v>
          </cell>
          <cell r="AE1619" t="str">
            <v>Operational</v>
          </cell>
          <cell r="AF1619" t="str">
            <v>Operational</v>
          </cell>
        </row>
        <row r="1620">
          <cell r="N1620" t="str">
            <v>Canada</v>
          </cell>
          <cell r="W1620" t="str">
            <v>Operational</v>
          </cell>
          <cell r="X1620" t="str">
            <v>Operational</v>
          </cell>
          <cell r="Y1620" t="str">
            <v>Operational</v>
          </cell>
          <cell r="Z1620" t="str">
            <v>Operational</v>
          </cell>
          <cell r="AA1620" t="str">
            <v>Operational</v>
          </cell>
          <cell r="AB1620" t="str">
            <v>Operational</v>
          </cell>
          <cell r="AC1620" t="str">
            <v>Operational</v>
          </cell>
          <cell r="AD1620" t="str">
            <v>Operational</v>
          </cell>
          <cell r="AE1620" t="str">
            <v>Operational</v>
          </cell>
          <cell r="AF1620" t="str">
            <v>Operational</v>
          </cell>
        </row>
        <row r="1621">
          <cell r="N1621" t="str">
            <v>Canada</v>
          </cell>
          <cell r="W1621" t="str">
            <v>Operational</v>
          </cell>
          <cell r="X1621" t="str">
            <v>Operational</v>
          </cell>
          <cell r="Y1621" t="str">
            <v>Operational</v>
          </cell>
          <cell r="Z1621" t="str">
            <v>Operational</v>
          </cell>
          <cell r="AA1621" t="str">
            <v>Operational</v>
          </cell>
          <cell r="AB1621" t="str">
            <v>Operational</v>
          </cell>
          <cell r="AC1621" t="str">
            <v>Operational</v>
          </cell>
          <cell r="AD1621" t="str">
            <v>Operational</v>
          </cell>
          <cell r="AE1621" t="str">
            <v>Operational</v>
          </cell>
          <cell r="AF1621" t="str">
            <v>Operational</v>
          </cell>
        </row>
        <row r="1622">
          <cell r="N1622" t="str">
            <v>Canada</v>
          </cell>
          <cell r="W1622" t="str">
            <v>Operational</v>
          </cell>
          <cell r="X1622" t="str">
            <v>Operational</v>
          </cell>
          <cell r="Y1622" t="str">
            <v>Operational</v>
          </cell>
          <cell r="Z1622" t="str">
            <v>Operational</v>
          </cell>
          <cell r="AA1622" t="str">
            <v>Operational</v>
          </cell>
          <cell r="AB1622" t="str">
            <v>Operational</v>
          </cell>
          <cell r="AC1622" t="str">
            <v>Operational</v>
          </cell>
          <cell r="AD1622" t="str">
            <v>Operational</v>
          </cell>
          <cell r="AE1622" t="str">
            <v>Operational</v>
          </cell>
          <cell r="AF1622" t="str">
            <v>Operational</v>
          </cell>
        </row>
        <row r="1623">
          <cell r="N1623" t="str">
            <v>Canada</v>
          </cell>
          <cell r="W1623" t="str">
            <v>Operational</v>
          </cell>
          <cell r="X1623" t="str">
            <v>Operational</v>
          </cell>
          <cell r="Y1623" t="str">
            <v>Operational</v>
          </cell>
          <cell r="Z1623" t="str">
            <v>Operational</v>
          </cell>
          <cell r="AA1623" t="str">
            <v>Operational</v>
          </cell>
          <cell r="AB1623" t="str">
            <v>Operational</v>
          </cell>
          <cell r="AC1623" t="str">
            <v>Operational</v>
          </cell>
          <cell r="AD1623" t="str">
            <v>Operational</v>
          </cell>
          <cell r="AE1623" t="str">
            <v>Operational</v>
          </cell>
          <cell r="AF1623" t="str">
            <v>Operational</v>
          </cell>
        </row>
        <row r="1624">
          <cell r="N1624" t="str">
            <v>Canada</v>
          </cell>
          <cell r="W1624" t="str">
            <v>Operational</v>
          </cell>
          <cell r="X1624" t="str">
            <v>Operational</v>
          </cell>
          <cell r="Y1624" t="str">
            <v>Operational</v>
          </cell>
          <cell r="Z1624" t="str">
            <v>Operational</v>
          </cell>
          <cell r="AA1624" t="str">
            <v>Operational</v>
          </cell>
          <cell r="AB1624" t="str">
            <v>Operational</v>
          </cell>
          <cell r="AC1624" t="str">
            <v>Operational</v>
          </cell>
          <cell r="AD1624" t="str">
            <v>Operational</v>
          </cell>
          <cell r="AE1624" t="str">
            <v>Operational</v>
          </cell>
          <cell r="AF1624" t="str">
            <v>Operational</v>
          </cell>
        </row>
        <row r="1625">
          <cell r="N1625" t="str">
            <v>Canada</v>
          </cell>
          <cell r="W1625" t="str">
            <v>Under Construction</v>
          </cell>
          <cell r="X1625" t="str">
            <v>Operational</v>
          </cell>
          <cell r="Y1625" t="str">
            <v>Operational</v>
          </cell>
          <cell r="Z1625" t="str">
            <v>Operational</v>
          </cell>
          <cell r="AA1625" t="str">
            <v>Operational</v>
          </cell>
          <cell r="AB1625" t="str">
            <v>Operational</v>
          </cell>
          <cell r="AC1625" t="str">
            <v>Operational</v>
          </cell>
          <cell r="AD1625" t="str">
            <v>Operational</v>
          </cell>
          <cell r="AE1625" t="str">
            <v>Operational</v>
          </cell>
          <cell r="AF1625" t="str">
            <v>Operational</v>
          </cell>
        </row>
        <row r="1626">
          <cell r="N1626" t="str">
            <v>Canada</v>
          </cell>
          <cell r="W1626" t="str">
            <v>Under Construction</v>
          </cell>
          <cell r="X1626" t="str">
            <v>Under Construction</v>
          </cell>
          <cell r="Y1626" t="str">
            <v>Operational</v>
          </cell>
          <cell r="Z1626" t="str">
            <v>Operational</v>
          </cell>
          <cell r="AA1626" t="str">
            <v>Operational</v>
          </cell>
          <cell r="AB1626" t="str">
            <v>Operational</v>
          </cell>
          <cell r="AC1626" t="str">
            <v>Operational</v>
          </cell>
          <cell r="AD1626" t="str">
            <v>Operational</v>
          </cell>
          <cell r="AE1626" t="str">
            <v>Operational</v>
          </cell>
          <cell r="AF1626" t="str">
            <v>Operational</v>
          </cell>
        </row>
        <row r="1627">
          <cell r="N1627" t="str">
            <v>Canada</v>
          </cell>
          <cell r="W1627" t="str">
            <v>Operational</v>
          </cell>
          <cell r="X1627" t="str">
            <v>Operational</v>
          </cell>
          <cell r="Y1627" t="str">
            <v>Operational</v>
          </cell>
          <cell r="Z1627" t="str">
            <v>Operational</v>
          </cell>
          <cell r="AA1627" t="str">
            <v>Operational</v>
          </cell>
          <cell r="AB1627" t="str">
            <v>Operational</v>
          </cell>
          <cell r="AC1627" t="str">
            <v>Operational</v>
          </cell>
          <cell r="AD1627" t="str">
            <v>Operational</v>
          </cell>
          <cell r="AE1627" t="str">
            <v>Operational</v>
          </cell>
          <cell r="AF1627" t="str">
            <v>Operational</v>
          </cell>
        </row>
        <row r="1628">
          <cell r="N1628" t="str">
            <v>Canada</v>
          </cell>
          <cell r="W1628" t="str">
            <v>Under Construction</v>
          </cell>
          <cell r="X1628" t="str">
            <v>Under Construction</v>
          </cell>
          <cell r="Y1628" t="str">
            <v>Under Construction</v>
          </cell>
          <cell r="Z1628" t="str">
            <v>Under Construction</v>
          </cell>
          <cell r="AA1628" t="str">
            <v>Under Construction</v>
          </cell>
          <cell r="AB1628" t="str">
            <v>Under Construction</v>
          </cell>
          <cell r="AC1628" t="str">
            <v>Operational</v>
          </cell>
          <cell r="AD1628" t="str">
            <v>Operational</v>
          </cell>
          <cell r="AE1628" t="str">
            <v>Operational</v>
          </cell>
          <cell r="AF1628" t="str">
            <v>Operational</v>
          </cell>
        </row>
        <row r="1629">
          <cell r="N1629" t="str">
            <v>Canada</v>
          </cell>
          <cell r="W1629" t="str">
            <v>Operational</v>
          </cell>
          <cell r="X1629" t="str">
            <v>Operational</v>
          </cell>
          <cell r="Y1629" t="str">
            <v>Operational</v>
          </cell>
          <cell r="Z1629" t="str">
            <v>Operational</v>
          </cell>
          <cell r="AA1629" t="str">
            <v>Operational</v>
          </cell>
          <cell r="AB1629" t="str">
            <v>Operational</v>
          </cell>
          <cell r="AC1629" t="str">
            <v>Operational</v>
          </cell>
          <cell r="AD1629" t="str">
            <v>Operational</v>
          </cell>
          <cell r="AE1629" t="str">
            <v>Operational</v>
          </cell>
          <cell r="AF1629" t="str">
            <v>Operational</v>
          </cell>
        </row>
        <row r="1630">
          <cell r="N1630" t="str">
            <v>United States</v>
          </cell>
          <cell r="W1630" t="str">
            <v>Operational</v>
          </cell>
          <cell r="X1630" t="str">
            <v>Operational</v>
          </cell>
          <cell r="Y1630" t="str">
            <v>Operational</v>
          </cell>
          <cell r="Z1630" t="str">
            <v>Operational</v>
          </cell>
          <cell r="AA1630" t="str">
            <v>Operational</v>
          </cell>
          <cell r="AB1630" t="str">
            <v>Operational</v>
          </cell>
          <cell r="AC1630" t="str">
            <v>Operational</v>
          </cell>
          <cell r="AD1630" t="str">
            <v>Operational</v>
          </cell>
          <cell r="AE1630" t="str">
            <v>Operational</v>
          </cell>
          <cell r="AF1630" t="str">
            <v>Operational</v>
          </cell>
        </row>
        <row r="1631">
          <cell r="N1631" t="str">
            <v>United States</v>
          </cell>
          <cell r="W1631" t="str">
            <v>Operational</v>
          </cell>
          <cell r="X1631" t="str">
            <v>Operational</v>
          </cell>
          <cell r="Y1631" t="str">
            <v>Operational</v>
          </cell>
          <cell r="Z1631" t="str">
            <v>Operational</v>
          </cell>
          <cell r="AA1631" t="str">
            <v>Operational</v>
          </cell>
          <cell r="AB1631" t="str">
            <v>Operational</v>
          </cell>
          <cell r="AC1631" t="str">
            <v>Operational</v>
          </cell>
          <cell r="AD1631" t="str">
            <v>Operational</v>
          </cell>
          <cell r="AE1631" t="str">
            <v>Operational</v>
          </cell>
          <cell r="AF1631" t="str">
            <v>Operational</v>
          </cell>
        </row>
        <row r="1632">
          <cell r="N1632" t="str">
            <v>Canada</v>
          </cell>
          <cell r="W1632" t="str">
            <v>Operational</v>
          </cell>
          <cell r="X1632" t="str">
            <v>Operational</v>
          </cell>
          <cell r="Y1632" t="str">
            <v>Operational</v>
          </cell>
          <cell r="Z1632" t="str">
            <v>Operational</v>
          </cell>
          <cell r="AA1632" t="str">
            <v>Operational</v>
          </cell>
          <cell r="AB1632" t="str">
            <v>Operational</v>
          </cell>
          <cell r="AC1632" t="str">
            <v>Operational</v>
          </cell>
          <cell r="AD1632" t="str">
            <v>Operational</v>
          </cell>
          <cell r="AE1632" t="str">
            <v>Operational</v>
          </cell>
          <cell r="AF1632" t="str">
            <v>Operational</v>
          </cell>
        </row>
        <row r="1633">
          <cell r="N1633" t="str">
            <v>United States</v>
          </cell>
          <cell r="W1633" t="str">
            <v>Under Construction</v>
          </cell>
          <cell r="X1633" t="str">
            <v>Operational</v>
          </cell>
          <cell r="Y1633" t="str">
            <v>Operational</v>
          </cell>
          <cell r="Z1633" t="str">
            <v>Operational</v>
          </cell>
          <cell r="AA1633" t="str">
            <v>Operational</v>
          </cell>
          <cell r="AB1633" t="str">
            <v>Operational</v>
          </cell>
          <cell r="AC1633" t="str">
            <v>Operational</v>
          </cell>
          <cell r="AD1633" t="str">
            <v>Operational</v>
          </cell>
          <cell r="AE1633" t="str">
            <v>Operational</v>
          </cell>
          <cell r="AF1633" t="str">
            <v>Operational</v>
          </cell>
        </row>
        <row r="1634">
          <cell r="N1634" t="str">
            <v>United States</v>
          </cell>
          <cell r="W1634" t="str">
            <v>Operational</v>
          </cell>
          <cell r="X1634" t="str">
            <v>Operational</v>
          </cell>
          <cell r="Y1634" t="str">
            <v>Operational</v>
          </cell>
          <cell r="Z1634" t="str">
            <v>Operational</v>
          </cell>
          <cell r="AA1634" t="str">
            <v>Operational</v>
          </cell>
          <cell r="AB1634" t="str">
            <v>Operational</v>
          </cell>
          <cell r="AC1634" t="str">
            <v>Operational</v>
          </cell>
          <cell r="AD1634" t="str">
            <v>Operational</v>
          </cell>
          <cell r="AE1634" t="str">
            <v>Operational</v>
          </cell>
          <cell r="AF1634" t="str">
            <v>Operational</v>
          </cell>
        </row>
        <row r="1635">
          <cell r="N1635" t="str">
            <v>United States</v>
          </cell>
          <cell r="W1635" t="str">
            <v>Operational</v>
          </cell>
          <cell r="X1635" t="str">
            <v>Operational</v>
          </cell>
          <cell r="Y1635" t="str">
            <v>Operational</v>
          </cell>
          <cell r="Z1635" t="str">
            <v>Operational</v>
          </cell>
          <cell r="AA1635" t="str">
            <v>Operational</v>
          </cell>
          <cell r="AB1635" t="str">
            <v>Operational</v>
          </cell>
          <cell r="AC1635" t="str">
            <v>Operational</v>
          </cell>
          <cell r="AD1635" t="str">
            <v>Operational</v>
          </cell>
          <cell r="AE1635" t="str">
            <v>Operational</v>
          </cell>
          <cell r="AF1635" t="str">
            <v>Operational</v>
          </cell>
        </row>
        <row r="1636">
          <cell r="N1636" t="str">
            <v>Canada</v>
          </cell>
          <cell r="W1636" t="str">
            <v>Operational</v>
          </cell>
          <cell r="X1636" t="str">
            <v>Operational</v>
          </cell>
          <cell r="Y1636" t="str">
            <v>Operational</v>
          </cell>
          <cell r="Z1636" t="str">
            <v>Operational</v>
          </cell>
          <cell r="AA1636" t="str">
            <v>Operational</v>
          </cell>
          <cell r="AB1636" t="str">
            <v>Operational</v>
          </cell>
          <cell r="AC1636" t="str">
            <v>Operational</v>
          </cell>
          <cell r="AD1636" t="str">
            <v>Operational</v>
          </cell>
          <cell r="AE1636" t="str">
            <v>Operational</v>
          </cell>
          <cell r="AF1636" t="str">
            <v>Operational</v>
          </cell>
        </row>
        <row r="1637">
          <cell r="N1637" t="str">
            <v>Canada</v>
          </cell>
          <cell r="W1637" t="str">
            <v>Operational</v>
          </cell>
          <cell r="X1637" t="str">
            <v>Operational</v>
          </cell>
          <cell r="Y1637" t="str">
            <v>Operational</v>
          </cell>
          <cell r="Z1637" t="str">
            <v>Operational</v>
          </cell>
          <cell r="AA1637" t="str">
            <v>Operational</v>
          </cell>
          <cell r="AB1637" t="str">
            <v>Operational</v>
          </cell>
          <cell r="AC1637" t="str">
            <v>Operational</v>
          </cell>
          <cell r="AD1637" t="str">
            <v>Operational</v>
          </cell>
          <cell r="AE1637" t="str">
            <v>Operational</v>
          </cell>
          <cell r="AF1637" t="str">
            <v>Operational</v>
          </cell>
        </row>
        <row r="1638">
          <cell r="N1638" t="str">
            <v>Canada</v>
          </cell>
          <cell r="W1638" t="str">
            <v>Operational</v>
          </cell>
          <cell r="X1638" t="str">
            <v>Operational</v>
          </cell>
          <cell r="Y1638" t="str">
            <v>Operational</v>
          </cell>
          <cell r="Z1638" t="str">
            <v>Operational</v>
          </cell>
          <cell r="AA1638" t="str">
            <v>Operational</v>
          </cell>
          <cell r="AB1638" t="str">
            <v>Operational</v>
          </cell>
          <cell r="AC1638" t="str">
            <v>Operational</v>
          </cell>
          <cell r="AD1638" t="str">
            <v>Operational</v>
          </cell>
          <cell r="AE1638" t="str">
            <v>Operational</v>
          </cell>
          <cell r="AF1638" t="str">
            <v>Operational</v>
          </cell>
        </row>
        <row r="1639">
          <cell r="N1639" t="str">
            <v>Canada</v>
          </cell>
          <cell r="W1639" t="str">
            <v>Operational</v>
          </cell>
          <cell r="X1639" t="str">
            <v>Operational</v>
          </cell>
          <cell r="Y1639" t="str">
            <v>Operational</v>
          </cell>
          <cell r="Z1639" t="str">
            <v>Operational</v>
          </cell>
          <cell r="AA1639" t="str">
            <v>Operational</v>
          </cell>
          <cell r="AB1639" t="str">
            <v>Operational</v>
          </cell>
          <cell r="AC1639" t="str">
            <v>Operational</v>
          </cell>
          <cell r="AD1639" t="str">
            <v>Operational</v>
          </cell>
          <cell r="AE1639" t="str">
            <v>Operational</v>
          </cell>
          <cell r="AF1639" t="str">
            <v>Operational</v>
          </cell>
        </row>
        <row r="1640">
          <cell r="N1640" t="str">
            <v>United States</v>
          </cell>
          <cell r="W1640" t="str">
            <v>Operational</v>
          </cell>
          <cell r="X1640" t="str">
            <v>Operational</v>
          </cell>
          <cell r="Y1640" t="str">
            <v>Operational</v>
          </cell>
          <cell r="Z1640" t="str">
            <v>Operational</v>
          </cell>
          <cell r="AA1640" t="str">
            <v>Operational</v>
          </cell>
          <cell r="AB1640" t="str">
            <v>Operational</v>
          </cell>
          <cell r="AC1640" t="str">
            <v>Operational</v>
          </cell>
          <cell r="AD1640" t="str">
            <v>Operational</v>
          </cell>
          <cell r="AE1640" t="str">
            <v>Operational</v>
          </cell>
          <cell r="AF1640" t="str">
            <v>Operational</v>
          </cell>
        </row>
        <row r="1641">
          <cell r="N1641" t="str">
            <v>United States</v>
          </cell>
          <cell r="W1641" t="str">
            <v>Operational</v>
          </cell>
          <cell r="X1641" t="str">
            <v>Operational</v>
          </cell>
          <cell r="Y1641" t="str">
            <v>Operational</v>
          </cell>
          <cell r="Z1641" t="str">
            <v>Operational</v>
          </cell>
          <cell r="AA1641" t="str">
            <v>Operational</v>
          </cell>
          <cell r="AB1641" t="str">
            <v>Operational</v>
          </cell>
          <cell r="AC1641" t="str">
            <v>Operational</v>
          </cell>
          <cell r="AD1641" t="str">
            <v>Operational</v>
          </cell>
          <cell r="AE1641" t="str">
            <v>Operational</v>
          </cell>
          <cell r="AF1641" t="str">
            <v>Operational</v>
          </cell>
        </row>
        <row r="1642">
          <cell r="N1642" t="str">
            <v>United States</v>
          </cell>
          <cell r="W1642" t="str">
            <v>Operational</v>
          </cell>
          <cell r="X1642" t="str">
            <v>Operational</v>
          </cell>
          <cell r="Y1642" t="str">
            <v>Operational</v>
          </cell>
          <cell r="Z1642" t="str">
            <v>Operational</v>
          </cell>
          <cell r="AA1642" t="str">
            <v>Operational</v>
          </cell>
          <cell r="AB1642" t="str">
            <v>Operational</v>
          </cell>
          <cell r="AC1642" t="str">
            <v>Operational</v>
          </cell>
          <cell r="AD1642" t="str">
            <v>Operational</v>
          </cell>
          <cell r="AE1642" t="str">
            <v>Operational</v>
          </cell>
          <cell r="AF1642" t="str">
            <v>Operational</v>
          </cell>
        </row>
        <row r="1643">
          <cell r="N1643" t="str">
            <v>United States</v>
          </cell>
          <cell r="W1643" t="str">
            <v>Under Construction</v>
          </cell>
          <cell r="X1643" t="str">
            <v>Under Construction</v>
          </cell>
          <cell r="Y1643" t="str">
            <v>Under Construction</v>
          </cell>
          <cell r="Z1643" t="str">
            <v>Under Construction</v>
          </cell>
          <cell r="AA1643" t="str">
            <v>Under Construction</v>
          </cell>
          <cell r="AB1643" t="str">
            <v>Under Construction</v>
          </cell>
          <cell r="AC1643" t="str">
            <v>Under Construction</v>
          </cell>
          <cell r="AD1643" t="str">
            <v>Under Construction</v>
          </cell>
          <cell r="AE1643" t="str">
            <v>Under Construction</v>
          </cell>
          <cell r="AF1643" t="str">
            <v>Operational</v>
          </cell>
        </row>
        <row r="1644">
          <cell r="N1644" t="str">
            <v>United States</v>
          </cell>
          <cell r="W1644" t="str">
            <v>Under Construction</v>
          </cell>
          <cell r="X1644" t="str">
            <v>Under Construction</v>
          </cell>
          <cell r="Y1644" t="str">
            <v>Operational</v>
          </cell>
          <cell r="Z1644" t="str">
            <v>Operational</v>
          </cell>
          <cell r="AA1644" t="str">
            <v>Operational</v>
          </cell>
          <cell r="AB1644" t="str">
            <v>Operational</v>
          </cell>
          <cell r="AC1644" t="str">
            <v>Operational</v>
          </cell>
          <cell r="AD1644" t="str">
            <v>Operational</v>
          </cell>
          <cell r="AE1644" t="str">
            <v>Operational</v>
          </cell>
          <cell r="AF1644" t="str">
            <v>Operational</v>
          </cell>
        </row>
        <row r="1645">
          <cell r="N1645" t="str">
            <v>United States</v>
          </cell>
          <cell r="W1645" t="str">
            <v>Operational</v>
          </cell>
          <cell r="X1645" t="str">
            <v>Operational</v>
          </cell>
          <cell r="Y1645" t="str">
            <v>Operational</v>
          </cell>
          <cell r="Z1645" t="str">
            <v>Operational</v>
          </cell>
          <cell r="AA1645" t="str">
            <v>Operational</v>
          </cell>
          <cell r="AB1645" t="str">
            <v>Operational</v>
          </cell>
          <cell r="AC1645" t="str">
            <v>Operational</v>
          </cell>
          <cell r="AD1645" t="str">
            <v>Operational</v>
          </cell>
          <cell r="AE1645" t="str">
            <v>Operational</v>
          </cell>
          <cell r="AF1645" t="str">
            <v>Operational</v>
          </cell>
        </row>
        <row r="1646">
          <cell r="N1646" t="str">
            <v>United States</v>
          </cell>
          <cell r="W1646" t="str">
            <v>Operational</v>
          </cell>
          <cell r="X1646" t="str">
            <v>Operational</v>
          </cell>
          <cell r="Y1646" t="str">
            <v>Operational</v>
          </cell>
          <cell r="Z1646" t="str">
            <v>Operational</v>
          </cell>
          <cell r="AA1646" t="str">
            <v>Operational</v>
          </cell>
          <cell r="AB1646" t="str">
            <v>Operational</v>
          </cell>
          <cell r="AC1646" t="str">
            <v>Operational</v>
          </cell>
          <cell r="AD1646" t="str">
            <v>Operational</v>
          </cell>
          <cell r="AE1646" t="str">
            <v>Operational</v>
          </cell>
          <cell r="AF1646" t="str">
            <v>Operational</v>
          </cell>
        </row>
        <row r="1647">
          <cell r="N1647" t="str">
            <v>United States</v>
          </cell>
          <cell r="W1647" t="str">
            <v>Operational</v>
          </cell>
          <cell r="X1647" t="str">
            <v>Operational</v>
          </cell>
          <cell r="Y1647" t="str">
            <v>Operational</v>
          </cell>
          <cell r="Z1647" t="str">
            <v>Operational</v>
          </cell>
          <cell r="AA1647" t="str">
            <v>Operational</v>
          </cell>
          <cell r="AB1647" t="str">
            <v>Operational</v>
          </cell>
          <cell r="AC1647" t="str">
            <v>Operational</v>
          </cell>
          <cell r="AD1647" t="str">
            <v>Operational</v>
          </cell>
          <cell r="AE1647" t="str">
            <v>Operational</v>
          </cell>
          <cell r="AF1647" t="str">
            <v>Operational</v>
          </cell>
        </row>
        <row r="1648">
          <cell r="N1648" t="str">
            <v>United States</v>
          </cell>
          <cell r="W1648" t="str">
            <v>Operational</v>
          </cell>
          <cell r="X1648" t="str">
            <v>Operational</v>
          </cell>
          <cell r="Y1648" t="str">
            <v>Operational</v>
          </cell>
          <cell r="Z1648" t="str">
            <v>Operational</v>
          </cell>
          <cell r="AA1648" t="str">
            <v>Operational</v>
          </cell>
          <cell r="AB1648" t="str">
            <v>Operational</v>
          </cell>
          <cell r="AC1648" t="str">
            <v>Operational</v>
          </cell>
          <cell r="AD1648" t="str">
            <v>Operational</v>
          </cell>
          <cell r="AE1648" t="str">
            <v>Operational</v>
          </cell>
          <cell r="AF1648" t="str">
            <v>Operational</v>
          </cell>
        </row>
        <row r="1649">
          <cell r="N1649" t="str">
            <v>United States</v>
          </cell>
          <cell r="W1649" t="str">
            <v>Operational</v>
          </cell>
          <cell r="X1649" t="str">
            <v>Operational</v>
          </cell>
          <cell r="Y1649" t="str">
            <v>Operational</v>
          </cell>
          <cell r="Z1649" t="str">
            <v>Operational</v>
          </cell>
          <cell r="AA1649" t="str">
            <v>Operational</v>
          </cell>
          <cell r="AB1649" t="str">
            <v>Operational</v>
          </cell>
          <cell r="AC1649" t="str">
            <v>Operational</v>
          </cell>
          <cell r="AD1649" t="str">
            <v>Operational</v>
          </cell>
          <cell r="AE1649" t="str">
            <v>Operational</v>
          </cell>
          <cell r="AF1649" t="str">
            <v>Operational</v>
          </cell>
        </row>
        <row r="1650">
          <cell r="N1650" t="str">
            <v>United States</v>
          </cell>
          <cell r="W1650" t="str">
            <v>Operational</v>
          </cell>
          <cell r="X1650" t="str">
            <v>Operational</v>
          </cell>
          <cell r="Y1650" t="str">
            <v>Operational</v>
          </cell>
          <cell r="Z1650" t="str">
            <v>Operational</v>
          </cell>
          <cell r="AA1650" t="str">
            <v>Operational</v>
          </cell>
          <cell r="AB1650" t="str">
            <v>Operational</v>
          </cell>
          <cell r="AC1650" t="str">
            <v>Operational</v>
          </cell>
          <cell r="AD1650" t="str">
            <v>Operational</v>
          </cell>
          <cell r="AE1650" t="str">
            <v>Operational</v>
          </cell>
          <cell r="AF1650" t="str">
            <v>Operational</v>
          </cell>
        </row>
        <row r="1651">
          <cell r="N1651" t="str">
            <v>United States</v>
          </cell>
          <cell r="W1651" t="str">
            <v>Operational</v>
          </cell>
          <cell r="X1651" t="str">
            <v>Operational</v>
          </cell>
          <cell r="Y1651" t="str">
            <v>Operational</v>
          </cell>
          <cell r="Z1651" t="str">
            <v>Operational</v>
          </cell>
          <cell r="AA1651" t="str">
            <v>Operational</v>
          </cell>
          <cell r="AB1651" t="str">
            <v>Operational</v>
          </cell>
          <cell r="AC1651" t="str">
            <v>Operational</v>
          </cell>
          <cell r="AD1651" t="str">
            <v>Operational</v>
          </cell>
          <cell r="AE1651" t="str">
            <v>Operational</v>
          </cell>
          <cell r="AF1651" t="str">
            <v>Operational</v>
          </cell>
        </row>
        <row r="1652">
          <cell r="N1652" t="str">
            <v>United States</v>
          </cell>
          <cell r="W1652" t="str">
            <v>Operational</v>
          </cell>
          <cell r="X1652" t="str">
            <v>Operational</v>
          </cell>
          <cell r="Y1652" t="str">
            <v>Operational</v>
          </cell>
          <cell r="Z1652" t="str">
            <v>Operational</v>
          </cell>
          <cell r="AA1652" t="str">
            <v>Operational</v>
          </cell>
          <cell r="AB1652" t="str">
            <v>Operational</v>
          </cell>
          <cell r="AC1652" t="str">
            <v>Operational</v>
          </cell>
          <cell r="AD1652" t="str">
            <v>Operational</v>
          </cell>
          <cell r="AE1652" t="str">
            <v>Operational</v>
          </cell>
          <cell r="AF1652" t="str">
            <v>Operational</v>
          </cell>
        </row>
        <row r="1653">
          <cell r="N1653" t="str">
            <v>United States</v>
          </cell>
          <cell r="W1653" t="str">
            <v>Operational</v>
          </cell>
          <cell r="X1653" t="str">
            <v>Operational</v>
          </cell>
          <cell r="Y1653" t="str">
            <v>Operational</v>
          </cell>
          <cell r="Z1653" t="str">
            <v>Operational</v>
          </cell>
          <cell r="AA1653" t="str">
            <v>Operational</v>
          </cell>
          <cell r="AB1653" t="str">
            <v>Operational</v>
          </cell>
          <cell r="AC1653" t="str">
            <v>Operational</v>
          </cell>
          <cell r="AD1653" t="str">
            <v>Operational</v>
          </cell>
          <cell r="AE1653" t="str">
            <v>Operational</v>
          </cell>
          <cell r="AF1653" t="str">
            <v>Operational</v>
          </cell>
        </row>
        <row r="1654">
          <cell r="N1654" t="str">
            <v>United States</v>
          </cell>
          <cell r="W1654" t="str">
            <v>Operational</v>
          </cell>
          <cell r="X1654" t="str">
            <v>Operational</v>
          </cell>
          <cell r="Y1654" t="str">
            <v>Operational</v>
          </cell>
          <cell r="Z1654" t="str">
            <v>Operational</v>
          </cell>
          <cell r="AA1654" t="str">
            <v>Operational</v>
          </cell>
          <cell r="AB1654" t="str">
            <v>Operational</v>
          </cell>
          <cell r="AC1654" t="str">
            <v>Operational</v>
          </cell>
          <cell r="AD1654" t="str">
            <v>Operational</v>
          </cell>
          <cell r="AE1654" t="str">
            <v>Operational</v>
          </cell>
          <cell r="AF1654" t="str">
            <v>Operational</v>
          </cell>
        </row>
        <row r="1655">
          <cell r="N1655" t="str">
            <v>United States</v>
          </cell>
          <cell r="W1655" t="str">
            <v>Operational</v>
          </cell>
          <cell r="X1655" t="str">
            <v>Operational</v>
          </cell>
          <cell r="Y1655" t="str">
            <v>Operational</v>
          </cell>
          <cell r="Z1655" t="str">
            <v>Operational</v>
          </cell>
          <cell r="AA1655" t="str">
            <v>Operational</v>
          </cell>
          <cell r="AB1655" t="str">
            <v>Operational</v>
          </cell>
          <cell r="AC1655" t="str">
            <v>Operational</v>
          </cell>
          <cell r="AD1655" t="str">
            <v>Operational</v>
          </cell>
          <cell r="AE1655" t="str">
            <v>Operational</v>
          </cell>
          <cell r="AF1655" t="str">
            <v>Operational</v>
          </cell>
        </row>
        <row r="1656">
          <cell r="N1656" t="str">
            <v>United States</v>
          </cell>
          <cell r="W1656" t="str">
            <v>Operational</v>
          </cell>
          <cell r="X1656" t="str">
            <v>Operational</v>
          </cell>
          <cell r="Y1656" t="str">
            <v>Operational</v>
          </cell>
          <cell r="Z1656" t="str">
            <v>Operational</v>
          </cell>
          <cell r="AA1656" t="str">
            <v>Operational</v>
          </cell>
          <cell r="AB1656" t="str">
            <v>Operational</v>
          </cell>
          <cell r="AC1656" t="str">
            <v>Operational</v>
          </cell>
          <cell r="AD1656" t="str">
            <v>Operational</v>
          </cell>
          <cell r="AE1656" t="str">
            <v>Operational</v>
          </cell>
          <cell r="AF1656" t="str">
            <v>Operational</v>
          </cell>
        </row>
        <row r="1657">
          <cell r="N1657" t="str">
            <v>United States</v>
          </cell>
          <cell r="W1657" t="str">
            <v>Operational</v>
          </cell>
          <cell r="X1657" t="str">
            <v>Operational</v>
          </cell>
          <cell r="Y1657" t="str">
            <v>Operational</v>
          </cell>
          <cell r="Z1657" t="str">
            <v>Operational</v>
          </cell>
          <cell r="AA1657" t="str">
            <v>Operational</v>
          </cell>
          <cell r="AB1657" t="str">
            <v>Operational</v>
          </cell>
          <cell r="AC1657" t="str">
            <v>Operational</v>
          </cell>
          <cell r="AD1657" t="str">
            <v>Operational</v>
          </cell>
          <cell r="AE1657" t="str">
            <v>Operational</v>
          </cell>
          <cell r="AF1657" t="str">
            <v>Operational</v>
          </cell>
        </row>
        <row r="1658">
          <cell r="N1658" t="str">
            <v>United States</v>
          </cell>
          <cell r="W1658" t="str">
            <v>Operational</v>
          </cell>
          <cell r="X1658" t="str">
            <v>Operational</v>
          </cell>
          <cell r="Y1658" t="str">
            <v>Operational</v>
          </cell>
          <cell r="Z1658" t="str">
            <v>Operational</v>
          </cell>
          <cell r="AA1658" t="str">
            <v>Operational</v>
          </cell>
          <cell r="AB1658" t="str">
            <v>Operational</v>
          </cell>
          <cell r="AC1658" t="str">
            <v>Operational</v>
          </cell>
          <cell r="AD1658" t="str">
            <v>Operational</v>
          </cell>
          <cell r="AE1658" t="str">
            <v>Operational</v>
          </cell>
          <cell r="AF1658" t="str">
            <v>Operational</v>
          </cell>
        </row>
        <row r="1659">
          <cell r="N1659" t="str">
            <v>United States</v>
          </cell>
          <cell r="W1659" t="str">
            <v>Operational</v>
          </cell>
          <cell r="X1659" t="str">
            <v>Operational</v>
          </cell>
          <cell r="Y1659" t="str">
            <v>Operational</v>
          </cell>
          <cell r="Z1659" t="str">
            <v>Operational</v>
          </cell>
          <cell r="AA1659" t="str">
            <v>Operational</v>
          </cell>
          <cell r="AB1659" t="str">
            <v>Operational</v>
          </cell>
          <cell r="AC1659" t="str">
            <v>Operational</v>
          </cell>
          <cell r="AD1659" t="str">
            <v>Operational</v>
          </cell>
          <cell r="AE1659" t="str">
            <v>Operational</v>
          </cell>
          <cell r="AF1659" t="str">
            <v>Operational</v>
          </cell>
        </row>
        <row r="1660">
          <cell r="N1660" t="str">
            <v>United States</v>
          </cell>
          <cell r="W1660" t="str">
            <v>Operational</v>
          </cell>
          <cell r="X1660" t="str">
            <v>Operational</v>
          </cell>
          <cell r="Y1660" t="str">
            <v>Operational</v>
          </cell>
          <cell r="Z1660" t="str">
            <v>Operational</v>
          </cell>
          <cell r="AA1660" t="str">
            <v>Operational</v>
          </cell>
          <cell r="AB1660" t="str">
            <v>Operational</v>
          </cell>
          <cell r="AC1660" t="str">
            <v>Operational</v>
          </cell>
          <cell r="AD1660" t="str">
            <v>Operational</v>
          </cell>
          <cell r="AE1660" t="str">
            <v>Operational</v>
          </cell>
          <cell r="AF1660" t="str">
            <v>Operational</v>
          </cell>
        </row>
        <row r="1661">
          <cell r="N1661" t="str">
            <v>United States</v>
          </cell>
          <cell r="W1661" t="str">
            <v>Operational</v>
          </cell>
          <cell r="X1661" t="str">
            <v>Operational</v>
          </cell>
          <cell r="Y1661" t="str">
            <v>Operational</v>
          </cell>
          <cell r="Z1661" t="str">
            <v>Operational</v>
          </cell>
          <cell r="AA1661" t="str">
            <v>Operational</v>
          </cell>
          <cell r="AB1661" t="str">
            <v>Operational</v>
          </cell>
          <cell r="AC1661" t="str">
            <v>Operational</v>
          </cell>
          <cell r="AD1661" t="str">
            <v>Operational</v>
          </cell>
          <cell r="AE1661" t="str">
            <v>Operational</v>
          </cell>
          <cell r="AF1661" t="str">
            <v>Operational</v>
          </cell>
        </row>
        <row r="1662">
          <cell r="N1662" t="str">
            <v>United States</v>
          </cell>
          <cell r="W1662" t="str">
            <v>Operational</v>
          </cell>
          <cell r="X1662" t="str">
            <v>Operational</v>
          </cell>
          <cell r="Y1662" t="str">
            <v>Operational</v>
          </cell>
          <cell r="Z1662" t="str">
            <v>Operational</v>
          </cell>
          <cell r="AA1662" t="str">
            <v>Operational</v>
          </cell>
          <cell r="AB1662" t="str">
            <v>Operational</v>
          </cell>
          <cell r="AC1662" t="str">
            <v>Operational</v>
          </cell>
          <cell r="AD1662" t="str">
            <v>Operational</v>
          </cell>
          <cell r="AE1662" t="str">
            <v>Operational</v>
          </cell>
          <cell r="AF1662" t="str">
            <v>Operational</v>
          </cell>
        </row>
        <row r="1663">
          <cell r="N1663" t="str">
            <v>United States</v>
          </cell>
          <cell r="W1663" t="str">
            <v>Operational</v>
          </cell>
          <cell r="X1663" t="str">
            <v>Operational</v>
          </cell>
          <cell r="Y1663" t="str">
            <v>Operational</v>
          </cell>
          <cell r="Z1663" t="str">
            <v>Operational</v>
          </cell>
          <cell r="AA1663" t="str">
            <v>Operational</v>
          </cell>
          <cell r="AB1663" t="str">
            <v>Operational</v>
          </cell>
          <cell r="AC1663" t="str">
            <v>Operational</v>
          </cell>
          <cell r="AD1663" t="str">
            <v>Operational</v>
          </cell>
          <cell r="AE1663" t="str">
            <v>Operational</v>
          </cell>
          <cell r="AF1663" t="str">
            <v>Operational</v>
          </cell>
        </row>
        <row r="1664">
          <cell r="N1664" t="str">
            <v>United States</v>
          </cell>
          <cell r="W1664" t="str">
            <v>Operational</v>
          </cell>
          <cell r="X1664" t="str">
            <v>Operational</v>
          </cell>
          <cell r="Y1664" t="str">
            <v>Operational</v>
          </cell>
          <cell r="Z1664" t="str">
            <v>Operational</v>
          </cell>
          <cell r="AA1664" t="str">
            <v>Operational</v>
          </cell>
          <cell r="AB1664" t="str">
            <v>Operational</v>
          </cell>
          <cell r="AC1664" t="str">
            <v>Operational</v>
          </cell>
          <cell r="AD1664" t="str">
            <v>Operational</v>
          </cell>
          <cell r="AE1664" t="str">
            <v>Operational</v>
          </cell>
          <cell r="AF1664" t="str">
            <v>Operational</v>
          </cell>
        </row>
        <row r="1665">
          <cell r="N1665" t="str">
            <v>United States</v>
          </cell>
          <cell r="W1665" t="str">
            <v>Operational</v>
          </cell>
          <cell r="X1665" t="str">
            <v>Operational</v>
          </cell>
          <cell r="Y1665" t="str">
            <v>Operational</v>
          </cell>
          <cell r="Z1665" t="str">
            <v>Operational</v>
          </cell>
          <cell r="AA1665" t="str">
            <v>Operational</v>
          </cell>
          <cell r="AB1665" t="str">
            <v>Operational</v>
          </cell>
          <cell r="AC1665" t="str">
            <v>Operational</v>
          </cell>
          <cell r="AD1665" t="str">
            <v>Operational</v>
          </cell>
          <cell r="AE1665" t="str">
            <v>Operational</v>
          </cell>
          <cell r="AF1665" t="str">
            <v>Operational</v>
          </cell>
        </row>
        <row r="1666">
          <cell r="N1666" t="str">
            <v>United States</v>
          </cell>
          <cell r="W1666" t="str">
            <v>Operational</v>
          </cell>
          <cell r="X1666" t="str">
            <v>Operational</v>
          </cell>
          <cell r="Y1666" t="str">
            <v>Operational</v>
          </cell>
          <cell r="Z1666" t="str">
            <v>Operational</v>
          </cell>
          <cell r="AA1666" t="str">
            <v>Operational</v>
          </cell>
          <cell r="AB1666" t="str">
            <v>Operational</v>
          </cell>
          <cell r="AC1666" t="str">
            <v>Operational</v>
          </cell>
          <cell r="AD1666" t="str">
            <v>Operational</v>
          </cell>
          <cell r="AE1666" t="str">
            <v>Operational</v>
          </cell>
          <cell r="AF1666" t="str">
            <v>Operational</v>
          </cell>
        </row>
        <row r="1667">
          <cell r="N1667" t="str">
            <v>United States</v>
          </cell>
          <cell r="W1667" t="str">
            <v>Operational</v>
          </cell>
          <cell r="X1667" t="str">
            <v>Operational</v>
          </cell>
          <cell r="Y1667" t="str">
            <v>Operational</v>
          </cell>
          <cell r="Z1667" t="str">
            <v>Operational</v>
          </cell>
          <cell r="AA1667" t="str">
            <v>Operational</v>
          </cell>
          <cell r="AB1667" t="str">
            <v>Operational</v>
          </cell>
          <cell r="AC1667" t="str">
            <v>Operational</v>
          </cell>
          <cell r="AD1667" t="str">
            <v>Operational</v>
          </cell>
          <cell r="AE1667" t="str">
            <v>Operational</v>
          </cell>
          <cell r="AF1667" t="str">
            <v>Operational</v>
          </cell>
        </row>
        <row r="1668">
          <cell r="N1668" t="str">
            <v>United States</v>
          </cell>
          <cell r="W1668" t="str">
            <v>Operational</v>
          </cell>
          <cell r="X1668" t="str">
            <v>Operational</v>
          </cell>
          <cell r="Y1668" t="str">
            <v>Operational</v>
          </cell>
          <cell r="Z1668" t="str">
            <v>Operational</v>
          </cell>
          <cell r="AA1668" t="str">
            <v>Operational</v>
          </cell>
          <cell r="AB1668" t="str">
            <v>Operational</v>
          </cell>
          <cell r="AC1668" t="str">
            <v>Operational</v>
          </cell>
          <cell r="AD1668" t="str">
            <v>Operational</v>
          </cell>
          <cell r="AE1668" t="str">
            <v>Operational</v>
          </cell>
          <cell r="AF1668" t="str">
            <v>Operational</v>
          </cell>
        </row>
        <row r="1669">
          <cell r="N1669" t="str">
            <v>United States</v>
          </cell>
          <cell r="W1669" t="str">
            <v>Operational</v>
          </cell>
          <cell r="X1669" t="str">
            <v>Operational</v>
          </cell>
          <cell r="Y1669" t="str">
            <v>Operational</v>
          </cell>
          <cell r="Z1669" t="str">
            <v>Operational</v>
          </cell>
          <cell r="AA1669" t="str">
            <v>Operational</v>
          </cell>
          <cell r="AB1669" t="str">
            <v>Operational</v>
          </cell>
          <cell r="AC1669" t="str">
            <v>Operational</v>
          </cell>
          <cell r="AD1669" t="str">
            <v>Operational</v>
          </cell>
          <cell r="AE1669" t="str">
            <v>Operational</v>
          </cell>
          <cell r="AF1669" t="str">
            <v>Operational</v>
          </cell>
        </row>
        <row r="1670">
          <cell r="N1670" t="str">
            <v>United States</v>
          </cell>
          <cell r="W1670" t="str">
            <v>Operational</v>
          </cell>
          <cell r="X1670" t="str">
            <v>Operational</v>
          </cell>
          <cell r="Y1670" t="str">
            <v>Operational</v>
          </cell>
          <cell r="Z1670" t="str">
            <v>Operational</v>
          </cell>
          <cell r="AA1670" t="str">
            <v>Operational</v>
          </cell>
          <cell r="AB1670" t="str">
            <v>Operational</v>
          </cell>
          <cell r="AC1670" t="str">
            <v>Operational</v>
          </cell>
          <cell r="AD1670" t="str">
            <v>Operational</v>
          </cell>
          <cell r="AE1670" t="str">
            <v>Operational</v>
          </cell>
          <cell r="AF1670" t="str">
            <v>Operational</v>
          </cell>
        </row>
        <row r="1671">
          <cell r="N1671" t="str">
            <v>United States</v>
          </cell>
          <cell r="W1671" t="str">
            <v>Operational</v>
          </cell>
          <cell r="X1671" t="str">
            <v>Operational</v>
          </cell>
          <cell r="Y1671" t="str">
            <v>Operational</v>
          </cell>
          <cell r="Z1671" t="str">
            <v>Operational</v>
          </cell>
          <cell r="AA1671" t="str">
            <v>Operational</v>
          </cell>
          <cell r="AB1671" t="str">
            <v>Operational</v>
          </cell>
          <cell r="AC1671" t="str">
            <v>Operational</v>
          </cell>
          <cell r="AD1671" t="str">
            <v>Operational</v>
          </cell>
          <cell r="AE1671" t="str">
            <v>Operational</v>
          </cell>
          <cell r="AF1671" t="str">
            <v>Operational</v>
          </cell>
        </row>
        <row r="1672">
          <cell r="N1672" t="str">
            <v>United States</v>
          </cell>
          <cell r="W1672" t="str">
            <v>Operational</v>
          </cell>
          <cell r="X1672" t="str">
            <v>Operational</v>
          </cell>
          <cell r="Y1672" t="str">
            <v>Operational</v>
          </cell>
          <cell r="Z1672" t="str">
            <v>Operational</v>
          </cell>
          <cell r="AA1672" t="str">
            <v>Operational</v>
          </cell>
          <cell r="AB1672" t="str">
            <v>Operational</v>
          </cell>
          <cell r="AC1672" t="str">
            <v>Operational</v>
          </cell>
          <cell r="AD1672" t="str">
            <v>Operational</v>
          </cell>
          <cell r="AE1672" t="str">
            <v>Operational</v>
          </cell>
          <cell r="AF1672" t="str">
            <v>Operational</v>
          </cell>
        </row>
        <row r="1673">
          <cell r="N1673" t="str">
            <v>United States</v>
          </cell>
          <cell r="W1673" t="str">
            <v>Operational</v>
          </cell>
          <cell r="X1673" t="str">
            <v>Operational</v>
          </cell>
          <cell r="Y1673" t="str">
            <v>Operational</v>
          </cell>
          <cell r="Z1673" t="str">
            <v>Operational</v>
          </cell>
          <cell r="AA1673" t="str">
            <v>Operational</v>
          </cell>
          <cell r="AB1673" t="str">
            <v>Operational</v>
          </cell>
          <cell r="AC1673" t="str">
            <v>Operational</v>
          </cell>
          <cell r="AD1673" t="str">
            <v>Operational</v>
          </cell>
          <cell r="AE1673" t="str">
            <v>Operational</v>
          </cell>
          <cell r="AF1673" t="str">
            <v>Operational</v>
          </cell>
        </row>
        <row r="1674">
          <cell r="N1674" t="str">
            <v>United States</v>
          </cell>
          <cell r="W1674" t="str">
            <v>Operational</v>
          </cell>
          <cell r="X1674" t="str">
            <v>Operational</v>
          </cell>
          <cell r="Y1674" t="str">
            <v>Operational</v>
          </cell>
          <cell r="Z1674" t="str">
            <v>Operational</v>
          </cell>
          <cell r="AA1674" t="str">
            <v>Operational</v>
          </cell>
          <cell r="AB1674" t="str">
            <v>Operational</v>
          </cell>
          <cell r="AC1674" t="str">
            <v>Operational</v>
          </cell>
          <cell r="AD1674" t="str">
            <v>Operational</v>
          </cell>
          <cell r="AE1674" t="str">
            <v>Operational</v>
          </cell>
          <cell r="AF1674" t="str">
            <v>Operational</v>
          </cell>
        </row>
        <row r="1675">
          <cell r="N1675" t="str">
            <v>United States</v>
          </cell>
          <cell r="W1675" t="str">
            <v>Operational</v>
          </cell>
          <cell r="X1675" t="str">
            <v>Operational</v>
          </cell>
          <cell r="Y1675" t="str">
            <v>Operational</v>
          </cell>
          <cell r="Z1675" t="str">
            <v>Operational</v>
          </cell>
          <cell r="AA1675" t="str">
            <v>Operational</v>
          </cell>
          <cell r="AB1675" t="str">
            <v>Operational</v>
          </cell>
          <cell r="AC1675" t="str">
            <v>Operational</v>
          </cell>
          <cell r="AD1675" t="str">
            <v>Operational</v>
          </cell>
          <cell r="AE1675" t="str">
            <v>Operational</v>
          </cell>
          <cell r="AF1675" t="str">
            <v>Operational</v>
          </cell>
        </row>
        <row r="1676">
          <cell r="N1676" t="str">
            <v>United States</v>
          </cell>
          <cell r="W1676" t="str">
            <v>Operational</v>
          </cell>
          <cell r="X1676" t="str">
            <v>Operational</v>
          </cell>
          <cell r="Y1676" t="str">
            <v>Operational</v>
          </cell>
          <cell r="Z1676" t="str">
            <v>Operational</v>
          </cell>
          <cell r="AA1676" t="str">
            <v>Operational</v>
          </cell>
          <cell r="AB1676" t="str">
            <v>Operational</v>
          </cell>
          <cell r="AC1676" t="str">
            <v>Operational</v>
          </cell>
          <cell r="AD1676" t="str">
            <v>Operational</v>
          </cell>
          <cell r="AE1676" t="str">
            <v>Operational</v>
          </cell>
          <cell r="AF1676" t="str">
            <v>Operational</v>
          </cell>
        </row>
        <row r="1677">
          <cell r="N1677" t="str">
            <v>United States</v>
          </cell>
          <cell r="W1677" t="str">
            <v>Operational</v>
          </cell>
          <cell r="X1677" t="str">
            <v>Operational</v>
          </cell>
          <cell r="Y1677" t="str">
            <v>Operational</v>
          </cell>
          <cell r="Z1677" t="str">
            <v>Operational</v>
          </cell>
          <cell r="AA1677" t="str">
            <v>Operational</v>
          </cell>
          <cell r="AB1677" t="str">
            <v>Operational</v>
          </cell>
          <cell r="AC1677" t="str">
            <v>Operational</v>
          </cell>
          <cell r="AD1677" t="str">
            <v>Operational</v>
          </cell>
          <cell r="AE1677" t="str">
            <v>Operational</v>
          </cell>
          <cell r="AF1677" t="str">
            <v>Operational</v>
          </cell>
        </row>
        <row r="1678">
          <cell r="N1678" t="str">
            <v>United States</v>
          </cell>
          <cell r="W1678" t="str">
            <v>Operational</v>
          </cell>
          <cell r="X1678" t="str">
            <v>Operational</v>
          </cell>
          <cell r="Y1678" t="str">
            <v>Operational</v>
          </cell>
          <cell r="Z1678" t="str">
            <v>Operational</v>
          </cell>
          <cell r="AA1678" t="str">
            <v>Operational</v>
          </cell>
          <cell r="AB1678" t="str">
            <v>Operational</v>
          </cell>
          <cell r="AC1678" t="str">
            <v>Operational</v>
          </cell>
          <cell r="AD1678" t="str">
            <v>Operational</v>
          </cell>
          <cell r="AE1678" t="str">
            <v>Operational</v>
          </cell>
          <cell r="AF1678" t="str">
            <v>Operational</v>
          </cell>
        </row>
        <row r="1679">
          <cell r="N1679" t="str">
            <v>United States</v>
          </cell>
          <cell r="W1679" t="str">
            <v>Operational</v>
          </cell>
          <cell r="X1679" t="str">
            <v>Operational</v>
          </cell>
          <cell r="Y1679" t="str">
            <v>Operational</v>
          </cell>
          <cell r="Z1679" t="str">
            <v>Operational</v>
          </cell>
          <cell r="AA1679" t="str">
            <v>Operational</v>
          </cell>
          <cell r="AB1679" t="str">
            <v>Operational</v>
          </cell>
          <cell r="AC1679" t="str">
            <v>Operational</v>
          </cell>
          <cell r="AD1679" t="str">
            <v>Operational</v>
          </cell>
          <cell r="AE1679" t="str">
            <v>Operational</v>
          </cell>
          <cell r="AF1679" t="str">
            <v>Operational</v>
          </cell>
        </row>
        <row r="1680">
          <cell r="N1680" t="str">
            <v>United States</v>
          </cell>
          <cell r="W1680" t="str">
            <v>Operational</v>
          </cell>
          <cell r="X1680" t="str">
            <v>Operational</v>
          </cell>
          <cell r="Y1680" t="str">
            <v>Operational</v>
          </cell>
          <cell r="Z1680" t="str">
            <v>Operational</v>
          </cell>
          <cell r="AA1680" t="str">
            <v>Operational</v>
          </cell>
          <cell r="AB1680" t="str">
            <v>Operational</v>
          </cell>
          <cell r="AC1680" t="str">
            <v>Operational</v>
          </cell>
          <cell r="AD1680" t="str">
            <v>Operational</v>
          </cell>
          <cell r="AE1680" t="str">
            <v>Operational</v>
          </cell>
          <cell r="AF1680" t="str">
            <v>Operational</v>
          </cell>
        </row>
        <row r="1681">
          <cell r="N1681" t="str">
            <v>United States</v>
          </cell>
          <cell r="W1681" t="str">
            <v>Operational</v>
          </cell>
          <cell r="X1681" t="str">
            <v>Operational</v>
          </cell>
          <cell r="Y1681" t="str">
            <v>Operational</v>
          </cell>
          <cell r="Z1681" t="str">
            <v>Operational</v>
          </cell>
          <cell r="AA1681" t="str">
            <v>Operational</v>
          </cell>
          <cell r="AB1681" t="str">
            <v>Operational</v>
          </cell>
          <cell r="AC1681" t="str">
            <v>Operational</v>
          </cell>
          <cell r="AD1681" t="str">
            <v>Operational</v>
          </cell>
          <cell r="AE1681" t="str">
            <v>Operational</v>
          </cell>
          <cell r="AF1681" t="str">
            <v>Operational</v>
          </cell>
        </row>
        <row r="1682">
          <cell r="N1682" t="str">
            <v>United States</v>
          </cell>
          <cell r="W1682" t="str">
            <v>Operational</v>
          </cell>
          <cell r="X1682" t="str">
            <v>Operational</v>
          </cell>
          <cell r="Y1682" t="str">
            <v>Operational</v>
          </cell>
          <cell r="Z1682" t="str">
            <v>Operational</v>
          </cell>
          <cell r="AA1682" t="str">
            <v>Operational</v>
          </cell>
          <cell r="AB1682" t="str">
            <v>Operational</v>
          </cell>
          <cell r="AC1682" t="str">
            <v>Operational</v>
          </cell>
          <cell r="AD1682" t="str">
            <v>Operational</v>
          </cell>
          <cell r="AE1682" t="str">
            <v>Operational</v>
          </cell>
          <cell r="AF1682" t="str">
            <v>Operational</v>
          </cell>
        </row>
        <row r="1683">
          <cell r="N1683" t="str">
            <v>United States</v>
          </cell>
          <cell r="W1683" t="str">
            <v>Operational</v>
          </cell>
          <cell r="X1683" t="str">
            <v>Operational</v>
          </cell>
          <cell r="Y1683" t="str">
            <v>Operational</v>
          </cell>
          <cell r="Z1683" t="str">
            <v>Operational</v>
          </cell>
          <cell r="AA1683" t="str">
            <v>Operational</v>
          </cell>
          <cell r="AB1683" t="str">
            <v>Operational</v>
          </cell>
          <cell r="AC1683" t="str">
            <v>Operational</v>
          </cell>
          <cell r="AD1683" t="str">
            <v>Operational</v>
          </cell>
          <cell r="AE1683" t="str">
            <v>Operational</v>
          </cell>
          <cell r="AF1683" t="str">
            <v>Operational</v>
          </cell>
        </row>
        <row r="1684">
          <cell r="N1684" t="str">
            <v>United States</v>
          </cell>
          <cell r="W1684" t="str">
            <v>Operational</v>
          </cell>
          <cell r="X1684" t="str">
            <v>Operational</v>
          </cell>
          <cell r="Y1684" t="str">
            <v>Operational</v>
          </cell>
          <cell r="Z1684" t="str">
            <v>Operational</v>
          </cell>
          <cell r="AA1684" t="str">
            <v>Operational</v>
          </cell>
          <cell r="AB1684" t="str">
            <v>Operational</v>
          </cell>
          <cell r="AC1684" t="str">
            <v>Operational</v>
          </cell>
          <cell r="AD1684" t="str">
            <v>Operational</v>
          </cell>
          <cell r="AE1684" t="str">
            <v>Operational</v>
          </cell>
          <cell r="AF1684" t="str">
            <v>Operational</v>
          </cell>
        </row>
        <row r="1685">
          <cell r="N1685" t="str">
            <v>United States</v>
          </cell>
          <cell r="W1685" t="str">
            <v>Operational</v>
          </cell>
          <cell r="X1685" t="str">
            <v>Operational</v>
          </cell>
          <cell r="Y1685" t="str">
            <v>Operational</v>
          </cell>
          <cell r="Z1685" t="str">
            <v>Operational</v>
          </cell>
          <cell r="AA1685" t="str">
            <v>Operational</v>
          </cell>
          <cell r="AB1685" t="str">
            <v>Operational</v>
          </cell>
          <cell r="AC1685" t="str">
            <v>Operational</v>
          </cell>
          <cell r="AD1685" t="str">
            <v>Operational</v>
          </cell>
          <cell r="AE1685" t="str">
            <v>Operational</v>
          </cell>
          <cell r="AF1685" t="str">
            <v>Operational</v>
          </cell>
        </row>
        <row r="1686">
          <cell r="N1686" t="str">
            <v>Canada</v>
          </cell>
          <cell r="W1686" t="str">
            <v>Operational</v>
          </cell>
          <cell r="X1686" t="str">
            <v>Operational</v>
          </cell>
          <cell r="Y1686" t="str">
            <v>Operational</v>
          </cell>
          <cell r="Z1686" t="str">
            <v>Operational</v>
          </cell>
          <cell r="AA1686" t="str">
            <v>Operational</v>
          </cell>
          <cell r="AB1686" t="str">
            <v>Operational</v>
          </cell>
          <cell r="AC1686" t="str">
            <v>Operational</v>
          </cell>
          <cell r="AD1686" t="str">
            <v>Operational</v>
          </cell>
          <cell r="AE1686" t="str">
            <v>Operational</v>
          </cell>
          <cell r="AF1686" t="str">
            <v>Operational</v>
          </cell>
        </row>
        <row r="1687">
          <cell r="N1687" t="str">
            <v>Canada</v>
          </cell>
          <cell r="W1687" t="str">
            <v>Operational</v>
          </cell>
          <cell r="X1687" t="str">
            <v>Operational</v>
          </cell>
          <cell r="Y1687" t="str">
            <v>Operational</v>
          </cell>
          <cell r="Z1687" t="str">
            <v>Operational</v>
          </cell>
          <cell r="AA1687" t="str">
            <v>Operational</v>
          </cell>
          <cell r="AB1687" t="str">
            <v>Operational</v>
          </cell>
          <cell r="AC1687" t="str">
            <v>Operational</v>
          </cell>
          <cell r="AD1687" t="str">
            <v>Operational</v>
          </cell>
          <cell r="AE1687" t="str">
            <v>Operational</v>
          </cell>
          <cell r="AF1687" t="str">
            <v>Operational</v>
          </cell>
        </row>
        <row r="1688">
          <cell r="N1688" t="str">
            <v>Canada</v>
          </cell>
          <cell r="W1688" t="str">
            <v>Operational</v>
          </cell>
          <cell r="X1688" t="str">
            <v>Operational</v>
          </cell>
          <cell r="Y1688" t="str">
            <v>Operational</v>
          </cell>
          <cell r="Z1688" t="str">
            <v>Operational</v>
          </cell>
          <cell r="AA1688" t="str">
            <v>Operational</v>
          </cell>
          <cell r="AB1688" t="str">
            <v>Operational</v>
          </cell>
          <cell r="AC1688" t="str">
            <v>Operational</v>
          </cell>
          <cell r="AD1688" t="str">
            <v>Operational</v>
          </cell>
          <cell r="AE1688" t="str">
            <v>Operational</v>
          </cell>
          <cell r="AF1688" t="str">
            <v>Operational</v>
          </cell>
        </row>
        <row r="1689">
          <cell r="N1689" t="str">
            <v>Canada</v>
          </cell>
          <cell r="W1689" t="str">
            <v>Operational</v>
          </cell>
          <cell r="X1689" t="str">
            <v>Operational</v>
          </cell>
          <cell r="Y1689" t="str">
            <v>Operational</v>
          </cell>
          <cell r="Z1689" t="str">
            <v>Operational</v>
          </cell>
          <cell r="AA1689" t="str">
            <v>Operational</v>
          </cell>
          <cell r="AB1689" t="str">
            <v>Operational</v>
          </cell>
          <cell r="AC1689" t="str">
            <v>Operational</v>
          </cell>
          <cell r="AD1689" t="str">
            <v>Operational</v>
          </cell>
          <cell r="AE1689" t="str">
            <v>Operational</v>
          </cell>
          <cell r="AF1689" t="str">
            <v>Operational</v>
          </cell>
        </row>
        <row r="1690">
          <cell r="N1690" t="str">
            <v>Canada</v>
          </cell>
          <cell r="W1690" t="str">
            <v>Operational</v>
          </cell>
          <cell r="X1690" t="str">
            <v>Operational</v>
          </cell>
          <cell r="Y1690" t="str">
            <v>Operational</v>
          </cell>
          <cell r="Z1690" t="str">
            <v>Operational</v>
          </cell>
          <cell r="AA1690" t="str">
            <v>Operational</v>
          </cell>
          <cell r="AB1690" t="str">
            <v>Operational</v>
          </cell>
          <cell r="AC1690" t="str">
            <v>Operational</v>
          </cell>
          <cell r="AD1690" t="str">
            <v>Operational</v>
          </cell>
          <cell r="AE1690" t="str">
            <v>Operational</v>
          </cell>
          <cell r="AF1690" t="str">
            <v>Operational</v>
          </cell>
        </row>
        <row r="1691">
          <cell r="N1691" t="str">
            <v>United States</v>
          </cell>
          <cell r="W1691" t="str">
            <v>Operational</v>
          </cell>
          <cell r="X1691" t="str">
            <v>Operational</v>
          </cell>
          <cell r="Y1691" t="str">
            <v>Operational</v>
          </cell>
          <cell r="Z1691" t="str">
            <v>Operational</v>
          </cell>
          <cell r="AA1691" t="str">
            <v>Operational</v>
          </cell>
          <cell r="AB1691" t="str">
            <v>Operational</v>
          </cell>
          <cell r="AC1691" t="str">
            <v>Operational</v>
          </cell>
          <cell r="AD1691" t="str">
            <v>Operational</v>
          </cell>
          <cell r="AE1691" t="str">
            <v>Operational</v>
          </cell>
          <cell r="AF1691" t="str">
            <v>Operational</v>
          </cell>
        </row>
        <row r="1692">
          <cell r="N1692" t="str">
            <v>United States</v>
          </cell>
          <cell r="W1692" t="str">
            <v>Operational</v>
          </cell>
          <cell r="X1692" t="str">
            <v>Operational</v>
          </cell>
          <cell r="Y1692" t="str">
            <v>Operational</v>
          </cell>
          <cell r="Z1692" t="str">
            <v>Operational</v>
          </cell>
          <cell r="AA1692" t="str">
            <v>Operational</v>
          </cell>
          <cell r="AB1692" t="str">
            <v>Operational</v>
          </cell>
          <cell r="AC1692" t="str">
            <v>Operational</v>
          </cell>
          <cell r="AD1692" t="str">
            <v>Operational</v>
          </cell>
          <cell r="AE1692" t="str">
            <v>Operational</v>
          </cell>
          <cell r="AF1692" t="str">
            <v>Operational</v>
          </cell>
        </row>
        <row r="1693">
          <cell r="N1693" t="str">
            <v>United States</v>
          </cell>
          <cell r="W1693" t="str">
            <v>Operational</v>
          </cell>
          <cell r="X1693" t="str">
            <v>Operational</v>
          </cell>
          <cell r="Y1693" t="str">
            <v>Operational</v>
          </cell>
          <cell r="Z1693" t="str">
            <v>Operational</v>
          </cell>
          <cell r="AA1693" t="str">
            <v>Operational</v>
          </cell>
          <cell r="AB1693" t="str">
            <v>Operational</v>
          </cell>
          <cell r="AC1693" t="str">
            <v>Operational</v>
          </cell>
          <cell r="AD1693" t="str">
            <v>Operational</v>
          </cell>
          <cell r="AE1693" t="str">
            <v>Operational</v>
          </cell>
          <cell r="AF1693" t="str">
            <v>Operational</v>
          </cell>
        </row>
        <row r="1694">
          <cell r="N1694" t="str">
            <v>United States</v>
          </cell>
          <cell r="W1694" t="str">
            <v>Operational</v>
          </cell>
          <cell r="X1694" t="str">
            <v>Operational</v>
          </cell>
          <cell r="Y1694" t="str">
            <v>Operational</v>
          </cell>
          <cell r="Z1694" t="str">
            <v>Operational</v>
          </cell>
          <cell r="AA1694" t="str">
            <v>Operational</v>
          </cell>
          <cell r="AB1694" t="str">
            <v>Operational</v>
          </cell>
          <cell r="AC1694" t="str">
            <v>Operational</v>
          </cell>
          <cell r="AD1694" t="str">
            <v>Operational</v>
          </cell>
          <cell r="AE1694" t="str">
            <v>Operational</v>
          </cell>
          <cell r="AF1694" t="str">
            <v>Operational</v>
          </cell>
        </row>
        <row r="1695">
          <cell r="N1695" t="str">
            <v>United States</v>
          </cell>
          <cell r="W1695" t="str">
            <v>Operational</v>
          </cell>
          <cell r="X1695" t="str">
            <v>Operational</v>
          </cell>
          <cell r="Y1695" t="str">
            <v>Operational</v>
          </cell>
          <cell r="Z1695" t="str">
            <v>Operational</v>
          </cell>
          <cell r="AA1695" t="str">
            <v>Operational</v>
          </cell>
          <cell r="AB1695" t="str">
            <v>Operational</v>
          </cell>
          <cell r="AC1695" t="str">
            <v>Operational</v>
          </cell>
          <cell r="AD1695" t="str">
            <v>Operational</v>
          </cell>
          <cell r="AE1695" t="str">
            <v>Operational</v>
          </cell>
          <cell r="AF1695" t="str">
            <v>Operational</v>
          </cell>
        </row>
        <row r="1696">
          <cell r="N1696" t="str">
            <v>United States</v>
          </cell>
          <cell r="W1696" t="str">
            <v>Operational</v>
          </cell>
          <cell r="X1696" t="str">
            <v>Operational</v>
          </cell>
          <cell r="Y1696" t="str">
            <v>Operational</v>
          </cell>
          <cell r="Z1696" t="str">
            <v>Operational</v>
          </cell>
          <cell r="AA1696" t="str">
            <v>Operational</v>
          </cell>
          <cell r="AB1696" t="str">
            <v>Operational</v>
          </cell>
          <cell r="AC1696" t="str">
            <v>Operational</v>
          </cell>
          <cell r="AD1696" t="str">
            <v>Operational</v>
          </cell>
          <cell r="AE1696" t="str">
            <v>Operational</v>
          </cell>
          <cell r="AF1696" t="str">
            <v>Operational</v>
          </cell>
        </row>
        <row r="1697">
          <cell r="N1697" t="str">
            <v>United States</v>
          </cell>
          <cell r="W1697" t="str">
            <v>Operational</v>
          </cell>
          <cell r="X1697" t="str">
            <v>Operational</v>
          </cell>
          <cell r="Y1697" t="str">
            <v>Operational</v>
          </cell>
          <cell r="Z1697" t="str">
            <v>Operational</v>
          </cell>
          <cell r="AA1697" t="str">
            <v>Operational</v>
          </cell>
          <cell r="AB1697" t="str">
            <v>Operational</v>
          </cell>
          <cell r="AC1697" t="str">
            <v>Operational</v>
          </cell>
          <cell r="AD1697" t="str">
            <v>Operational</v>
          </cell>
          <cell r="AE1697" t="str">
            <v>Operational</v>
          </cell>
          <cell r="AF1697" t="str">
            <v>Operational</v>
          </cell>
        </row>
        <row r="1698">
          <cell r="N1698" t="str">
            <v>United States</v>
          </cell>
          <cell r="W1698" t="str">
            <v>Operational</v>
          </cell>
          <cell r="X1698" t="str">
            <v>Operational</v>
          </cell>
          <cell r="Y1698" t="str">
            <v>Operational</v>
          </cell>
          <cell r="Z1698" t="str">
            <v>Operational</v>
          </cell>
          <cell r="AA1698" t="str">
            <v>Operational</v>
          </cell>
          <cell r="AB1698" t="str">
            <v>Operational</v>
          </cell>
          <cell r="AC1698" t="str">
            <v>Operational</v>
          </cell>
          <cell r="AD1698" t="str">
            <v>Operational</v>
          </cell>
          <cell r="AE1698" t="str">
            <v>Operational</v>
          </cell>
          <cell r="AF1698" t="str">
            <v>Operational</v>
          </cell>
        </row>
        <row r="1699">
          <cell r="N1699" t="str">
            <v>United States</v>
          </cell>
          <cell r="W1699" t="str">
            <v>Operational</v>
          </cell>
          <cell r="X1699" t="str">
            <v>Operational</v>
          </cell>
          <cell r="Y1699" t="str">
            <v>Operational</v>
          </cell>
          <cell r="Z1699" t="str">
            <v>Operational</v>
          </cell>
          <cell r="AA1699" t="str">
            <v>Operational</v>
          </cell>
          <cell r="AB1699" t="str">
            <v>Operational</v>
          </cell>
          <cell r="AC1699" t="str">
            <v>Operational</v>
          </cell>
          <cell r="AD1699" t="str">
            <v>Operational</v>
          </cell>
          <cell r="AE1699" t="str">
            <v>Operational</v>
          </cell>
          <cell r="AF1699" t="str">
            <v>Operational</v>
          </cell>
        </row>
        <row r="1700">
          <cell r="N1700" t="str">
            <v>United States</v>
          </cell>
          <cell r="W1700" t="str">
            <v>Operational</v>
          </cell>
          <cell r="X1700" t="str">
            <v>Operational</v>
          </cell>
          <cell r="Y1700" t="str">
            <v>Operational</v>
          </cell>
          <cell r="Z1700" t="str">
            <v>Operational</v>
          </cell>
          <cell r="AA1700" t="str">
            <v>Operational</v>
          </cell>
          <cell r="AB1700" t="str">
            <v>Operational</v>
          </cell>
          <cell r="AC1700" t="str">
            <v>Operational</v>
          </cell>
          <cell r="AD1700" t="str">
            <v>Operational</v>
          </cell>
          <cell r="AE1700" t="str">
            <v>Operational</v>
          </cell>
          <cell r="AF1700" t="str">
            <v>Operational</v>
          </cell>
        </row>
        <row r="1701">
          <cell r="N1701" t="str">
            <v>United States</v>
          </cell>
          <cell r="W1701" t="str">
            <v>Operational</v>
          </cell>
          <cell r="X1701" t="str">
            <v>Operational</v>
          </cell>
          <cell r="Y1701" t="str">
            <v>Operational</v>
          </cell>
          <cell r="Z1701" t="str">
            <v>Operational</v>
          </cell>
          <cell r="AA1701" t="str">
            <v>Operational</v>
          </cell>
          <cell r="AB1701" t="str">
            <v>Operational</v>
          </cell>
          <cell r="AC1701" t="str">
            <v>Operational</v>
          </cell>
          <cell r="AD1701" t="str">
            <v>Operational</v>
          </cell>
          <cell r="AE1701" t="str">
            <v>Operational</v>
          </cell>
          <cell r="AF1701" t="str">
            <v>Operational</v>
          </cell>
        </row>
        <row r="1702">
          <cell r="N1702" t="str">
            <v>United States</v>
          </cell>
          <cell r="W1702" t="str">
            <v>Operational</v>
          </cell>
          <cell r="X1702" t="str">
            <v>Operational</v>
          </cell>
          <cell r="Y1702" t="str">
            <v>Operational</v>
          </cell>
          <cell r="Z1702" t="str">
            <v>Operational</v>
          </cell>
          <cell r="AA1702" t="str">
            <v>Operational</v>
          </cell>
          <cell r="AB1702" t="str">
            <v>Operational</v>
          </cell>
          <cell r="AC1702" t="str">
            <v>Operational</v>
          </cell>
          <cell r="AD1702" t="str">
            <v>Operational</v>
          </cell>
          <cell r="AE1702" t="str">
            <v>Operational</v>
          </cell>
          <cell r="AF1702" t="str">
            <v>Operational</v>
          </cell>
        </row>
        <row r="1703">
          <cell r="N1703" t="str">
            <v>United States</v>
          </cell>
          <cell r="W1703" t="str">
            <v>Operational</v>
          </cell>
          <cell r="X1703" t="str">
            <v>Operational</v>
          </cell>
          <cell r="Y1703" t="str">
            <v>Operational</v>
          </cell>
          <cell r="Z1703" t="str">
            <v>Operational</v>
          </cell>
          <cell r="AA1703" t="str">
            <v>Operational</v>
          </cell>
          <cell r="AB1703" t="str">
            <v>Operational</v>
          </cell>
          <cell r="AC1703" t="str">
            <v>Operational</v>
          </cell>
          <cell r="AD1703" t="str">
            <v>Operational</v>
          </cell>
          <cell r="AE1703" t="str">
            <v>Operational</v>
          </cell>
          <cell r="AF1703" t="str">
            <v>Operational</v>
          </cell>
        </row>
        <row r="1704">
          <cell r="N1704" t="str">
            <v>United States</v>
          </cell>
          <cell r="W1704" t="str">
            <v>Operational</v>
          </cell>
          <cell r="X1704" t="str">
            <v>Operational</v>
          </cell>
          <cell r="Y1704" t="str">
            <v>Operational</v>
          </cell>
          <cell r="Z1704" t="str">
            <v>Operational</v>
          </cell>
          <cell r="AA1704" t="str">
            <v>Operational</v>
          </cell>
          <cell r="AB1704" t="str">
            <v>Operational</v>
          </cell>
          <cell r="AC1704" t="str">
            <v>Operational</v>
          </cell>
          <cell r="AD1704" t="str">
            <v>Operational</v>
          </cell>
          <cell r="AE1704" t="str">
            <v>Operational</v>
          </cell>
          <cell r="AF1704" t="str">
            <v>Operational</v>
          </cell>
        </row>
        <row r="1705">
          <cell r="N1705" t="str">
            <v>United States</v>
          </cell>
          <cell r="W1705" t="str">
            <v>Operational</v>
          </cell>
          <cell r="X1705" t="str">
            <v>Operational</v>
          </cell>
          <cell r="Y1705" t="str">
            <v>Operational</v>
          </cell>
          <cell r="Z1705" t="str">
            <v>Operational</v>
          </cell>
          <cell r="AA1705" t="str">
            <v>Operational</v>
          </cell>
          <cell r="AB1705" t="str">
            <v>Operational</v>
          </cell>
          <cell r="AC1705" t="str">
            <v>Operational</v>
          </cell>
          <cell r="AD1705" t="str">
            <v>Operational</v>
          </cell>
          <cell r="AE1705" t="str">
            <v>Operational</v>
          </cell>
          <cell r="AF1705" t="str">
            <v>Operational</v>
          </cell>
        </row>
        <row r="1706">
          <cell r="N1706" t="str">
            <v>United States</v>
          </cell>
          <cell r="W1706" t="str">
            <v>Operational</v>
          </cell>
          <cell r="X1706" t="str">
            <v>Operational</v>
          </cell>
          <cell r="Y1706" t="str">
            <v>Operational</v>
          </cell>
          <cell r="Z1706" t="str">
            <v>Operational</v>
          </cell>
          <cell r="AA1706" t="str">
            <v>Operational</v>
          </cell>
          <cell r="AB1706" t="str">
            <v>Operational</v>
          </cell>
          <cell r="AC1706" t="str">
            <v>Operational</v>
          </cell>
          <cell r="AD1706" t="str">
            <v>Operational</v>
          </cell>
          <cell r="AE1706" t="str">
            <v>Operational</v>
          </cell>
          <cell r="AF1706" t="str">
            <v>Operational</v>
          </cell>
        </row>
        <row r="1707">
          <cell r="N1707" t="str">
            <v>United States</v>
          </cell>
          <cell r="W1707" t="str">
            <v>Operational</v>
          </cell>
          <cell r="X1707" t="str">
            <v>Operational</v>
          </cell>
          <cell r="Y1707" t="str">
            <v>Operational</v>
          </cell>
          <cell r="Z1707" t="str">
            <v>Operational</v>
          </cell>
          <cell r="AA1707" t="str">
            <v>Operational</v>
          </cell>
          <cell r="AB1707" t="str">
            <v>Operational</v>
          </cell>
          <cell r="AC1707" t="str">
            <v>Operational</v>
          </cell>
          <cell r="AD1707" t="str">
            <v>Operational</v>
          </cell>
          <cell r="AE1707" t="str">
            <v>Operational</v>
          </cell>
          <cell r="AF1707" t="str">
            <v>Operational</v>
          </cell>
        </row>
        <row r="1708">
          <cell r="N1708" t="str">
            <v>Canada</v>
          </cell>
          <cell r="W1708" t="str">
            <v>Under Construction</v>
          </cell>
          <cell r="X1708" t="str">
            <v>Under Construction</v>
          </cell>
          <cell r="Y1708" t="str">
            <v>Under Construction</v>
          </cell>
          <cell r="Z1708" t="str">
            <v>Operational</v>
          </cell>
          <cell r="AA1708" t="str">
            <v>Operational</v>
          </cell>
          <cell r="AB1708" t="str">
            <v>Operational</v>
          </cell>
          <cell r="AC1708" t="str">
            <v>Operational</v>
          </cell>
          <cell r="AD1708" t="str">
            <v>Operational</v>
          </cell>
          <cell r="AE1708" t="str">
            <v>Operational</v>
          </cell>
          <cell r="AF1708" t="str">
            <v>Operational</v>
          </cell>
        </row>
        <row r="1709">
          <cell r="N1709" t="str">
            <v>United States</v>
          </cell>
          <cell r="W1709" t="str">
            <v>Operational</v>
          </cell>
          <cell r="X1709" t="str">
            <v>Operational</v>
          </cell>
          <cell r="Y1709" t="str">
            <v>Operational</v>
          </cell>
          <cell r="Z1709" t="str">
            <v>Operational</v>
          </cell>
          <cell r="AA1709" t="str">
            <v>Operational</v>
          </cell>
          <cell r="AB1709" t="str">
            <v>Operational</v>
          </cell>
          <cell r="AC1709" t="str">
            <v>Operational</v>
          </cell>
          <cell r="AD1709" t="str">
            <v>Operational</v>
          </cell>
          <cell r="AE1709" t="str">
            <v>Operational</v>
          </cell>
          <cell r="AF1709" t="str">
            <v>Operational</v>
          </cell>
        </row>
        <row r="1710">
          <cell r="N1710" t="str">
            <v>United States</v>
          </cell>
          <cell r="W1710" t="str">
            <v>Operational</v>
          </cell>
          <cell r="X1710" t="str">
            <v>Operational</v>
          </cell>
          <cell r="Y1710" t="str">
            <v>Operational</v>
          </cell>
          <cell r="Z1710" t="str">
            <v>Operational</v>
          </cell>
          <cell r="AA1710" t="str">
            <v>Operational</v>
          </cell>
          <cell r="AB1710" t="str">
            <v>Operational</v>
          </cell>
          <cell r="AC1710" t="str">
            <v>Operational</v>
          </cell>
          <cell r="AD1710" t="str">
            <v>Operational</v>
          </cell>
          <cell r="AE1710" t="str">
            <v>Operational</v>
          </cell>
          <cell r="AF1710" t="str">
            <v>Operational</v>
          </cell>
        </row>
        <row r="1711">
          <cell r="N1711" t="str">
            <v>United States</v>
          </cell>
          <cell r="W1711" t="str">
            <v>Operational</v>
          </cell>
          <cell r="X1711" t="str">
            <v>Operational</v>
          </cell>
          <cell r="Y1711" t="str">
            <v>Operational</v>
          </cell>
          <cell r="Z1711" t="str">
            <v>Operational</v>
          </cell>
          <cell r="AA1711" t="str">
            <v>Operational</v>
          </cell>
          <cell r="AB1711" t="str">
            <v>Operational</v>
          </cell>
          <cell r="AC1711" t="str">
            <v>Operational</v>
          </cell>
          <cell r="AD1711" t="str">
            <v>Operational</v>
          </cell>
          <cell r="AE1711" t="str">
            <v>Operational</v>
          </cell>
          <cell r="AF1711" t="str">
            <v>Operational</v>
          </cell>
        </row>
        <row r="1712">
          <cell r="N1712" t="str">
            <v>United States</v>
          </cell>
          <cell r="W1712" t="str">
            <v>Operational</v>
          </cell>
          <cell r="X1712" t="str">
            <v>Operational</v>
          </cell>
          <cell r="Y1712" t="str">
            <v>Operational</v>
          </cell>
          <cell r="Z1712" t="str">
            <v>Operational</v>
          </cell>
          <cell r="AA1712" t="str">
            <v>Operational</v>
          </cell>
          <cell r="AB1712" t="str">
            <v>Operational</v>
          </cell>
          <cell r="AC1712" t="str">
            <v>Operational</v>
          </cell>
          <cell r="AD1712" t="str">
            <v>Operational</v>
          </cell>
          <cell r="AE1712" t="str">
            <v>Operational</v>
          </cell>
          <cell r="AF1712" t="str">
            <v>Operational</v>
          </cell>
        </row>
        <row r="1713">
          <cell r="N1713" t="str">
            <v>United States</v>
          </cell>
          <cell r="W1713" t="str">
            <v>Operational</v>
          </cell>
          <cell r="X1713" t="str">
            <v>Operational</v>
          </cell>
          <cell r="Y1713" t="str">
            <v>Operational</v>
          </cell>
          <cell r="Z1713" t="str">
            <v>Operational</v>
          </cell>
          <cell r="AA1713" t="str">
            <v>Operational</v>
          </cell>
          <cell r="AB1713" t="str">
            <v>Operational</v>
          </cell>
          <cell r="AC1713" t="str">
            <v>Operational</v>
          </cell>
          <cell r="AD1713" t="str">
            <v>Operational</v>
          </cell>
          <cell r="AE1713" t="str">
            <v>Operational</v>
          </cell>
          <cell r="AF1713" t="str">
            <v>Operational</v>
          </cell>
        </row>
        <row r="1714">
          <cell r="N1714" t="str">
            <v>United States</v>
          </cell>
          <cell r="W1714" t="str">
            <v>Operational</v>
          </cell>
          <cell r="X1714" t="str">
            <v>Operational</v>
          </cell>
          <cell r="Y1714" t="str">
            <v>Operational</v>
          </cell>
          <cell r="Z1714" t="str">
            <v>Operational</v>
          </cell>
          <cell r="AA1714" t="str">
            <v>Operational</v>
          </cell>
          <cell r="AB1714" t="str">
            <v>Operational</v>
          </cell>
          <cell r="AC1714" t="str">
            <v>Operational</v>
          </cell>
          <cell r="AD1714" t="str">
            <v>Operational</v>
          </cell>
          <cell r="AE1714" t="str">
            <v>Operational</v>
          </cell>
          <cell r="AF1714" t="str">
            <v>Operational</v>
          </cell>
        </row>
        <row r="1715">
          <cell r="N1715" t="str">
            <v>United States</v>
          </cell>
          <cell r="W1715" t="str">
            <v>Operational</v>
          </cell>
          <cell r="X1715" t="str">
            <v>Operational</v>
          </cell>
          <cell r="Y1715" t="str">
            <v>Operational</v>
          </cell>
          <cell r="Z1715" t="str">
            <v>Operational</v>
          </cell>
          <cell r="AA1715" t="str">
            <v>Operational</v>
          </cell>
          <cell r="AB1715" t="str">
            <v>Operational</v>
          </cell>
          <cell r="AC1715" t="str">
            <v>Operational</v>
          </cell>
          <cell r="AD1715" t="str">
            <v>Operational</v>
          </cell>
          <cell r="AE1715" t="str">
            <v>Operational</v>
          </cell>
          <cell r="AF1715" t="str">
            <v>Operational</v>
          </cell>
        </row>
        <row r="1716">
          <cell r="N1716" t="str">
            <v>United States</v>
          </cell>
          <cell r="W1716" t="str">
            <v>Operational</v>
          </cell>
          <cell r="X1716" t="str">
            <v>Operational</v>
          </cell>
          <cell r="Y1716" t="str">
            <v>Operational</v>
          </cell>
          <cell r="Z1716" t="str">
            <v>Operational</v>
          </cell>
          <cell r="AA1716" t="str">
            <v>Operational</v>
          </cell>
          <cell r="AB1716" t="str">
            <v>Operational</v>
          </cell>
          <cell r="AC1716" t="str">
            <v>Operational</v>
          </cell>
          <cell r="AD1716" t="str">
            <v>Operational</v>
          </cell>
          <cell r="AE1716" t="str">
            <v>Operational</v>
          </cell>
          <cell r="AF1716" t="str">
            <v>Operational</v>
          </cell>
        </row>
        <row r="1717">
          <cell r="N1717" t="str">
            <v>United States</v>
          </cell>
          <cell r="W1717" t="str">
            <v>Operational</v>
          </cell>
          <cell r="X1717" t="str">
            <v>Operational</v>
          </cell>
          <cell r="Y1717" t="str">
            <v>Operational</v>
          </cell>
          <cell r="Z1717" t="str">
            <v>Operational</v>
          </cell>
          <cell r="AA1717" t="str">
            <v>Operational</v>
          </cell>
          <cell r="AB1717" t="str">
            <v>Operational</v>
          </cell>
          <cell r="AC1717" t="str">
            <v>Operational</v>
          </cell>
          <cell r="AD1717" t="str">
            <v>Operational</v>
          </cell>
          <cell r="AE1717" t="str">
            <v>Operational</v>
          </cell>
          <cell r="AF1717" t="str">
            <v>Operational</v>
          </cell>
        </row>
        <row r="1718">
          <cell r="N1718" t="str">
            <v>United States</v>
          </cell>
          <cell r="W1718" t="str">
            <v>Operational</v>
          </cell>
          <cell r="X1718" t="str">
            <v>Operational</v>
          </cell>
          <cell r="Y1718" t="str">
            <v>Operational</v>
          </cell>
          <cell r="Z1718" t="str">
            <v>Operational</v>
          </cell>
          <cell r="AA1718" t="str">
            <v>Operational</v>
          </cell>
          <cell r="AB1718" t="str">
            <v>Operational</v>
          </cell>
          <cell r="AC1718" t="str">
            <v>Operational</v>
          </cell>
          <cell r="AD1718" t="str">
            <v>Operational</v>
          </cell>
          <cell r="AE1718" t="str">
            <v>Operational</v>
          </cell>
          <cell r="AF1718" t="str">
            <v>Operational</v>
          </cell>
        </row>
        <row r="1719">
          <cell r="N1719" t="str">
            <v>United States</v>
          </cell>
          <cell r="W1719" t="str">
            <v>Operational</v>
          </cell>
          <cell r="X1719" t="str">
            <v>Operational</v>
          </cell>
          <cell r="Y1719" t="str">
            <v>Operational</v>
          </cell>
          <cell r="Z1719" t="str">
            <v>Operational</v>
          </cell>
          <cell r="AA1719" t="str">
            <v>Operational</v>
          </cell>
          <cell r="AB1719" t="str">
            <v>Operational</v>
          </cell>
          <cell r="AC1719" t="str">
            <v>Operational</v>
          </cell>
          <cell r="AD1719" t="str">
            <v>Operational</v>
          </cell>
          <cell r="AE1719" t="str">
            <v>Operational</v>
          </cell>
          <cell r="AF1719" t="str">
            <v>Operational</v>
          </cell>
        </row>
        <row r="1720">
          <cell r="N1720" t="str">
            <v>United States</v>
          </cell>
          <cell r="W1720" t="str">
            <v>Operational</v>
          </cell>
          <cell r="X1720" t="str">
            <v>Operational</v>
          </cell>
          <cell r="Y1720" t="str">
            <v>Operational</v>
          </cell>
          <cell r="Z1720" t="str">
            <v>Operational</v>
          </cell>
          <cell r="AA1720" t="str">
            <v>Operational</v>
          </cell>
          <cell r="AB1720" t="str">
            <v>Operational</v>
          </cell>
          <cell r="AC1720" t="str">
            <v>Operational</v>
          </cell>
          <cell r="AD1720" t="str">
            <v>Operational</v>
          </cell>
          <cell r="AE1720" t="str">
            <v>Operational</v>
          </cell>
          <cell r="AF1720" t="str">
            <v>Operational</v>
          </cell>
        </row>
        <row r="1721">
          <cell r="N1721" t="str">
            <v>United States</v>
          </cell>
          <cell r="W1721" t="str">
            <v>Operational</v>
          </cell>
          <cell r="X1721" t="str">
            <v>Operational</v>
          </cell>
          <cell r="Y1721" t="str">
            <v>Operational</v>
          </cell>
          <cell r="Z1721" t="str">
            <v>Operational</v>
          </cell>
          <cell r="AA1721" t="str">
            <v>Operational</v>
          </cell>
          <cell r="AB1721" t="str">
            <v>Operational</v>
          </cell>
          <cell r="AC1721" t="str">
            <v>Operational</v>
          </cell>
          <cell r="AD1721" t="str">
            <v>Operational</v>
          </cell>
          <cell r="AE1721" t="str">
            <v>Operational</v>
          </cell>
          <cell r="AF1721" t="str">
            <v>Operational</v>
          </cell>
        </row>
        <row r="1722">
          <cell r="N1722" t="str">
            <v>United States</v>
          </cell>
          <cell r="W1722" t="str">
            <v>Operational</v>
          </cell>
          <cell r="X1722" t="str">
            <v>Operational</v>
          </cell>
          <cell r="Y1722" t="str">
            <v>Operational</v>
          </cell>
          <cell r="Z1722" t="str">
            <v>Operational</v>
          </cell>
          <cell r="AA1722" t="str">
            <v>Operational</v>
          </cell>
          <cell r="AB1722" t="str">
            <v>Operational</v>
          </cell>
          <cell r="AC1722" t="str">
            <v>Operational</v>
          </cell>
          <cell r="AD1722" t="str">
            <v>Operational</v>
          </cell>
          <cell r="AE1722" t="str">
            <v>Operational</v>
          </cell>
          <cell r="AF1722" t="str">
            <v>Operational</v>
          </cell>
        </row>
        <row r="1723">
          <cell r="N1723" t="str">
            <v>United States</v>
          </cell>
          <cell r="W1723" t="str">
            <v>Operational</v>
          </cell>
          <cell r="X1723" t="str">
            <v>Operational</v>
          </cell>
          <cell r="Y1723" t="str">
            <v>Operational</v>
          </cell>
          <cell r="Z1723" t="str">
            <v>Operational</v>
          </cell>
          <cell r="AA1723" t="str">
            <v>Operational</v>
          </cell>
          <cell r="AB1723" t="str">
            <v>Operational</v>
          </cell>
          <cell r="AC1723" t="str">
            <v>Operational</v>
          </cell>
          <cell r="AD1723" t="str">
            <v>Operational</v>
          </cell>
          <cell r="AE1723" t="str">
            <v>Operational</v>
          </cell>
          <cell r="AF1723" t="str">
            <v>Operational</v>
          </cell>
        </row>
        <row r="1724">
          <cell r="N1724" t="str">
            <v>United States</v>
          </cell>
          <cell r="W1724" t="str">
            <v>Operational</v>
          </cell>
          <cell r="X1724" t="str">
            <v>Operational</v>
          </cell>
          <cell r="Y1724" t="str">
            <v>Operational</v>
          </cell>
          <cell r="Z1724" t="str">
            <v>Operational</v>
          </cell>
          <cell r="AA1724" t="str">
            <v>Operational</v>
          </cell>
          <cell r="AB1724" t="str">
            <v>Operational</v>
          </cell>
          <cell r="AC1724" t="str">
            <v>Operational</v>
          </cell>
          <cell r="AD1724" t="str">
            <v>Operational</v>
          </cell>
          <cell r="AE1724" t="str">
            <v>Operational</v>
          </cell>
          <cell r="AF1724" t="str">
            <v>Operational</v>
          </cell>
        </row>
        <row r="1725">
          <cell r="N1725" t="str">
            <v>United States</v>
          </cell>
          <cell r="W1725" t="str">
            <v>Operational</v>
          </cell>
          <cell r="X1725" t="str">
            <v>Operational</v>
          </cell>
          <cell r="Y1725" t="str">
            <v>Operational</v>
          </cell>
          <cell r="Z1725" t="str">
            <v>Operational</v>
          </cell>
          <cell r="AA1725" t="str">
            <v>Operational</v>
          </cell>
          <cell r="AB1725" t="str">
            <v>Operational</v>
          </cell>
          <cell r="AC1725" t="str">
            <v>Operational</v>
          </cell>
          <cell r="AD1725" t="str">
            <v>Operational</v>
          </cell>
          <cell r="AE1725" t="str">
            <v>Operational</v>
          </cell>
          <cell r="AF1725" t="str">
            <v>Operational</v>
          </cell>
        </row>
        <row r="1726">
          <cell r="N1726" t="str">
            <v>United States</v>
          </cell>
          <cell r="W1726" t="str">
            <v>Operational</v>
          </cell>
          <cell r="X1726" t="str">
            <v>Operational</v>
          </cell>
          <cell r="Y1726" t="str">
            <v>Operational</v>
          </cell>
          <cell r="Z1726" t="str">
            <v>Operational</v>
          </cell>
          <cell r="AA1726" t="str">
            <v>Operational</v>
          </cell>
          <cell r="AB1726" t="str">
            <v>Operational</v>
          </cell>
          <cell r="AC1726" t="str">
            <v>Operational</v>
          </cell>
          <cell r="AD1726" t="str">
            <v>Operational</v>
          </cell>
          <cell r="AE1726" t="str">
            <v>Operational</v>
          </cell>
          <cell r="AF1726" t="str">
            <v>Operational</v>
          </cell>
        </row>
        <row r="1727">
          <cell r="N1727" t="str">
            <v>United States</v>
          </cell>
          <cell r="W1727" t="str">
            <v>Operational</v>
          </cell>
          <cell r="X1727" t="str">
            <v>Operational</v>
          </cell>
          <cell r="Y1727" t="str">
            <v>Operational</v>
          </cell>
          <cell r="Z1727" t="str">
            <v>Operational</v>
          </cell>
          <cell r="AA1727" t="str">
            <v>Operational</v>
          </cell>
          <cell r="AB1727" t="str">
            <v>Operational</v>
          </cell>
          <cell r="AC1727" t="str">
            <v>Operational</v>
          </cell>
          <cell r="AD1727" t="str">
            <v>Operational</v>
          </cell>
          <cell r="AE1727" t="str">
            <v>Operational</v>
          </cell>
          <cell r="AF1727" t="str">
            <v>Operational</v>
          </cell>
        </row>
        <row r="1728">
          <cell r="N1728" t="str">
            <v>United States</v>
          </cell>
          <cell r="W1728" t="str">
            <v>Operational</v>
          </cell>
          <cell r="X1728" t="str">
            <v>Operational</v>
          </cell>
          <cell r="Y1728" t="str">
            <v>Operational</v>
          </cell>
          <cell r="Z1728" t="str">
            <v>Operational</v>
          </cell>
          <cell r="AA1728" t="str">
            <v>Operational</v>
          </cell>
          <cell r="AB1728" t="str">
            <v>Operational</v>
          </cell>
          <cell r="AC1728" t="str">
            <v>Operational</v>
          </cell>
          <cell r="AD1728" t="str">
            <v>Operational</v>
          </cell>
          <cell r="AE1728" t="str">
            <v>Operational</v>
          </cell>
          <cell r="AF1728" t="str">
            <v>Operational</v>
          </cell>
        </row>
        <row r="1729">
          <cell r="N1729" t="str">
            <v>United States</v>
          </cell>
          <cell r="W1729" t="str">
            <v>Operational</v>
          </cell>
          <cell r="X1729" t="str">
            <v>Operational</v>
          </cell>
          <cell r="Y1729" t="str">
            <v>Operational</v>
          </cell>
          <cell r="Z1729" t="str">
            <v>Operational</v>
          </cell>
          <cell r="AA1729" t="str">
            <v>Operational</v>
          </cell>
          <cell r="AB1729" t="str">
            <v>Operational</v>
          </cell>
          <cell r="AC1729" t="str">
            <v>Operational</v>
          </cell>
          <cell r="AD1729" t="str">
            <v>Operational</v>
          </cell>
          <cell r="AE1729" t="str">
            <v>Operational</v>
          </cell>
          <cell r="AF1729" t="str">
            <v>Operational</v>
          </cell>
        </row>
        <row r="1730">
          <cell r="N1730" t="str">
            <v>United States</v>
          </cell>
          <cell r="W1730" t="str">
            <v>Operational</v>
          </cell>
          <cell r="X1730" t="str">
            <v>Operational</v>
          </cell>
          <cell r="Y1730" t="str">
            <v>Operational</v>
          </cell>
          <cell r="Z1730" t="str">
            <v>Operational</v>
          </cell>
          <cell r="AA1730" t="str">
            <v>Operational</v>
          </cell>
          <cell r="AB1730" t="str">
            <v>Operational</v>
          </cell>
          <cell r="AC1730" t="str">
            <v>Operational</v>
          </cell>
          <cell r="AD1730" t="str">
            <v>Operational</v>
          </cell>
          <cell r="AE1730" t="str">
            <v>Operational</v>
          </cell>
          <cell r="AF1730" t="str">
            <v>Operational</v>
          </cell>
        </row>
        <row r="1731">
          <cell r="N1731" t="str">
            <v>United States</v>
          </cell>
          <cell r="W1731" t="str">
            <v>Operational</v>
          </cell>
          <cell r="X1731" t="str">
            <v>Operational</v>
          </cell>
          <cell r="Y1731" t="str">
            <v>Operational</v>
          </cell>
          <cell r="Z1731" t="str">
            <v>Operational</v>
          </cell>
          <cell r="AA1731" t="str">
            <v>Operational</v>
          </cell>
          <cell r="AB1731" t="str">
            <v>Operational</v>
          </cell>
          <cell r="AC1731" t="str">
            <v>Operational</v>
          </cell>
          <cell r="AD1731" t="str">
            <v>Operational</v>
          </cell>
          <cell r="AE1731" t="str">
            <v>Operational</v>
          </cell>
          <cell r="AF1731" t="str">
            <v>Operational</v>
          </cell>
        </row>
        <row r="1732">
          <cell r="N1732" t="str">
            <v>United States</v>
          </cell>
          <cell r="W1732" t="str">
            <v>Operational</v>
          </cell>
          <cell r="X1732" t="str">
            <v>Operational</v>
          </cell>
          <cell r="Y1732" t="str">
            <v>Operational</v>
          </cell>
          <cell r="Z1732" t="str">
            <v>Operational</v>
          </cell>
          <cell r="AA1732" t="str">
            <v>Operational</v>
          </cell>
          <cell r="AB1732" t="str">
            <v>Operational</v>
          </cell>
          <cell r="AC1732" t="str">
            <v>Operational</v>
          </cell>
          <cell r="AD1732" t="str">
            <v>Operational</v>
          </cell>
          <cell r="AE1732" t="str">
            <v>Operational</v>
          </cell>
          <cell r="AF1732" t="str">
            <v>Operational</v>
          </cell>
        </row>
        <row r="1733">
          <cell r="N1733" t="str">
            <v>United States</v>
          </cell>
          <cell r="W1733" t="str">
            <v>Operational</v>
          </cell>
          <cell r="X1733" t="str">
            <v>Operational</v>
          </cell>
          <cell r="Y1733" t="str">
            <v>Operational</v>
          </cell>
          <cell r="Z1733" t="str">
            <v>Operational</v>
          </cell>
          <cell r="AA1733" t="str">
            <v>Operational</v>
          </cell>
          <cell r="AB1733" t="str">
            <v>Operational</v>
          </cell>
          <cell r="AC1733" t="str">
            <v>Operational</v>
          </cell>
          <cell r="AD1733" t="str">
            <v>Operational</v>
          </cell>
          <cell r="AE1733" t="str">
            <v>Operational</v>
          </cell>
          <cell r="AF1733" t="str">
            <v>Operational</v>
          </cell>
        </row>
        <row r="1734">
          <cell r="N1734" t="str">
            <v>United States</v>
          </cell>
          <cell r="W1734" t="str">
            <v>Operational</v>
          </cell>
          <cell r="X1734" t="str">
            <v>Operational</v>
          </cell>
          <cell r="Y1734" t="str">
            <v>Operational</v>
          </cell>
          <cell r="Z1734" t="str">
            <v>Operational</v>
          </cell>
          <cell r="AA1734" t="str">
            <v>Operational</v>
          </cell>
          <cell r="AB1734" t="str">
            <v>Operational</v>
          </cell>
          <cell r="AC1734" t="str">
            <v>Operational</v>
          </cell>
          <cell r="AD1734" t="str">
            <v>Operational</v>
          </cell>
          <cell r="AE1734" t="str">
            <v>Operational</v>
          </cell>
          <cell r="AF1734" t="str">
            <v>Operational</v>
          </cell>
        </row>
        <row r="1735">
          <cell r="N1735" t="str">
            <v>United States</v>
          </cell>
          <cell r="W1735" t="str">
            <v>Operational</v>
          </cell>
          <cell r="X1735" t="str">
            <v>Operational</v>
          </cell>
          <cell r="Y1735" t="str">
            <v>Operational</v>
          </cell>
          <cell r="Z1735" t="str">
            <v>Operational</v>
          </cell>
          <cell r="AA1735" t="str">
            <v>Operational</v>
          </cell>
          <cell r="AB1735" t="str">
            <v>Operational</v>
          </cell>
          <cell r="AC1735" t="str">
            <v>Operational</v>
          </cell>
          <cell r="AD1735" t="str">
            <v>Operational</v>
          </cell>
          <cell r="AE1735" t="str">
            <v>Operational</v>
          </cell>
          <cell r="AF1735" t="str">
            <v>Operational</v>
          </cell>
        </row>
        <row r="1736">
          <cell r="N1736" t="str">
            <v>United States</v>
          </cell>
          <cell r="W1736" t="str">
            <v>Operational</v>
          </cell>
          <cell r="X1736" t="str">
            <v>Operational</v>
          </cell>
          <cell r="Y1736" t="str">
            <v>Operational</v>
          </cell>
          <cell r="Z1736" t="str">
            <v>Operational</v>
          </cell>
          <cell r="AA1736" t="str">
            <v>Operational</v>
          </cell>
          <cell r="AB1736" t="str">
            <v>Operational</v>
          </cell>
          <cell r="AC1736" t="str">
            <v>Operational</v>
          </cell>
          <cell r="AD1736" t="str">
            <v>Operational</v>
          </cell>
          <cell r="AE1736" t="str">
            <v>Operational</v>
          </cell>
          <cell r="AF1736" t="str">
            <v>Operational</v>
          </cell>
        </row>
        <row r="1737">
          <cell r="N1737" t="str">
            <v>United States</v>
          </cell>
          <cell r="W1737" t="str">
            <v>Operational</v>
          </cell>
          <cell r="X1737" t="str">
            <v>Operational</v>
          </cell>
          <cell r="Y1737" t="str">
            <v>Operational</v>
          </cell>
          <cell r="Z1737" t="str">
            <v>Operational</v>
          </cell>
          <cell r="AA1737" t="str">
            <v>Operational</v>
          </cell>
          <cell r="AB1737" t="str">
            <v>Operational</v>
          </cell>
          <cell r="AC1737" t="str">
            <v>Operational</v>
          </cell>
          <cell r="AD1737" t="str">
            <v>Operational</v>
          </cell>
          <cell r="AE1737" t="str">
            <v>Operational</v>
          </cell>
          <cell r="AF1737" t="str">
            <v>Operational</v>
          </cell>
        </row>
        <row r="1738">
          <cell r="N1738" t="str">
            <v>United States</v>
          </cell>
          <cell r="W1738" t="str">
            <v>Operational</v>
          </cell>
          <cell r="X1738" t="str">
            <v>Operational</v>
          </cell>
          <cell r="Y1738" t="str">
            <v>Operational</v>
          </cell>
          <cell r="Z1738" t="str">
            <v>Operational</v>
          </cell>
          <cell r="AA1738" t="str">
            <v>Operational</v>
          </cell>
          <cell r="AB1738" t="str">
            <v>Operational</v>
          </cell>
          <cell r="AC1738" t="str">
            <v>Operational</v>
          </cell>
          <cell r="AD1738" t="str">
            <v>Operational</v>
          </cell>
          <cell r="AE1738" t="str">
            <v>Operational</v>
          </cell>
          <cell r="AF1738" t="str">
            <v>Operational</v>
          </cell>
        </row>
        <row r="1739">
          <cell r="N1739" t="str">
            <v>United States</v>
          </cell>
          <cell r="W1739" t="str">
            <v>Operational</v>
          </cell>
          <cell r="X1739" t="str">
            <v>Operational</v>
          </cell>
          <cell r="Y1739" t="str">
            <v>Operational</v>
          </cell>
          <cell r="Z1739" t="str">
            <v>Operational</v>
          </cell>
          <cell r="AA1739" t="str">
            <v>Operational</v>
          </cell>
          <cell r="AB1739" t="str">
            <v>Operational</v>
          </cell>
          <cell r="AC1739" t="str">
            <v>Operational</v>
          </cell>
          <cell r="AD1739" t="str">
            <v>Operational</v>
          </cell>
          <cell r="AE1739" t="str">
            <v>Operational</v>
          </cell>
          <cell r="AF1739" t="str">
            <v>Operational</v>
          </cell>
        </row>
        <row r="1740">
          <cell r="N1740" t="str">
            <v>United States</v>
          </cell>
          <cell r="W1740" t="str">
            <v>Operational</v>
          </cell>
          <cell r="X1740" t="str">
            <v>Operational</v>
          </cell>
          <cell r="Y1740" t="str">
            <v>Operational</v>
          </cell>
          <cell r="Z1740" t="str">
            <v>Operational</v>
          </cell>
          <cell r="AA1740" t="str">
            <v>Operational</v>
          </cell>
          <cell r="AB1740" t="str">
            <v>Operational</v>
          </cell>
          <cell r="AC1740" t="str">
            <v>Operational</v>
          </cell>
          <cell r="AD1740" t="str">
            <v>Operational</v>
          </cell>
          <cell r="AE1740" t="str">
            <v>Operational</v>
          </cell>
          <cell r="AF1740" t="str">
            <v>Operational</v>
          </cell>
        </row>
        <row r="1741">
          <cell r="N1741" t="str">
            <v>United States</v>
          </cell>
          <cell r="W1741" t="str">
            <v>Operational</v>
          </cell>
          <cell r="X1741" t="str">
            <v>Operational</v>
          </cell>
          <cell r="Y1741" t="str">
            <v>Operational</v>
          </cell>
          <cell r="Z1741" t="str">
            <v>Operational</v>
          </cell>
          <cell r="AA1741" t="str">
            <v>Operational</v>
          </cell>
          <cell r="AB1741" t="str">
            <v>Operational</v>
          </cell>
          <cell r="AC1741" t="str">
            <v>Operational</v>
          </cell>
          <cell r="AD1741" t="str">
            <v>Operational</v>
          </cell>
          <cell r="AE1741" t="str">
            <v>Operational</v>
          </cell>
          <cell r="AF1741" t="str">
            <v>Operational</v>
          </cell>
        </row>
        <row r="1742">
          <cell r="N1742" t="str">
            <v>United States</v>
          </cell>
          <cell r="W1742" t="str">
            <v>Operational</v>
          </cell>
          <cell r="X1742" t="str">
            <v>Operational</v>
          </cell>
          <cell r="Y1742" t="str">
            <v>Operational</v>
          </cell>
          <cell r="Z1742" t="str">
            <v>Operational</v>
          </cell>
          <cell r="AA1742" t="str">
            <v>Operational</v>
          </cell>
          <cell r="AB1742" t="str">
            <v>Operational</v>
          </cell>
          <cell r="AC1742" t="str">
            <v>Operational</v>
          </cell>
          <cell r="AD1742" t="str">
            <v>Operational</v>
          </cell>
          <cell r="AE1742" t="str">
            <v>Operational</v>
          </cell>
          <cell r="AF1742" t="str">
            <v>Operational</v>
          </cell>
        </row>
        <row r="1743">
          <cell r="N1743" t="str">
            <v>United States</v>
          </cell>
          <cell r="W1743" t="str">
            <v>Operational</v>
          </cell>
          <cell r="X1743" t="str">
            <v>Operational</v>
          </cell>
          <cell r="Y1743" t="str">
            <v>Operational</v>
          </cell>
          <cell r="Z1743" t="str">
            <v>Operational</v>
          </cell>
          <cell r="AA1743" t="str">
            <v>Operational</v>
          </cell>
          <cell r="AB1743" t="str">
            <v>Operational</v>
          </cell>
          <cell r="AC1743" t="str">
            <v>Operational</v>
          </cell>
          <cell r="AD1743" t="str">
            <v>Operational</v>
          </cell>
          <cell r="AE1743" t="str">
            <v>Operational</v>
          </cell>
          <cell r="AF1743" t="str">
            <v>Operational</v>
          </cell>
        </row>
        <row r="1744">
          <cell r="N1744" t="str">
            <v>United States</v>
          </cell>
          <cell r="W1744" t="str">
            <v>Operational</v>
          </cell>
          <cell r="X1744" t="str">
            <v>Operational</v>
          </cell>
          <cell r="Y1744" t="str">
            <v>Operational</v>
          </cell>
          <cell r="Z1744" t="str">
            <v>Operational</v>
          </cell>
          <cell r="AA1744" t="str">
            <v>Operational</v>
          </cell>
          <cell r="AB1744" t="str">
            <v>Operational</v>
          </cell>
          <cell r="AC1744" t="str">
            <v>Operational</v>
          </cell>
          <cell r="AD1744" t="str">
            <v>Operational</v>
          </cell>
          <cell r="AE1744" t="str">
            <v>Operational</v>
          </cell>
          <cell r="AF1744" t="str">
            <v>Operational</v>
          </cell>
        </row>
        <row r="1745">
          <cell r="N1745" t="str">
            <v>United States</v>
          </cell>
          <cell r="W1745" t="str">
            <v>Operational</v>
          </cell>
          <cell r="X1745" t="str">
            <v>Operational</v>
          </cell>
          <cell r="Y1745" t="str">
            <v>Operational</v>
          </cell>
          <cell r="Z1745" t="str">
            <v>Operational</v>
          </cell>
          <cell r="AA1745" t="str">
            <v>Operational</v>
          </cell>
          <cell r="AB1745" t="str">
            <v>Operational</v>
          </cell>
          <cell r="AC1745" t="str">
            <v>Operational</v>
          </cell>
          <cell r="AD1745" t="str">
            <v>Operational</v>
          </cell>
          <cell r="AE1745" t="str">
            <v>Operational</v>
          </cell>
          <cell r="AF1745" t="str">
            <v>Operational</v>
          </cell>
        </row>
        <row r="1746">
          <cell r="N1746" t="str">
            <v>United States</v>
          </cell>
          <cell r="W1746" t="str">
            <v>Operational</v>
          </cell>
          <cell r="X1746" t="str">
            <v>Operational</v>
          </cell>
          <cell r="Y1746" t="str">
            <v>Operational</v>
          </cell>
          <cell r="Z1746" t="str">
            <v>Operational</v>
          </cell>
          <cell r="AA1746" t="str">
            <v>Operational</v>
          </cell>
          <cell r="AB1746" t="str">
            <v>Operational</v>
          </cell>
          <cell r="AC1746" t="str">
            <v>Operational</v>
          </cell>
          <cell r="AD1746" t="str">
            <v>Operational</v>
          </cell>
          <cell r="AE1746" t="str">
            <v>Operational</v>
          </cell>
          <cell r="AF1746" t="str">
            <v>Operational</v>
          </cell>
        </row>
        <row r="1747">
          <cell r="N1747" t="str">
            <v>United States</v>
          </cell>
          <cell r="W1747" t="str">
            <v>Operational</v>
          </cell>
          <cell r="X1747" t="str">
            <v>Operational</v>
          </cell>
          <cell r="Y1747" t="str">
            <v>Operational</v>
          </cell>
          <cell r="Z1747" t="str">
            <v>Operational</v>
          </cell>
          <cell r="AA1747" t="str">
            <v>Operational</v>
          </cell>
          <cell r="AB1747" t="str">
            <v>Operational</v>
          </cell>
          <cell r="AC1747" t="str">
            <v>Operational</v>
          </cell>
          <cell r="AD1747" t="str">
            <v>Operational</v>
          </cell>
          <cell r="AE1747" t="str">
            <v>Operational</v>
          </cell>
          <cell r="AF1747" t="str">
            <v>Operational</v>
          </cell>
        </row>
        <row r="1748">
          <cell r="N1748" t="str">
            <v>United States</v>
          </cell>
          <cell r="W1748" t="str">
            <v>Operational</v>
          </cell>
          <cell r="X1748" t="str">
            <v>Operational</v>
          </cell>
          <cell r="Y1748" t="str">
            <v>Operational</v>
          </cell>
          <cell r="Z1748" t="str">
            <v>Operational</v>
          </cell>
          <cell r="AA1748" t="str">
            <v>Operational</v>
          </cell>
          <cell r="AB1748" t="str">
            <v>Operational</v>
          </cell>
          <cell r="AC1748" t="str">
            <v>Operational</v>
          </cell>
          <cell r="AD1748" t="str">
            <v>Operational</v>
          </cell>
          <cell r="AE1748" t="str">
            <v>Operational</v>
          </cell>
          <cell r="AF1748" t="str">
            <v>Operational</v>
          </cell>
        </row>
        <row r="1749">
          <cell r="N1749" t="str">
            <v>United States</v>
          </cell>
          <cell r="W1749" t="str">
            <v>Under Construction</v>
          </cell>
          <cell r="X1749" t="str">
            <v>Operational</v>
          </cell>
          <cell r="Y1749" t="str">
            <v>Operational</v>
          </cell>
          <cell r="Z1749" t="str">
            <v>Operational</v>
          </cell>
          <cell r="AA1749" t="str">
            <v>Operational</v>
          </cell>
          <cell r="AB1749" t="str">
            <v>Operational</v>
          </cell>
          <cell r="AC1749" t="str">
            <v>Operational</v>
          </cell>
          <cell r="AD1749" t="str">
            <v>Operational</v>
          </cell>
          <cell r="AE1749" t="str">
            <v>Operational</v>
          </cell>
          <cell r="AF1749" t="str">
            <v>Operational</v>
          </cell>
        </row>
        <row r="1750">
          <cell r="N1750" t="str">
            <v>Canada</v>
          </cell>
          <cell r="W1750" t="str">
            <v>Operational</v>
          </cell>
          <cell r="X1750" t="str">
            <v>Operational</v>
          </cell>
          <cell r="Y1750" t="str">
            <v>Operational</v>
          </cell>
          <cell r="Z1750" t="str">
            <v>Operational</v>
          </cell>
          <cell r="AA1750" t="str">
            <v>Operational</v>
          </cell>
          <cell r="AB1750" t="str">
            <v>Operational</v>
          </cell>
          <cell r="AC1750" t="str">
            <v>Operational</v>
          </cell>
          <cell r="AD1750" t="str">
            <v>Operational</v>
          </cell>
          <cell r="AE1750" t="str">
            <v>Operational</v>
          </cell>
          <cell r="AF1750" t="str">
            <v>Operational</v>
          </cell>
        </row>
        <row r="1751">
          <cell r="N1751" t="str">
            <v>United States</v>
          </cell>
          <cell r="W1751" t="str">
            <v>Operational</v>
          </cell>
          <cell r="X1751" t="str">
            <v>Operational</v>
          </cell>
          <cell r="Y1751" t="str">
            <v>Operational</v>
          </cell>
          <cell r="Z1751" t="str">
            <v>Operational</v>
          </cell>
          <cell r="AA1751" t="str">
            <v>Operational</v>
          </cell>
          <cell r="AB1751" t="str">
            <v>Operational</v>
          </cell>
          <cell r="AC1751" t="str">
            <v>Operational</v>
          </cell>
          <cell r="AD1751" t="str">
            <v>Operational</v>
          </cell>
          <cell r="AE1751" t="str">
            <v>Operational</v>
          </cell>
          <cell r="AF1751" t="str">
            <v>Operational</v>
          </cell>
        </row>
        <row r="1752">
          <cell r="N1752" t="str">
            <v>United States</v>
          </cell>
          <cell r="W1752" t="str">
            <v>Operational</v>
          </cell>
          <cell r="X1752" t="str">
            <v>Operational</v>
          </cell>
          <cell r="Y1752" t="str">
            <v>Operational</v>
          </cell>
          <cell r="Z1752" t="str">
            <v>Operational</v>
          </cell>
          <cell r="AA1752" t="str">
            <v>Operational</v>
          </cell>
          <cell r="AB1752" t="str">
            <v>Operational</v>
          </cell>
          <cell r="AC1752" t="str">
            <v>Operational</v>
          </cell>
          <cell r="AD1752" t="str">
            <v>Operational</v>
          </cell>
          <cell r="AE1752" t="str">
            <v>Operational</v>
          </cell>
          <cell r="AF1752" t="str">
            <v>Operational</v>
          </cell>
        </row>
        <row r="1753">
          <cell r="N1753" t="str">
            <v>United States</v>
          </cell>
          <cell r="W1753" t="str">
            <v>Operational</v>
          </cell>
          <cell r="X1753" t="str">
            <v>Operational</v>
          </cell>
          <cell r="Y1753" t="str">
            <v>Operational</v>
          </cell>
          <cell r="Z1753" t="str">
            <v>Operational</v>
          </cell>
          <cell r="AA1753" t="str">
            <v>Operational</v>
          </cell>
          <cell r="AB1753" t="str">
            <v>Operational</v>
          </cell>
          <cell r="AC1753" t="str">
            <v>Operational</v>
          </cell>
          <cell r="AD1753" t="str">
            <v>Operational</v>
          </cell>
          <cell r="AE1753" t="str">
            <v>Operational</v>
          </cell>
          <cell r="AF1753" t="str">
            <v>Operational</v>
          </cell>
        </row>
        <row r="1754">
          <cell r="N1754" t="str">
            <v>United States</v>
          </cell>
          <cell r="W1754" t="str">
            <v>Operational</v>
          </cell>
          <cell r="X1754" t="str">
            <v>Operational</v>
          </cell>
          <cell r="Y1754" t="str">
            <v>Operational</v>
          </cell>
          <cell r="Z1754" t="str">
            <v>Operational</v>
          </cell>
          <cell r="AA1754" t="str">
            <v>Operational</v>
          </cell>
          <cell r="AB1754" t="str">
            <v>Operational</v>
          </cell>
          <cell r="AC1754" t="str">
            <v>Operational</v>
          </cell>
          <cell r="AD1754" t="str">
            <v>Operational</v>
          </cell>
          <cell r="AE1754" t="str">
            <v>Operational</v>
          </cell>
          <cell r="AF1754" t="str">
            <v>Operational</v>
          </cell>
        </row>
        <row r="1755">
          <cell r="N1755" t="str">
            <v>United States</v>
          </cell>
          <cell r="W1755" t="str">
            <v>Operational</v>
          </cell>
          <cell r="X1755" t="str">
            <v>Operational</v>
          </cell>
          <cell r="Y1755" t="str">
            <v>Operational</v>
          </cell>
          <cell r="Z1755" t="str">
            <v>Operational</v>
          </cell>
          <cell r="AA1755" t="str">
            <v>Operational</v>
          </cell>
          <cell r="AB1755" t="str">
            <v>Operational</v>
          </cell>
          <cell r="AC1755" t="str">
            <v>Operational</v>
          </cell>
          <cell r="AD1755" t="str">
            <v>Operational</v>
          </cell>
          <cell r="AE1755" t="str">
            <v>Operational</v>
          </cell>
          <cell r="AF1755" t="str">
            <v>Operational</v>
          </cell>
        </row>
        <row r="1756">
          <cell r="N1756" t="str">
            <v>United States</v>
          </cell>
          <cell r="W1756" t="str">
            <v>Operational</v>
          </cell>
          <cell r="X1756" t="str">
            <v>Operational</v>
          </cell>
          <cell r="Y1756" t="str">
            <v>Operational</v>
          </cell>
          <cell r="Z1756" t="str">
            <v>Operational</v>
          </cell>
          <cell r="AA1756" t="str">
            <v>Operational</v>
          </cell>
          <cell r="AB1756" t="str">
            <v>Operational</v>
          </cell>
          <cell r="AC1756" t="str">
            <v>Operational</v>
          </cell>
          <cell r="AD1756" t="str">
            <v>Operational</v>
          </cell>
          <cell r="AE1756" t="str">
            <v>Operational</v>
          </cell>
          <cell r="AF1756" t="str">
            <v>Operational</v>
          </cell>
        </row>
        <row r="1757">
          <cell r="N1757" t="str">
            <v>Canada</v>
          </cell>
          <cell r="W1757" t="str">
            <v>Operational</v>
          </cell>
          <cell r="X1757" t="str">
            <v>Operational</v>
          </cell>
          <cell r="Y1757" t="str">
            <v>Operational</v>
          </cell>
          <cell r="Z1757" t="str">
            <v>Operational</v>
          </cell>
          <cell r="AA1757" t="str">
            <v>Operational</v>
          </cell>
          <cell r="AB1757" t="str">
            <v>Operational</v>
          </cell>
          <cell r="AC1757" t="str">
            <v>Operational</v>
          </cell>
          <cell r="AD1757" t="str">
            <v>Operational</v>
          </cell>
          <cell r="AE1757" t="str">
            <v>Operational</v>
          </cell>
          <cell r="AF1757" t="str">
            <v>Operational</v>
          </cell>
        </row>
        <row r="1758">
          <cell r="N1758" t="str">
            <v>United States</v>
          </cell>
          <cell r="W1758" t="str">
            <v>Operational</v>
          </cell>
          <cell r="X1758" t="str">
            <v>Operational</v>
          </cell>
          <cell r="Y1758" t="str">
            <v>Operational</v>
          </cell>
          <cell r="Z1758" t="str">
            <v>Operational</v>
          </cell>
          <cell r="AA1758" t="str">
            <v>Operational</v>
          </cell>
          <cell r="AB1758" t="str">
            <v>Operational</v>
          </cell>
          <cell r="AC1758" t="str">
            <v>Operational</v>
          </cell>
          <cell r="AD1758" t="str">
            <v>Operational</v>
          </cell>
          <cell r="AE1758" t="str">
            <v>Operational</v>
          </cell>
          <cell r="AF1758" t="str">
            <v>Operational</v>
          </cell>
        </row>
        <row r="1759">
          <cell r="N1759" t="str">
            <v>United States</v>
          </cell>
          <cell r="W1759" t="str">
            <v>Operational</v>
          </cell>
          <cell r="X1759" t="str">
            <v>Operational</v>
          </cell>
          <cell r="Y1759" t="str">
            <v>Operational</v>
          </cell>
          <cell r="Z1759" t="str">
            <v>Operational</v>
          </cell>
          <cell r="AA1759" t="str">
            <v>Operational</v>
          </cell>
          <cell r="AB1759" t="str">
            <v>Operational</v>
          </cell>
          <cell r="AC1759" t="str">
            <v>Operational</v>
          </cell>
          <cell r="AD1759" t="str">
            <v>Operational</v>
          </cell>
          <cell r="AE1759" t="str">
            <v>Operational</v>
          </cell>
          <cell r="AF1759" t="str">
            <v>Operational</v>
          </cell>
        </row>
        <row r="1760">
          <cell r="N1760" t="str">
            <v>United States</v>
          </cell>
          <cell r="W1760" t="str">
            <v>Operational</v>
          </cell>
          <cell r="X1760" t="str">
            <v>Operational</v>
          </cell>
          <cell r="Y1760" t="str">
            <v>Operational</v>
          </cell>
          <cell r="Z1760" t="str">
            <v>Operational</v>
          </cell>
          <cell r="AA1760" t="str">
            <v>Operational</v>
          </cell>
          <cell r="AB1760" t="str">
            <v>Operational</v>
          </cell>
          <cell r="AC1760" t="str">
            <v>Operational</v>
          </cell>
          <cell r="AD1760" t="str">
            <v>Operational</v>
          </cell>
          <cell r="AE1760" t="str">
            <v>Operational</v>
          </cell>
          <cell r="AF1760" t="str">
            <v>Operational</v>
          </cell>
        </row>
        <row r="1761">
          <cell r="N1761" t="str">
            <v>United States</v>
          </cell>
          <cell r="W1761" t="str">
            <v>Operational</v>
          </cell>
          <cell r="X1761" t="str">
            <v>Operational</v>
          </cell>
          <cell r="Y1761" t="str">
            <v>Operational</v>
          </cell>
          <cell r="Z1761" t="str">
            <v>Operational</v>
          </cell>
          <cell r="AA1761" t="str">
            <v>Operational</v>
          </cell>
          <cell r="AB1761" t="str">
            <v>Operational</v>
          </cell>
          <cell r="AC1761" t="str">
            <v>Operational</v>
          </cell>
          <cell r="AD1761" t="str">
            <v>Operational</v>
          </cell>
          <cell r="AE1761" t="str">
            <v>Operational</v>
          </cell>
          <cell r="AF1761" t="str">
            <v>Operational</v>
          </cell>
        </row>
        <row r="1762">
          <cell r="N1762" t="str">
            <v>United States</v>
          </cell>
          <cell r="W1762" t="str">
            <v>Operational</v>
          </cell>
          <cell r="X1762" t="str">
            <v>Operational</v>
          </cell>
          <cell r="Y1762" t="str">
            <v>Operational</v>
          </cell>
          <cell r="Z1762" t="str">
            <v>Operational</v>
          </cell>
          <cell r="AA1762" t="str">
            <v>Operational</v>
          </cell>
          <cell r="AB1762" t="str">
            <v>Operational</v>
          </cell>
          <cell r="AC1762" t="str">
            <v>Operational</v>
          </cell>
          <cell r="AD1762" t="str">
            <v>Operational</v>
          </cell>
          <cell r="AE1762" t="str">
            <v>Operational</v>
          </cell>
          <cell r="AF1762" t="str">
            <v>Operational</v>
          </cell>
        </row>
        <row r="1763">
          <cell r="N1763" t="str">
            <v>United States</v>
          </cell>
          <cell r="W1763" t="str">
            <v>Operational</v>
          </cell>
          <cell r="X1763" t="str">
            <v>Operational</v>
          </cell>
          <cell r="Y1763" t="str">
            <v>Operational</v>
          </cell>
          <cell r="Z1763" t="str">
            <v>Operational</v>
          </cell>
          <cell r="AA1763" t="str">
            <v>Operational</v>
          </cell>
          <cell r="AB1763" t="str">
            <v>Operational</v>
          </cell>
          <cell r="AC1763" t="str">
            <v>Operational</v>
          </cell>
          <cell r="AD1763" t="str">
            <v>Operational</v>
          </cell>
          <cell r="AE1763" t="str">
            <v>Operational</v>
          </cell>
          <cell r="AF1763" t="str">
            <v>Operational</v>
          </cell>
        </row>
        <row r="1764">
          <cell r="N1764" t="str">
            <v>United States</v>
          </cell>
          <cell r="W1764" t="str">
            <v>Operational</v>
          </cell>
          <cell r="X1764" t="str">
            <v>Operational</v>
          </cell>
          <cell r="Y1764" t="str">
            <v>Operational</v>
          </cell>
          <cell r="Z1764" t="str">
            <v>Operational</v>
          </cell>
          <cell r="AA1764" t="str">
            <v>Operational</v>
          </cell>
          <cell r="AB1764" t="str">
            <v>Operational</v>
          </cell>
          <cell r="AC1764" t="str">
            <v>Operational</v>
          </cell>
          <cell r="AD1764" t="str">
            <v>Operational</v>
          </cell>
          <cell r="AE1764" t="str">
            <v>Operational</v>
          </cell>
          <cell r="AF1764" t="str">
            <v>Operational</v>
          </cell>
        </row>
        <row r="1765">
          <cell r="N1765" t="str">
            <v>United States</v>
          </cell>
          <cell r="W1765" t="str">
            <v>Operational</v>
          </cell>
          <cell r="X1765" t="str">
            <v>Operational</v>
          </cell>
          <cell r="Y1765" t="str">
            <v>Operational</v>
          </cell>
          <cell r="Z1765" t="str">
            <v>Operational</v>
          </cell>
          <cell r="AA1765" t="str">
            <v>Operational</v>
          </cell>
          <cell r="AB1765" t="str">
            <v>Operational</v>
          </cell>
          <cell r="AC1765" t="str">
            <v>Operational</v>
          </cell>
          <cell r="AD1765" t="str">
            <v>Operational</v>
          </cell>
          <cell r="AE1765" t="str">
            <v>Operational</v>
          </cell>
          <cell r="AF1765" t="str">
            <v>Operational</v>
          </cell>
        </row>
        <row r="1766">
          <cell r="N1766" t="str">
            <v>United States</v>
          </cell>
          <cell r="W1766" t="str">
            <v>Operational</v>
          </cell>
          <cell r="X1766" t="str">
            <v>Operational</v>
          </cell>
          <cell r="Y1766" t="str">
            <v>Operational</v>
          </cell>
          <cell r="Z1766" t="str">
            <v>Operational</v>
          </cell>
          <cell r="AA1766" t="str">
            <v>Operational</v>
          </cell>
          <cell r="AB1766" t="str">
            <v>Operational</v>
          </cell>
          <cell r="AC1766" t="str">
            <v>Operational</v>
          </cell>
          <cell r="AD1766" t="str">
            <v>Operational</v>
          </cell>
          <cell r="AE1766" t="str">
            <v>Operational</v>
          </cell>
          <cell r="AF1766" t="str">
            <v>Operational</v>
          </cell>
        </row>
        <row r="1767">
          <cell r="N1767" t="str">
            <v>United States</v>
          </cell>
          <cell r="W1767" t="str">
            <v>Operational</v>
          </cell>
          <cell r="X1767" t="str">
            <v>Operational</v>
          </cell>
          <cell r="Y1767" t="str">
            <v>Operational</v>
          </cell>
          <cell r="Z1767" t="str">
            <v>Operational</v>
          </cell>
          <cell r="AA1767" t="str">
            <v>Operational</v>
          </cell>
          <cell r="AB1767" t="str">
            <v>Operational</v>
          </cell>
          <cell r="AC1767" t="str">
            <v>Operational</v>
          </cell>
          <cell r="AD1767" t="str">
            <v>Operational</v>
          </cell>
          <cell r="AE1767" t="str">
            <v>Operational</v>
          </cell>
          <cell r="AF1767" t="str">
            <v>Operational</v>
          </cell>
        </row>
        <row r="1768">
          <cell r="N1768" t="str">
            <v>United States</v>
          </cell>
          <cell r="W1768" t="str">
            <v>Operational</v>
          </cell>
          <cell r="X1768" t="str">
            <v>Operational</v>
          </cell>
          <cell r="Y1768" t="str">
            <v>Operational</v>
          </cell>
          <cell r="Z1768" t="str">
            <v>Operational</v>
          </cell>
          <cell r="AA1768" t="str">
            <v>Operational</v>
          </cell>
          <cell r="AB1768" t="str">
            <v>Operational</v>
          </cell>
          <cell r="AC1768" t="str">
            <v>Operational</v>
          </cell>
          <cell r="AD1768" t="str">
            <v>Operational</v>
          </cell>
          <cell r="AE1768" t="str">
            <v>Operational</v>
          </cell>
          <cell r="AF1768" t="str">
            <v>Operational</v>
          </cell>
        </row>
        <row r="1769">
          <cell r="N1769" t="str">
            <v>United States</v>
          </cell>
          <cell r="W1769" t="str">
            <v>Operational</v>
          </cell>
          <cell r="X1769" t="str">
            <v>Operational</v>
          </cell>
          <cell r="Y1769" t="str">
            <v>Operational</v>
          </cell>
          <cell r="Z1769" t="str">
            <v>Operational</v>
          </cell>
          <cell r="AA1769" t="str">
            <v>Operational</v>
          </cell>
          <cell r="AB1769" t="str">
            <v>Operational</v>
          </cell>
          <cell r="AC1769" t="str">
            <v>Operational</v>
          </cell>
          <cell r="AD1769" t="str">
            <v>Operational</v>
          </cell>
          <cell r="AE1769" t="str">
            <v>Operational</v>
          </cell>
          <cell r="AF1769" t="str">
            <v>Operational</v>
          </cell>
        </row>
        <row r="1770">
          <cell r="N1770" t="str">
            <v>United States</v>
          </cell>
          <cell r="W1770" t="str">
            <v>Operational</v>
          </cell>
          <cell r="X1770" t="str">
            <v>Operational</v>
          </cell>
          <cell r="Y1770" t="str">
            <v>Operational</v>
          </cell>
          <cell r="Z1770" t="str">
            <v>Operational</v>
          </cell>
          <cell r="AA1770" t="str">
            <v>Operational</v>
          </cell>
          <cell r="AB1770" t="str">
            <v>Operational</v>
          </cell>
          <cell r="AC1770" t="str">
            <v>Operational</v>
          </cell>
          <cell r="AD1770" t="str">
            <v>Operational</v>
          </cell>
          <cell r="AE1770" t="str">
            <v>Operational</v>
          </cell>
          <cell r="AF1770" t="str">
            <v>Operational</v>
          </cell>
        </row>
        <row r="1771">
          <cell r="N1771" t="str">
            <v>United States</v>
          </cell>
          <cell r="W1771" t="str">
            <v>Under Construction</v>
          </cell>
          <cell r="X1771" t="str">
            <v>Under Construction</v>
          </cell>
          <cell r="Y1771" t="str">
            <v>Operational</v>
          </cell>
          <cell r="Z1771" t="str">
            <v>Operational</v>
          </cell>
          <cell r="AA1771" t="str">
            <v>Operational</v>
          </cell>
          <cell r="AB1771" t="str">
            <v>Operational</v>
          </cell>
          <cell r="AC1771" t="str">
            <v>Operational</v>
          </cell>
          <cell r="AD1771" t="str">
            <v>Operational</v>
          </cell>
          <cell r="AE1771" t="str">
            <v>Operational</v>
          </cell>
          <cell r="AF1771" t="str">
            <v>Operational</v>
          </cell>
        </row>
        <row r="1772">
          <cell r="N1772" t="str">
            <v>United States</v>
          </cell>
          <cell r="W1772" t="str">
            <v>Operational</v>
          </cell>
          <cell r="X1772" t="str">
            <v>Operational</v>
          </cell>
          <cell r="Y1772" t="str">
            <v>Operational</v>
          </cell>
          <cell r="Z1772" t="str">
            <v>Operational</v>
          </cell>
          <cell r="AA1772" t="str">
            <v>Operational</v>
          </cell>
          <cell r="AB1772" t="str">
            <v>Operational</v>
          </cell>
          <cell r="AC1772" t="str">
            <v>Operational</v>
          </cell>
          <cell r="AD1772" t="str">
            <v>Operational</v>
          </cell>
          <cell r="AE1772" t="str">
            <v>Operational</v>
          </cell>
          <cell r="AF1772" t="str">
            <v>Operational</v>
          </cell>
        </row>
        <row r="1773">
          <cell r="N1773" t="str">
            <v>United States</v>
          </cell>
          <cell r="W1773" t="str">
            <v>Operational</v>
          </cell>
          <cell r="X1773" t="str">
            <v>Operational</v>
          </cell>
          <cell r="Y1773" t="str">
            <v>Operational</v>
          </cell>
          <cell r="Z1773" t="str">
            <v>Operational</v>
          </cell>
          <cell r="AA1773" t="str">
            <v>Operational</v>
          </cell>
          <cell r="AB1773" t="str">
            <v>Operational</v>
          </cell>
          <cell r="AC1773" t="str">
            <v>Operational</v>
          </cell>
          <cell r="AD1773" t="str">
            <v>Operational</v>
          </cell>
          <cell r="AE1773" t="str">
            <v>Operational</v>
          </cell>
          <cell r="AF1773" t="str">
            <v>Operational</v>
          </cell>
        </row>
        <row r="1774">
          <cell r="N1774" t="str">
            <v>United States</v>
          </cell>
          <cell r="W1774" t="str">
            <v>Under Construction</v>
          </cell>
          <cell r="X1774" t="str">
            <v>Under Construction</v>
          </cell>
          <cell r="Y1774" t="str">
            <v>Operational</v>
          </cell>
          <cell r="Z1774" t="str">
            <v>Operational</v>
          </cell>
          <cell r="AA1774" t="str">
            <v>Operational</v>
          </cell>
          <cell r="AB1774" t="str">
            <v>Operational</v>
          </cell>
          <cell r="AC1774" t="str">
            <v>Operational</v>
          </cell>
          <cell r="AD1774" t="str">
            <v>Operational</v>
          </cell>
          <cell r="AE1774" t="str">
            <v>Operational</v>
          </cell>
          <cell r="AF1774" t="str">
            <v>Operational</v>
          </cell>
        </row>
        <row r="1775">
          <cell r="N1775" t="str">
            <v>United States</v>
          </cell>
          <cell r="W1775" t="str">
            <v>Operational</v>
          </cell>
          <cell r="X1775" t="str">
            <v>Operational</v>
          </cell>
          <cell r="Y1775" t="str">
            <v>Operational</v>
          </cell>
          <cell r="Z1775" t="str">
            <v>Operational</v>
          </cell>
          <cell r="AA1775" t="str">
            <v>Operational</v>
          </cell>
          <cell r="AB1775" t="str">
            <v>Operational</v>
          </cell>
          <cell r="AC1775" t="str">
            <v>Operational</v>
          </cell>
          <cell r="AD1775" t="str">
            <v>Operational</v>
          </cell>
          <cell r="AE1775" t="str">
            <v>Operational</v>
          </cell>
          <cell r="AF1775" t="str">
            <v>Operational</v>
          </cell>
        </row>
        <row r="1776">
          <cell r="N1776" t="str">
            <v>United States</v>
          </cell>
          <cell r="W1776" t="str">
            <v>Operational</v>
          </cell>
          <cell r="X1776" t="str">
            <v>Operational</v>
          </cell>
          <cell r="Y1776" t="str">
            <v>Operational</v>
          </cell>
          <cell r="Z1776" t="str">
            <v>Operational</v>
          </cell>
          <cell r="AA1776" t="str">
            <v>Operational</v>
          </cell>
          <cell r="AB1776" t="str">
            <v>Operational</v>
          </cell>
          <cell r="AC1776" t="str">
            <v>Operational</v>
          </cell>
          <cell r="AD1776" t="str">
            <v>Operational</v>
          </cell>
          <cell r="AE1776" t="str">
            <v>Operational</v>
          </cell>
          <cell r="AF1776" t="str">
            <v>Operational</v>
          </cell>
        </row>
        <row r="1777">
          <cell r="N1777" t="str">
            <v>United States</v>
          </cell>
          <cell r="W1777" t="str">
            <v>Operational</v>
          </cell>
          <cell r="X1777" t="str">
            <v>Operational</v>
          </cell>
          <cell r="Y1777" t="str">
            <v>Operational</v>
          </cell>
          <cell r="Z1777" t="str">
            <v>Operational</v>
          </cell>
          <cell r="AA1777" t="str">
            <v>Operational</v>
          </cell>
          <cell r="AB1777" t="str">
            <v>Operational</v>
          </cell>
          <cell r="AC1777" t="str">
            <v>Operational</v>
          </cell>
          <cell r="AD1777" t="str">
            <v>Operational</v>
          </cell>
          <cell r="AE1777" t="str">
            <v>Operational</v>
          </cell>
          <cell r="AF1777" t="str">
            <v>Operational</v>
          </cell>
        </row>
        <row r="1778">
          <cell r="N1778" t="str">
            <v>United States</v>
          </cell>
          <cell r="W1778" t="str">
            <v>Operational</v>
          </cell>
          <cell r="X1778" t="str">
            <v>Operational</v>
          </cell>
          <cell r="Y1778" t="str">
            <v>Operational</v>
          </cell>
          <cell r="Z1778" t="str">
            <v>Operational</v>
          </cell>
          <cell r="AA1778" t="str">
            <v>Operational</v>
          </cell>
          <cell r="AB1778" t="str">
            <v>Operational</v>
          </cell>
          <cell r="AC1778" t="str">
            <v>Operational</v>
          </cell>
          <cell r="AD1778" t="str">
            <v>Operational</v>
          </cell>
          <cell r="AE1778" t="str">
            <v>Operational</v>
          </cell>
          <cell r="AF1778" t="str">
            <v>Operational</v>
          </cell>
        </row>
        <row r="1779">
          <cell r="N1779" t="str">
            <v>United States</v>
          </cell>
          <cell r="W1779" t="str">
            <v>Operational</v>
          </cell>
          <cell r="X1779" t="str">
            <v>Operational</v>
          </cell>
          <cell r="Y1779" t="str">
            <v>Operational</v>
          </cell>
          <cell r="Z1779" t="str">
            <v>Operational</v>
          </cell>
          <cell r="AA1779" t="str">
            <v>Operational</v>
          </cell>
          <cell r="AB1779" t="str">
            <v>Operational</v>
          </cell>
          <cell r="AC1779" t="str">
            <v>Operational</v>
          </cell>
          <cell r="AD1779" t="str">
            <v>Operational</v>
          </cell>
          <cell r="AE1779" t="str">
            <v>Operational</v>
          </cell>
          <cell r="AF1779" t="str">
            <v>Operational</v>
          </cell>
        </row>
        <row r="1780">
          <cell r="N1780" t="str">
            <v>United States</v>
          </cell>
          <cell r="W1780" t="str">
            <v>Operational</v>
          </cell>
          <cell r="X1780" t="str">
            <v>Operational</v>
          </cell>
          <cell r="Y1780" t="str">
            <v>Operational</v>
          </cell>
          <cell r="Z1780" t="str">
            <v>Operational</v>
          </cell>
          <cell r="AA1780" t="str">
            <v>Operational</v>
          </cell>
          <cell r="AB1780" t="str">
            <v>Operational</v>
          </cell>
          <cell r="AC1780" t="str">
            <v>Operational</v>
          </cell>
          <cell r="AD1780" t="str">
            <v>Operational</v>
          </cell>
          <cell r="AE1780" t="str">
            <v>Operational</v>
          </cell>
          <cell r="AF1780" t="str">
            <v>Operational</v>
          </cell>
        </row>
        <row r="1781">
          <cell r="N1781" t="str">
            <v>United States</v>
          </cell>
          <cell r="W1781" t="str">
            <v>Operational</v>
          </cell>
          <cell r="X1781" t="str">
            <v>Operational</v>
          </cell>
          <cell r="Y1781" t="str">
            <v>Operational</v>
          </cell>
          <cell r="Z1781" t="str">
            <v>Operational</v>
          </cell>
          <cell r="AA1781" t="str">
            <v>Operational</v>
          </cell>
          <cell r="AB1781" t="str">
            <v>Operational</v>
          </cell>
          <cell r="AC1781" t="str">
            <v>Operational</v>
          </cell>
          <cell r="AD1781" t="str">
            <v>Operational</v>
          </cell>
          <cell r="AE1781" t="str">
            <v>Operational</v>
          </cell>
          <cell r="AF1781" t="str">
            <v>Operational</v>
          </cell>
        </row>
        <row r="1782">
          <cell r="N1782" t="str">
            <v>United States</v>
          </cell>
          <cell r="W1782" t="str">
            <v>Operational</v>
          </cell>
          <cell r="X1782" t="str">
            <v>Operational</v>
          </cell>
          <cell r="Y1782" t="str">
            <v>Operational</v>
          </cell>
          <cell r="Z1782" t="str">
            <v>Operational</v>
          </cell>
          <cell r="AA1782" t="str">
            <v>Operational</v>
          </cell>
          <cell r="AB1782" t="str">
            <v>Operational</v>
          </cell>
          <cell r="AC1782" t="str">
            <v>Operational</v>
          </cell>
          <cell r="AD1782" t="str">
            <v>Operational</v>
          </cell>
          <cell r="AE1782" t="str">
            <v>Operational</v>
          </cell>
          <cell r="AF1782" t="str">
            <v>Operational</v>
          </cell>
        </row>
        <row r="1783">
          <cell r="N1783" t="str">
            <v>United States</v>
          </cell>
          <cell r="W1783" t="str">
            <v>Operational</v>
          </cell>
          <cell r="X1783" t="str">
            <v>Operational</v>
          </cell>
          <cell r="Y1783" t="str">
            <v>Operational</v>
          </cell>
          <cell r="Z1783" t="str">
            <v>Operational</v>
          </cell>
          <cell r="AA1783" t="str">
            <v>Operational</v>
          </cell>
          <cell r="AB1783" t="str">
            <v>Operational</v>
          </cell>
          <cell r="AC1783" t="str">
            <v>Operational</v>
          </cell>
          <cell r="AD1783" t="str">
            <v>Operational</v>
          </cell>
          <cell r="AE1783" t="str">
            <v>Operational</v>
          </cell>
          <cell r="AF1783" t="str">
            <v>Operational</v>
          </cell>
        </row>
        <row r="1784">
          <cell r="N1784" t="str">
            <v>United States</v>
          </cell>
          <cell r="W1784" t="str">
            <v>Under Construction</v>
          </cell>
          <cell r="X1784" t="str">
            <v>Operational</v>
          </cell>
          <cell r="Y1784" t="str">
            <v>Operational</v>
          </cell>
          <cell r="Z1784" t="str">
            <v>Operational</v>
          </cell>
          <cell r="AA1784" t="str">
            <v>Operational</v>
          </cell>
          <cell r="AB1784" t="str">
            <v>Operational</v>
          </cell>
          <cell r="AC1784" t="str">
            <v>Operational</v>
          </cell>
          <cell r="AD1784" t="str">
            <v>Operational</v>
          </cell>
          <cell r="AE1784" t="str">
            <v>Operational</v>
          </cell>
          <cell r="AF1784" t="str">
            <v>Operational</v>
          </cell>
        </row>
        <row r="1785">
          <cell r="N1785" t="str">
            <v>United States</v>
          </cell>
          <cell r="W1785" t="str">
            <v>Operational</v>
          </cell>
          <cell r="X1785" t="str">
            <v>Operational</v>
          </cell>
          <cell r="Y1785" t="str">
            <v>Operational</v>
          </cell>
          <cell r="Z1785" t="str">
            <v>Operational</v>
          </cell>
          <cell r="AA1785" t="str">
            <v>Operational</v>
          </cell>
          <cell r="AB1785" t="str">
            <v>Operational</v>
          </cell>
          <cell r="AC1785" t="str">
            <v>Operational</v>
          </cell>
          <cell r="AD1785" t="str">
            <v>Operational</v>
          </cell>
          <cell r="AE1785" t="str">
            <v>Operational</v>
          </cell>
          <cell r="AF1785" t="str">
            <v>Operational</v>
          </cell>
        </row>
        <row r="1786">
          <cell r="N1786" t="str">
            <v>United States</v>
          </cell>
          <cell r="W1786" t="str">
            <v>Operational</v>
          </cell>
          <cell r="X1786" t="str">
            <v>Operational</v>
          </cell>
          <cell r="Y1786" t="str">
            <v>Operational</v>
          </cell>
          <cell r="Z1786" t="str">
            <v>Operational</v>
          </cell>
          <cell r="AA1786" t="str">
            <v>Operational</v>
          </cell>
          <cell r="AB1786" t="str">
            <v>Operational</v>
          </cell>
          <cell r="AC1786" t="str">
            <v>Operational</v>
          </cell>
          <cell r="AD1786" t="str">
            <v>Operational</v>
          </cell>
          <cell r="AE1786" t="str">
            <v>Operational</v>
          </cell>
          <cell r="AF1786" t="str">
            <v>Operational</v>
          </cell>
        </row>
        <row r="1787">
          <cell r="N1787" t="str">
            <v>United States</v>
          </cell>
          <cell r="W1787" t="str">
            <v>Operational</v>
          </cell>
          <cell r="X1787" t="str">
            <v>Operational</v>
          </cell>
          <cell r="Y1787" t="str">
            <v>Operational</v>
          </cell>
          <cell r="Z1787" t="str">
            <v>Operational</v>
          </cell>
          <cell r="AA1787" t="str">
            <v>Operational</v>
          </cell>
          <cell r="AB1787" t="str">
            <v>Operational</v>
          </cell>
          <cell r="AC1787" t="str">
            <v>Operational</v>
          </cell>
          <cell r="AD1787" t="str">
            <v>Operational</v>
          </cell>
          <cell r="AE1787" t="str">
            <v>Operational</v>
          </cell>
          <cell r="AF1787" t="str">
            <v>Operational</v>
          </cell>
        </row>
        <row r="1788">
          <cell r="N1788" t="str">
            <v>United States</v>
          </cell>
          <cell r="W1788" t="str">
            <v>Operational</v>
          </cell>
          <cell r="X1788" t="str">
            <v>Operational</v>
          </cell>
          <cell r="Y1788" t="str">
            <v>Operational</v>
          </cell>
          <cell r="Z1788" t="str">
            <v>Operational</v>
          </cell>
          <cell r="AA1788" t="str">
            <v>Operational</v>
          </cell>
          <cell r="AB1788" t="str">
            <v>Operational</v>
          </cell>
          <cell r="AC1788" t="str">
            <v>Operational</v>
          </cell>
          <cell r="AD1788" t="str">
            <v>Operational</v>
          </cell>
          <cell r="AE1788" t="str">
            <v>Operational</v>
          </cell>
          <cell r="AF1788" t="str">
            <v>Operational</v>
          </cell>
        </row>
        <row r="1789">
          <cell r="N1789" t="str">
            <v>United States</v>
          </cell>
          <cell r="W1789" t="str">
            <v>Operational</v>
          </cell>
          <cell r="X1789" t="str">
            <v>Operational</v>
          </cell>
          <cell r="Y1789" t="str">
            <v>Operational</v>
          </cell>
          <cell r="Z1789" t="str">
            <v>Operational</v>
          </cell>
          <cell r="AA1789" t="str">
            <v>Operational</v>
          </cell>
          <cell r="AB1789" t="str">
            <v>Operational</v>
          </cell>
          <cell r="AC1789" t="str">
            <v>Operational</v>
          </cell>
          <cell r="AD1789" t="str">
            <v>Operational</v>
          </cell>
          <cell r="AE1789" t="str">
            <v>Operational</v>
          </cell>
          <cell r="AF1789" t="str">
            <v>Operational</v>
          </cell>
        </row>
        <row r="1790">
          <cell r="N1790" t="str">
            <v>United States</v>
          </cell>
          <cell r="W1790" t="str">
            <v>Operational</v>
          </cell>
          <cell r="X1790" t="str">
            <v>Operational</v>
          </cell>
          <cell r="Y1790" t="str">
            <v>Operational</v>
          </cell>
          <cell r="Z1790" t="str">
            <v>Operational</v>
          </cell>
          <cell r="AA1790" t="str">
            <v>Operational</v>
          </cell>
          <cell r="AB1790" t="str">
            <v>Operational</v>
          </cell>
          <cell r="AC1790" t="str">
            <v>Operational</v>
          </cell>
          <cell r="AD1790" t="str">
            <v>Operational</v>
          </cell>
          <cell r="AE1790" t="str">
            <v>Operational</v>
          </cell>
          <cell r="AF1790" t="str">
            <v>Operational</v>
          </cell>
        </row>
        <row r="1791">
          <cell r="N1791" t="str">
            <v>United States</v>
          </cell>
          <cell r="W1791" t="str">
            <v>Operational</v>
          </cell>
          <cell r="X1791" t="str">
            <v>Operational</v>
          </cell>
          <cell r="Y1791" t="str">
            <v>Operational</v>
          </cell>
          <cell r="Z1791" t="str">
            <v>Operational</v>
          </cell>
          <cell r="AA1791" t="str">
            <v>Operational</v>
          </cell>
          <cell r="AB1791" t="str">
            <v>Operational</v>
          </cell>
          <cell r="AC1791" t="str">
            <v>Operational</v>
          </cell>
          <cell r="AD1791" t="str">
            <v>Operational</v>
          </cell>
          <cell r="AE1791" t="str">
            <v>Operational</v>
          </cell>
          <cell r="AF1791" t="str">
            <v>Operational</v>
          </cell>
        </row>
        <row r="1792">
          <cell r="N1792" t="str">
            <v>United States</v>
          </cell>
          <cell r="W1792" t="str">
            <v>Operational</v>
          </cell>
          <cell r="X1792" t="str">
            <v>Operational</v>
          </cell>
          <cell r="Y1792" t="str">
            <v>Operational</v>
          </cell>
          <cell r="Z1792" t="str">
            <v>Operational</v>
          </cell>
          <cell r="AA1792" t="str">
            <v>Operational</v>
          </cell>
          <cell r="AB1792" t="str">
            <v>Operational</v>
          </cell>
          <cell r="AC1792" t="str">
            <v>Operational</v>
          </cell>
          <cell r="AD1792" t="str">
            <v>Operational</v>
          </cell>
          <cell r="AE1792" t="str">
            <v>Operational</v>
          </cell>
          <cell r="AF1792" t="str">
            <v>Operational</v>
          </cell>
        </row>
        <row r="1793">
          <cell r="N1793" t="str">
            <v>United States</v>
          </cell>
          <cell r="W1793" t="str">
            <v>Operational</v>
          </cell>
          <cell r="X1793" t="str">
            <v>Operational</v>
          </cell>
          <cell r="Y1793" t="str">
            <v>Operational</v>
          </cell>
          <cell r="Z1793" t="str">
            <v>Operational</v>
          </cell>
          <cell r="AA1793" t="str">
            <v>Operational</v>
          </cell>
          <cell r="AB1793" t="str">
            <v>Operational</v>
          </cell>
          <cell r="AC1793" t="str">
            <v>Operational</v>
          </cell>
          <cell r="AD1793" t="str">
            <v>Operational</v>
          </cell>
          <cell r="AE1793" t="str">
            <v>Operational</v>
          </cell>
          <cell r="AF1793" t="str">
            <v>Operational</v>
          </cell>
        </row>
        <row r="1794">
          <cell r="N1794" t="str">
            <v>United States</v>
          </cell>
          <cell r="W1794" t="str">
            <v>Operational</v>
          </cell>
          <cell r="X1794" t="str">
            <v>Operational</v>
          </cell>
          <cell r="Y1794" t="str">
            <v>Operational</v>
          </cell>
          <cell r="Z1794" t="str">
            <v>Operational</v>
          </cell>
          <cell r="AA1794" t="str">
            <v>Operational</v>
          </cell>
          <cell r="AB1794" t="str">
            <v>Operational</v>
          </cell>
          <cell r="AC1794" t="str">
            <v>Operational</v>
          </cell>
          <cell r="AD1794" t="str">
            <v>Operational</v>
          </cell>
          <cell r="AE1794" t="str">
            <v>Operational</v>
          </cell>
          <cell r="AF1794" t="str">
            <v>Operational</v>
          </cell>
        </row>
        <row r="1795">
          <cell r="N1795" t="str">
            <v>United States</v>
          </cell>
          <cell r="W1795" t="str">
            <v>Operational</v>
          </cell>
          <cell r="X1795" t="str">
            <v>Operational</v>
          </cell>
          <cell r="Y1795" t="str">
            <v>Operational</v>
          </cell>
          <cell r="Z1795" t="str">
            <v>Operational</v>
          </cell>
          <cell r="AA1795" t="str">
            <v>Operational</v>
          </cell>
          <cell r="AB1795" t="str">
            <v>Operational</v>
          </cell>
          <cell r="AC1795" t="str">
            <v>Operational</v>
          </cell>
          <cell r="AD1795" t="str">
            <v>Operational</v>
          </cell>
          <cell r="AE1795" t="str">
            <v>Operational</v>
          </cell>
          <cell r="AF1795" t="str">
            <v>Operational</v>
          </cell>
        </row>
        <row r="1796">
          <cell r="N1796" t="str">
            <v>United States</v>
          </cell>
          <cell r="W1796" t="str">
            <v>Operational</v>
          </cell>
          <cell r="X1796" t="str">
            <v>Operational</v>
          </cell>
          <cell r="Y1796" t="str">
            <v>Operational</v>
          </cell>
          <cell r="Z1796" t="str">
            <v>Operational</v>
          </cell>
          <cell r="AA1796" t="str">
            <v>Operational</v>
          </cell>
          <cell r="AB1796" t="str">
            <v>Operational</v>
          </cell>
          <cell r="AC1796" t="str">
            <v>Operational</v>
          </cell>
          <cell r="AD1796" t="str">
            <v>Operational</v>
          </cell>
          <cell r="AE1796" t="str">
            <v>Operational</v>
          </cell>
          <cell r="AF1796" t="str">
            <v>Operational</v>
          </cell>
        </row>
        <row r="1797">
          <cell r="N1797" t="str">
            <v>United States</v>
          </cell>
          <cell r="W1797" t="str">
            <v>Operational</v>
          </cell>
          <cell r="X1797" t="str">
            <v>Operational</v>
          </cell>
          <cell r="Y1797" t="str">
            <v>Operational</v>
          </cell>
          <cell r="Z1797" t="str">
            <v>Operational</v>
          </cell>
          <cell r="AA1797" t="str">
            <v>Operational</v>
          </cell>
          <cell r="AB1797" t="str">
            <v>Operational</v>
          </cell>
          <cell r="AC1797" t="str">
            <v>Operational</v>
          </cell>
          <cell r="AD1797" t="str">
            <v>Operational</v>
          </cell>
          <cell r="AE1797" t="str">
            <v>Operational</v>
          </cell>
          <cell r="AF1797" t="str">
            <v>Operational</v>
          </cell>
        </row>
        <row r="1798">
          <cell r="N1798" t="str">
            <v>Canada</v>
          </cell>
          <cell r="W1798" t="str">
            <v>Under Construction</v>
          </cell>
          <cell r="X1798" t="str">
            <v>Operational</v>
          </cell>
          <cell r="Y1798" t="str">
            <v>Operational</v>
          </cell>
          <cell r="Z1798" t="str">
            <v>Operational</v>
          </cell>
          <cell r="AA1798" t="str">
            <v>Operational</v>
          </cell>
          <cell r="AB1798" t="str">
            <v>Operational</v>
          </cell>
          <cell r="AC1798" t="str">
            <v>Operational</v>
          </cell>
          <cell r="AD1798" t="str">
            <v>Operational</v>
          </cell>
          <cell r="AE1798" t="str">
            <v>Operational</v>
          </cell>
          <cell r="AF1798" t="str">
            <v>Operational</v>
          </cell>
        </row>
        <row r="1799">
          <cell r="N1799" t="str">
            <v>United States</v>
          </cell>
          <cell r="W1799" t="str">
            <v>Operational</v>
          </cell>
          <cell r="X1799" t="str">
            <v>Operational</v>
          </cell>
          <cell r="Y1799" t="str">
            <v>Operational</v>
          </cell>
          <cell r="Z1799" t="str">
            <v>Operational</v>
          </cell>
          <cell r="AA1799" t="str">
            <v>Operational</v>
          </cell>
          <cell r="AB1799" t="str">
            <v>Operational</v>
          </cell>
          <cell r="AC1799" t="str">
            <v>Operational</v>
          </cell>
          <cell r="AD1799" t="str">
            <v>Operational</v>
          </cell>
          <cell r="AE1799" t="str">
            <v>Operational</v>
          </cell>
          <cell r="AF1799" t="str">
            <v>Operational</v>
          </cell>
        </row>
        <row r="1800">
          <cell r="N1800" t="str">
            <v>Canada</v>
          </cell>
          <cell r="W1800" t="str">
            <v>Operational</v>
          </cell>
          <cell r="X1800" t="str">
            <v>Operational</v>
          </cell>
          <cell r="Y1800" t="str">
            <v>Operational</v>
          </cell>
          <cell r="Z1800" t="str">
            <v>Operational</v>
          </cell>
          <cell r="AA1800" t="str">
            <v>Operational</v>
          </cell>
          <cell r="AB1800" t="str">
            <v>Operational</v>
          </cell>
          <cell r="AC1800" t="str">
            <v>Operational</v>
          </cell>
          <cell r="AD1800" t="str">
            <v>Operational</v>
          </cell>
          <cell r="AE1800" t="str">
            <v>Operational</v>
          </cell>
          <cell r="AF1800" t="str">
            <v>Operational</v>
          </cell>
        </row>
        <row r="1801">
          <cell r="N1801" t="str">
            <v>United States</v>
          </cell>
          <cell r="W1801" t="str">
            <v>Operational</v>
          </cell>
          <cell r="X1801" t="str">
            <v>Operational</v>
          </cell>
          <cell r="Y1801" t="str">
            <v>Operational</v>
          </cell>
          <cell r="Z1801" t="str">
            <v>Operational</v>
          </cell>
          <cell r="AA1801" t="str">
            <v>Operational</v>
          </cell>
          <cell r="AB1801" t="str">
            <v>Operational</v>
          </cell>
          <cell r="AC1801" t="str">
            <v>Operational</v>
          </cell>
          <cell r="AD1801" t="str">
            <v>Operational</v>
          </cell>
          <cell r="AE1801" t="str">
            <v>Operational</v>
          </cell>
          <cell r="AF1801" t="str">
            <v>Operational</v>
          </cell>
        </row>
        <row r="1802">
          <cell r="N1802" t="str">
            <v>Canada</v>
          </cell>
          <cell r="W1802" t="str">
            <v>Operational</v>
          </cell>
          <cell r="X1802" t="str">
            <v>Operational</v>
          </cell>
          <cell r="Y1802" t="str">
            <v>Operational</v>
          </cell>
          <cell r="Z1802" t="str">
            <v>Operational</v>
          </cell>
          <cell r="AA1802" t="str">
            <v>Operational</v>
          </cell>
          <cell r="AB1802" t="str">
            <v>Operational</v>
          </cell>
          <cell r="AC1802" t="str">
            <v>Operational</v>
          </cell>
          <cell r="AD1802" t="str">
            <v>Operational</v>
          </cell>
          <cell r="AE1802" t="str">
            <v>Operational</v>
          </cell>
          <cell r="AF1802" t="str">
            <v>Operational</v>
          </cell>
        </row>
        <row r="1803">
          <cell r="N1803" t="str">
            <v>United States</v>
          </cell>
          <cell r="W1803" t="str">
            <v>Operational</v>
          </cell>
          <cell r="X1803" t="str">
            <v>Operational</v>
          </cell>
          <cell r="Y1803" t="str">
            <v>Operational</v>
          </cell>
          <cell r="Z1803" t="str">
            <v>Operational</v>
          </cell>
          <cell r="AA1803" t="str">
            <v>Operational</v>
          </cell>
          <cell r="AB1803" t="str">
            <v>Operational</v>
          </cell>
          <cell r="AC1803" t="str">
            <v>Operational</v>
          </cell>
          <cell r="AD1803" t="str">
            <v>Operational</v>
          </cell>
          <cell r="AE1803" t="str">
            <v>Operational</v>
          </cell>
          <cell r="AF1803" t="str">
            <v>Operational</v>
          </cell>
        </row>
        <row r="1804">
          <cell r="N1804" t="str">
            <v>United States</v>
          </cell>
          <cell r="W1804" t="str">
            <v>Operational</v>
          </cell>
          <cell r="X1804" t="str">
            <v>Operational</v>
          </cell>
          <cell r="Y1804" t="str">
            <v>Operational</v>
          </cell>
          <cell r="Z1804" t="str">
            <v>Operational</v>
          </cell>
          <cell r="AA1804" t="str">
            <v>Operational</v>
          </cell>
          <cell r="AB1804" t="str">
            <v>Operational</v>
          </cell>
          <cell r="AC1804" t="str">
            <v>Operational</v>
          </cell>
          <cell r="AD1804" t="str">
            <v>Operational</v>
          </cell>
          <cell r="AE1804" t="str">
            <v>Operational</v>
          </cell>
          <cell r="AF1804" t="str">
            <v>Operational</v>
          </cell>
        </row>
        <row r="1805">
          <cell r="N1805" t="str">
            <v>United States</v>
          </cell>
          <cell r="W1805" t="str">
            <v>Operational</v>
          </cell>
          <cell r="X1805" t="str">
            <v>Operational</v>
          </cell>
          <cell r="Y1805" t="str">
            <v>Operational</v>
          </cell>
          <cell r="Z1805" t="str">
            <v>Operational</v>
          </cell>
          <cell r="AA1805" t="str">
            <v>Operational</v>
          </cell>
          <cell r="AB1805" t="str">
            <v>Operational</v>
          </cell>
          <cell r="AC1805" t="str">
            <v>Operational</v>
          </cell>
          <cell r="AD1805" t="str">
            <v>Operational</v>
          </cell>
          <cell r="AE1805" t="str">
            <v>Operational</v>
          </cell>
          <cell r="AF1805" t="str">
            <v>Operational</v>
          </cell>
        </row>
        <row r="1806">
          <cell r="N1806" t="str">
            <v>United States</v>
          </cell>
          <cell r="W1806" t="str">
            <v>Operational</v>
          </cell>
          <cell r="X1806" t="str">
            <v>Operational</v>
          </cell>
          <cell r="Y1806" t="str">
            <v>Operational</v>
          </cell>
          <cell r="Z1806" t="str">
            <v>Operational</v>
          </cell>
          <cell r="AA1806" t="str">
            <v>Operational</v>
          </cell>
          <cell r="AB1806" t="str">
            <v>Operational</v>
          </cell>
          <cell r="AC1806" t="str">
            <v>Operational</v>
          </cell>
          <cell r="AD1806" t="str">
            <v>Operational</v>
          </cell>
          <cell r="AE1806" t="str">
            <v>Operational</v>
          </cell>
          <cell r="AF1806" t="str">
            <v>Operational</v>
          </cell>
        </row>
        <row r="1807">
          <cell r="N1807" t="str">
            <v>United States</v>
          </cell>
          <cell r="W1807" t="str">
            <v>Operational</v>
          </cell>
          <cell r="X1807" t="str">
            <v>Operational</v>
          </cell>
          <cell r="Y1807" t="str">
            <v>Operational</v>
          </cell>
          <cell r="Z1807" t="str">
            <v>Operational</v>
          </cell>
          <cell r="AA1807" t="str">
            <v>Operational</v>
          </cell>
          <cell r="AB1807" t="str">
            <v>Operational</v>
          </cell>
          <cell r="AC1807" t="str">
            <v>Operational</v>
          </cell>
          <cell r="AD1807" t="str">
            <v>Operational</v>
          </cell>
          <cell r="AE1807" t="str">
            <v>Operational</v>
          </cell>
          <cell r="AF1807" t="str">
            <v>Operational</v>
          </cell>
        </row>
        <row r="1808">
          <cell r="N1808" t="str">
            <v>United States</v>
          </cell>
          <cell r="W1808" t="str">
            <v>Operational</v>
          </cell>
          <cell r="X1808" t="str">
            <v>Operational</v>
          </cell>
          <cell r="Y1808" t="str">
            <v>Operational</v>
          </cell>
          <cell r="Z1808" t="str">
            <v>Operational</v>
          </cell>
          <cell r="AA1808" t="str">
            <v>Operational</v>
          </cell>
          <cell r="AB1808" t="str">
            <v>Operational</v>
          </cell>
          <cell r="AC1808" t="str">
            <v>Operational</v>
          </cell>
          <cell r="AD1808" t="str">
            <v>Operational</v>
          </cell>
          <cell r="AE1808" t="str">
            <v>Operational</v>
          </cell>
          <cell r="AF1808" t="str">
            <v>Operational</v>
          </cell>
        </row>
        <row r="1809">
          <cell r="N1809" t="str">
            <v>United States</v>
          </cell>
          <cell r="W1809" t="str">
            <v>Operational</v>
          </cell>
          <cell r="X1809" t="str">
            <v>Operational</v>
          </cell>
          <cell r="Y1809" t="str">
            <v>Operational</v>
          </cell>
          <cell r="Z1809" t="str">
            <v>Operational</v>
          </cell>
          <cell r="AA1809" t="str">
            <v>Operational</v>
          </cell>
          <cell r="AB1809" t="str">
            <v>Operational</v>
          </cell>
          <cell r="AC1809" t="str">
            <v>Operational</v>
          </cell>
          <cell r="AD1809" t="str">
            <v>Operational</v>
          </cell>
          <cell r="AE1809" t="str">
            <v>Operational</v>
          </cell>
          <cell r="AF1809" t="str">
            <v>Operational</v>
          </cell>
        </row>
        <row r="1810">
          <cell r="N1810" t="str">
            <v>United States</v>
          </cell>
          <cell r="W1810" t="str">
            <v>Operational</v>
          </cell>
          <cell r="X1810" t="str">
            <v>Operational</v>
          </cell>
          <cell r="Y1810" t="str">
            <v>Operational</v>
          </cell>
          <cell r="Z1810" t="str">
            <v>Operational</v>
          </cell>
          <cell r="AA1810" t="str">
            <v>Operational</v>
          </cell>
          <cell r="AB1810" t="str">
            <v>Operational</v>
          </cell>
          <cell r="AC1810" t="str">
            <v>Operational</v>
          </cell>
          <cell r="AD1810" t="str">
            <v>Operational</v>
          </cell>
          <cell r="AE1810" t="str">
            <v>Operational</v>
          </cell>
          <cell r="AF1810" t="str">
            <v>Operational</v>
          </cell>
        </row>
        <row r="1811">
          <cell r="N1811" t="str">
            <v>United States</v>
          </cell>
          <cell r="W1811" t="str">
            <v>Operational</v>
          </cell>
          <cell r="X1811" t="str">
            <v>Operational</v>
          </cell>
          <cell r="Y1811" t="str">
            <v>Operational</v>
          </cell>
          <cell r="Z1811" t="str">
            <v>Operational</v>
          </cell>
          <cell r="AA1811" t="str">
            <v>Operational</v>
          </cell>
          <cell r="AB1811" t="str">
            <v>Operational</v>
          </cell>
          <cell r="AC1811" t="str">
            <v>Operational</v>
          </cell>
          <cell r="AD1811" t="str">
            <v>Operational</v>
          </cell>
          <cell r="AE1811" t="str">
            <v>Operational</v>
          </cell>
          <cell r="AF1811" t="str">
            <v>Operational</v>
          </cell>
        </row>
        <row r="1812">
          <cell r="N1812" t="str">
            <v>United States</v>
          </cell>
          <cell r="W1812" t="str">
            <v>Operational</v>
          </cell>
          <cell r="X1812" t="str">
            <v>Operational</v>
          </cell>
          <cell r="Y1812" t="str">
            <v>Operational</v>
          </cell>
          <cell r="Z1812" t="str">
            <v>Operational</v>
          </cell>
          <cell r="AA1812" t="str">
            <v>Operational</v>
          </cell>
          <cell r="AB1812" t="str">
            <v>Operational</v>
          </cell>
          <cell r="AC1812" t="str">
            <v>Operational</v>
          </cell>
          <cell r="AD1812" t="str">
            <v>Operational</v>
          </cell>
          <cell r="AE1812" t="str">
            <v>Operational</v>
          </cell>
          <cell r="AF1812" t="str">
            <v>Operational</v>
          </cell>
        </row>
        <row r="1813">
          <cell r="N1813" t="str">
            <v>United States</v>
          </cell>
          <cell r="W1813" t="str">
            <v>Operational</v>
          </cell>
          <cell r="X1813" t="str">
            <v>Operational</v>
          </cell>
          <cell r="Y1813" t="str">
            <v>Operational</v>
          </cell>
          <cell r="Z1813" t="str">
            <v>Operational</v>
          </cell>
          <cell r="AA1813" t="str">
            <v>Operational</v>
          </cell>
          <cell r="AB1813" t="str">
            <v>Operational</v>
          </cell>
          <cell r="AC1813" t="str">
            <v>Operational</v>
          </cell>
          <cell r="AD1813" t="str">
            <v>Operational</v>
          </cell>
          <cell r="AE1813" t="str">
            <v>Operational</v>
          </cell>
          <cell r="AF1813" t="str">
            <v>Operational</v>
          </cell>
        </row>
        <row r="1814">
          <cell r="N1814" t="str">
            <v>United States</v>
          </cell>
          <cell r="W1814" t="str">
            <v>Operational</v>
          </cell>
          <cell r="X1814" t="str">
            <v>Operational</v>
          </cell>
          <cell r="Y1814" t="str">
            <v>Operational</v>
          </cell>
          <cell r="Z1814" t="str">
            <v>Operational</v>
          </cell>
          <cell r="AA1814" t="str">
            <v>Operational</v>
          </cell>
          <cell r="AB1814" t="str">
            <v>Operational</v>
          </cell>
          <cell r="AC1814" t="str">
            <v>Operational</v>
          </cell>
          <cell r="AD1814" t="str">
            <v>Operational</v>
          </cell>
          <cell r="AE1814" t="str">
            <v>Operational</v>
          </cell>
          <cell r="AF1814" t="str">
            <v>Operational</v>
          </cell>
        </row>
        <row r="1815">
          <cell r="N1815" t="str">
            <v>United States</v>
          </cell>
          <cell r="W1815" t="str">
            <v>Operational</v>
          </cell>
          <cell r="X1815" t="str">
            <v>Operational</v>
          </cell>
          <cell r="Y1815" t="str">
            <v>Operational</v>
          </cell>
          <cell r="Z1815" t="str">
            <v>Operational</v>
          </cell>
          <cell r="AA1815" t="str">
            <v>Operational</v>
          </cell>
          <cell r="AB1815" t="str">
            <v>Operational</v>
          </cell>
          <cell r="AC1815" t="str">
            <v>Operational</v>
          </cell>
          <cell r="AD1815" t="str">
            <v>Operational</v>
          </cell>
          <cell r="AE1815" t="str">
            <v>Operational</v>
          </cell>
          <cell r="AF1815" t="str">
            <v>Operational</v>
          </cell>
        </row>
        <row r="1816">
          <cell r="N1816" t="str">
            <v>United States</v>
          </cell>
          <cell r="W1816" t="str">
            <v>Operational</v>
          </cell>
          <cell r="X1816" t="str">
            <v>Operational</v>
          </cell>
          <cell r="Y1816" t="str">
            <v>Operational</v>
          </cell>
          <cell r="Z1816" t="str">
            <v>Operational</v>
          </cell>
          <cell r="AA1816" t="str">
            <v>Operational</v>
          </cell>
          <cell r="AB1816" t="str">
            <v>Operational</v>
          </cell>
          <cell r="AC1816" t="str">
            <v>Operational</v>
          </cell>
          <cell r="AD1816" t="str">
            <v>Operational</v>
          </cell>
          <cell r="AE1816" t="str">
            <v>Operational</v>
          </cell>
          <cell r="AF1816" t="str">
            <v>Operational</v>
          </cell>
        </row>
        <row r="1817">
          <cell r="N1817" t="str">
            <v>United States</v>
          </cell>
          <cell r="W1817" t="str">
            <v>Operational</v>
          </cell>
          <cell r="X1817" t="str">
            <v>Operational</v>
          </cell>
          <cell r="Y1817" t="str">
            <v>Operational</v>
          </cell>
          <cell r="Z1817" t="str">
            <v>Operational</v>
          </cell>
          <cell r="AA1817" t="str">
            <v>Operational</v>
          </cell>
          <cell r="AB1817" t="str">
            <v>Operational</v>
          </cell>
          <cell r="AC1817" t="str">
            <v>Operational</v>
          </cell>
          <cell r="AD1817" t="str">
            <v>Operational</v>
          </cell>
          <cell r="AE1817" t="str">
            <v>Operational</v>
          </cell>
          <cell r="AF1817" t="str">
            <v>Operational</v>
          </cell>
        </row>
        <row r="1818">
          <cell r="N1818" t="str">
            <v>United States</v>
          </cell>
          <cell r="W1818" t="str">
            <v>Operational</v>
          </cell>
          <cell r="X1818" t="str">
            <v>Operational</v>
          </cell>
          <cell r="Y1818" t="str">
            <v>Operational</v>
          </cell>
          <cell r="Z1818" t="str">
            <v>Operational</v>
          </cell>
          <cell r="AA1818" t="str">
            <v>Operational</v>
          </cell>
          <cell r="AB1818" t="str">
            <v>Operational</v>
          </cell>
          <cell r="AC1818" t="str">
            <v>Operational</v>
          </cell>
          <cell r="AD1818" t="str">
            <v>Operational</v>
          </cell>
          <cell r="AE1818" t="str">
            <v>Operational</v>
          </cell>
          <cell r="AF1818" t="str">
            <v>Operational</v>
          </cell>
        </row>
        <row r="1819">
          <cell r="N1819" t="str">
            <v>Canada</v>
          </cell>
          <cell r="W1819" t="str">
            <v>Operational</v>
          </cell>
          <cell r="X1819" t="str">
            <v>Operational</v>
          </cell>
          <cell r="Y1819" t="str">
            <v>Operational</v>
          </cell>
          <cell r="Z1819" t="str">
            <v>Operational</v>
          </cell>
          <cell r="AA1819" t="str">
            <v>Operational</v>
          </cell>
          <cell r="AB1819" t="str">
            <v>Operational</v>
          </cell>
          <cell r="AC1819" t="str">
            <v>Operational</v>
          </cell>
          <cell r="AD1819" t="str">
            <v>Operational</v>
          </cell>
          <cell r="AE1819" t="str">
            <v>Operational</v>
          </cell>
          <cell r="AF1819" t="str">
            <v>Operational</v>
          </cell>
        </row>
        <row r="1820">
          <cell r="N1820" t="str">
            <v>Canada</v>
          </cell>
          <cell r="W1820" t="str">
            <v>Operational</v>
          </cell>
          <cell r="X1820" t="str">
            <v>Operational</v>
          </cell>
          <cell r="Y1820" t="str">
            <v>Operational</v>
          </cell>
          <cell r="Z1820" t="str">
            <v>Operational</v>
          </cell>
          <cell r="AA1820" t="str">
            <v>Operational</v>
          </cell>
          <cell r="AB1820" t="str">
            <v>Operational</v>
          </cell>
          <cell r="AC1820" t="str">
            <v>Operational</v>
          </cell>
          <cell r="AD1820" t="str">
            <v>Operational</v>
          </cell>
          <cell r="AE1820" t="str">
            <v>Operational</v>
          </cell>
          <cell r="AF1820" t="str">
            <v>Operational</v>
          </cell>
        </row>
        <row r="1821">
          <cell r="N1821" t="str">
            <v>United States</v>
          </cell>
          <cell r="W1821" t="str">
            <v>Operational</v>
          </cell>
          <cell r="X1821" t="str">
            <v>Operational</v>
          </cell>
          <cell r="Y1821" t="str">
            <v>Operational</v>
          </cell>
          <cell r="Z1821" t="str">
            <v>Operational</v>
          </cell>
          <cell r="AA1821" t="str">
            <v>Operational</v>
          </cell>
          <cell r="AB1821" t="str">
            <v>Operational</v>
          </cell>
          <cell r="AC1821" t="str">
            <v>Operational</v>
          </cell>
          <cell r="AD1821" t="str">
            <v>Operational</v>
          </cell>
          <cell r="AE1821" t="str">
            <v>Operational</v>
          </cell>
          <cell r="AF1821" t="str">
            <v>Operational</v>
          </cell>
        </row>
        <row r="1822">
          <cell r="N1822" t="str">
            <v>United States</v>
          </cell>
          <cell r="W1822" t="str">
            <v>Operational</v>
          </cell>
          <cell r="X1822" t="str">
            <v>Operational</v>
          </cell>
          <cell r="Y1822" t="str">
            <v>Operational</v>
          </cell>
          <cell r="Z1822" t="str">
            <v>Operational</v>
          </cell>
          <cell r="AA1822" t="str">
            <v>Operational</v>
          </cell>
          <cell r="AB1822" t="str">
            <v>Operational</v>
          </cell>
          <cell r="AC1822" t="str">
            <v>Operational</v>
          </cell>
          <cell r="AD1822" t="str">
            <v>Operational</v>
          </cell>
          <cell r="AE1822" t="str">
            <v>Operational</v>
          </cell>
          <cell r="AF1822" t="str">
            <v>Operational</v>
          </cell>
        </row>
        <row r="1823">
          <cell r="N1823" t="str">
            <v>United States</v>
          </cell>
          <cell r="W1823" t="str">
            <v>Operational</v>
          </cell>
          <cell r="X1823" t="str">
            <v>Operational</v>
          </cell>
          <cell r="Y1823" t="str">
            <v>Operational</v>
          </cell>
          <cell r="Z1823" t="str">
            <v>Operational</v>
          </cell>
          <cell r="AA1823" t="str">
            <v>Operational</v>
          </cell>
          <cell r="AB1823" t="str">
            <v>Operational</v>
          </cell>
          <cell r="AC1823" t="str">
            <v>Operational</v>
          </cell>
          <cell r="AD1823" t="str">
            <v>Operational</v>
          </cell>
          <cell r="AE1823" t="str">
            <v>Operational</v>
          </cell>
          <cell r="AF1823" t="str">
            <v>Operational</v>
          </cell>
        </row>
        <row r="1824">
          <cell r="N1824" t="str">
            <v>Canada</v>
          </cell>
          <cell r="W1824" t="str">
            <v>Operational</v>
          </cell>
          <cell r="X1824" t="str">
            <v>Operational</v>
          </cell>
          <cell r="Y1824" t="str">
            <v>Operational</v>
          </cell>
          <cell r="Z1824" t="str">
            <v>Operational</v>
          </cell>
          <cell r="AA1824" t="str">
            <v>Operational</v>
          </cell>
          <cell r="AB1824" t="str">
            <v>Operational</v>
          </cell>
          <cell r="AC1824" t="str">
            <v>Operational</v>
          </cell>
          <cell r="AD1824" t="str">
            <v>Operational</v>
          </cell>
          <cell r="AE1824" t="str">
            <v>Operational</v>
          </cell>
          <cell r="AF1824" t="str">
            <v>Operational</v>
          </cell>
        </row>
        <row r="1825">
          <cell r="N1825" t="str">
            <v>United States</v>
          </cell>
          <cell r="W1825" t="str">
            <v>Operational</v>
          </cell>
          <cell r="X1825" t="str">
            <v>Operational</v>
          </cell>
          <cell r="Y1825" t="str">
            <v>Operational</v>
          </cell>
          <cell r="Z1825" t="str">
            <v>Operational</v>
          </cell>
          <cell r="AA1825" t="str">
            <v>Operational</v>
          </cell>
          <cell r="AB1825" t="str">
            <v>Operational</v>
          </cell>
          <cell r="AC1825" t="str">
            <v>Operational</v>
          </cell>
          <cell r="AD1825" t="str">
            <v>Operational</v>
          </cell>
          <cell r="AE1825" t="str">
            <v>Operational</v>
          </cell>
          <cell r="AF1825" t="str">
            <v>Operational</v>
          </cell>
        </row>
        <row r="1826">
          <cell r="N1826" t="str">
            <v>United States</v>
          </cell>
          <cell r="W1826" t="str">
            <v>Operational</v>
          </cell>
          <cell r="X1826" t="str">
            <v>Operational</v>
          </cell>
          <cell r="Y1826" t="str">
            <v>Operational</v>
          </cell>
          <cell r="Z1826" t="str">
            <v>Operational</v>
          </cell>
          <cell r="AA1826" t="str">
            <v>Operational</v>
          </cell>
          <cell r="AB1826" t="str">
            <v>Operational</v>
          </cell>
          <cell r="AC1826" t="str">
            <v>Operational</v>
          </cell>
          <cell r="AD1826" t="str">
            <v>Operational</v>
          </cell>
          <cell r="AE1826" t="str">
            <v>Operational</v>
          </cell>
          <cell r="AF1826" t="str">
            <v>Operational</v>
          </cell>
        </row>
        <row r="1827">
          <cell r="N1827" t="str">
            <v>Canada</v>
          </cell>
          <cell r="W1827" t="str">
            <v>Operational</v>
          </cell>
          <cell r="X1827" t="str">
            <v>Operational</v>
          </cell>
          <cell r="Y1827" t="str">
            <v>Operational</v>
          </cell>
          <cell r="Z1827" t="str">
            <v>Operational</v>
          </cell>
          <cell r="AA1827" t="str">
            <v>Operational</v>
          </cell>
          <cell r="AB1827" t="str">
            <v>Operational</v>
          </cell>
          <cell r="AC1827" t="str">
            <v>Operational</v>
          </cell>
          <cell r="AD1827" t="str">
            <v>Operational</v>
          </cell>
          <cell r="AE1827" t="str">
            <v>Operational</v>
          </cell>
          <cell r="AF1827" t="str">
            <v>Operational</v>
          </cell>
        </row>
        <row r="1828">
          <cell r="N1828" t="str">
            <v>United States</v>
          </cell>
          <cell r="W1828" t="str">
            <v>Operational</v>
          </cell>
          <cell r="X1828" t="str">
            <v>Operational</v>
          </cell>
          <cell r="Y1828" t="str">
            <v>Operational</v>
          </cell>
          <cell r="Z1828" t="str">
            <v>Operational</v>
          </cell>
          <cell r="AA1828" t="str">
            <v>Operational</v>
          </cell>
          <cell r="AB1828" t="str">
            <v>Operational</v>
          </cell>
          <cell r="AC1828" t="str">
            <v>Operational</v>
          </cell>
          <cell r="AD1828" t="str">
            <v>Operational</v>
          </cell>
          <cell r="AE1828" t="str">
            <v>Operational</v>
          </cell>
          <cell r="AF1828" t="str">
            <v>Operational</v>
          </cell>
        </row>
        <row r="1829">
          <cell r="N1829" t="str">
            <v>Canada</v>
          </cell>
          <cell r="W1829" t="str">
            <v>Operational</v>
          </cell>
          <cell r="X1829" t="str">
            <v>Operational</v>
          </cell>
          <cell r="Y1829" t="str">
            <v>Operational</v>
          </cell>
          <cell r="Z1829" t="str">
            <v>Operational</v>
          </cell>
          <cell r="AA1829" t="str">
            <v>Operational</v>
          </cell>
          <cell r="AB1829" t="str">
            <v>Operational</v>
          </cell>
          <cell r="AC1829" t="str">
            <v>Operational</v>
          </cell>
          <cell r="AD1829" t="str">
            <v>Operational</v>
          </cell>
          <cell r="AE1829" t="str">
            <v>Operational</v>
          </cell>
          <cell r="AF1829" t="str">
            <v>Operational</v>
          </cell>
        </row>
        <row r="1830">
          <cell r="N1830" t="str">
            <v>United States</v>
          </cell>
          <cell r="W1830" t="str">
            <v>Operational</v>
          </cell>
          <cell r="X1830" t="str">
            <v>Operational</v>
          </cell>
          <cell r="Y1830" t="str">
            <v>Operational</v>
          </cell>
          <cell r="Z1830" t="str">
            <v>Operational</v>
          </cell>
          <cell r="AA1830" t="str">
            <v>Operational</v>
          </cell>
          <cell r="AB1830" t="str">
            <v>Operational</v>
          </cell>
          <cell r="AC1830" t="str">
            <v>Operational</v>
          </cell>
          <cell r="AD1830" t="str">
            <v>Operational</v>
          </cell>
          <cell r="AE1830" t="str">
            <v>Operational</v>
          </cell>
          <cell r="AF1830" t="str">
            <v>Operational</v>
          </cell>
        </row>
        <row r="1831">
          <cell r="N1831" t="str">
            <v>United States</v>
          </cell>
          <cell r="W1831" t="str">
            <v>Operational</v>
          </cell>
          <cell r="X1831" t="str">
            <v>Operational</v>
          </cell>
          <cell r="Y1831" t="str">
            <v>Operational</v>
          </cell>
          <cell r="Z1831" t="str">
            <v>Operational</v>
          </cell>
          <cell r="AA1831" t="str">
            <v>Operational</v>
          </cell>
          <cell r="AB1831" t="str">
            <v>Operational</v>
          </cell>
          <cell r="AC1831" t="str">
            <v>Operational</v>
          </cell>
          <cell r="AD1831" t="str">
            <v>Operational</v>
          </cell>
          <cell r="AE1831" t="str">
            <v>Operational</v>
          </cell>
          <cell r="AF1831" t="str">
            <v>Operational</v>
          </cell>
        </row>
        <row r="1832">
          <cell r="N1832" t="str">
            <v>United States</v>
          </cell>
          <cell r="W1832" t="str">
            <v>Operational</v>
          </cell>
          <cell r="X1832" t="str">
            <v>Operational</v>
          </cell>
          <cell r="Y1832" t="str">
            <v>Operational</v>
          </cell>
          <cell r="Z1832" t="str">
            <v>Operational</v>
          </cell>
          <cell r="AA1832" t="str">
            <v>Operational</v>
          </cell>
          <cell r="AB1832" t="str">
            <v>Operational</v>
          </cell>
          <cell r="AC1832" t="str">
            <v>Operational</v>
          </cell>
          <cell r="AD1832" t="str">
            <v>Operational</v>
          </cell>
          <cell r="AE1832" t="str">
            <v>Operational</v>
          </cell>
          <cell r="AF1832" t="str">
            <v>Operational</v>
          </cell>
        </row>
        <row r="1833">
          <cell r="N1833" t="str">
            <v>Canada</v>
          </cell>
          <cell r="W1833" t="str">
            <v>Operational</v>
          </cell>
          <cell r="X1833" t="str">
            <v>Operational</v>
          </cell>
          <cell r="Y1833" t="str">
            <v>Operational</v>
          </cell>
          <cell r="Z1833" t="str">
            <v>Operational</v>
          </cell>
          <cell r="AA1833" t="str">
            <v>Operational</v>
          </cell>
          <cell r="AB1833" t="str">
            <v>Operational</v>
          </cell>
          <cell r="AC1833" t="str">
            <v>Operational</v>
          </cell>
          <cell r="AD1833" t="str">
            <v>Operational</v>
          </cell>
          <cell r="AE1833" t="str">
            <v>Operational</v>
          </cell>
          <cell r="AF1833" t="str">
            <v>Operational</v>
          </cell>
        </row>
        <row r="1834">
          <cell r="N1834" t="str">
            <v>United States</v>
          </cell>
          <cell r="W1834" t="str">
            <v>Operational</v>
          </cell>
          <cell r="X1834" t="str">
            <v>Operational</v>
          </cell>
          <cell r="Y1834" t="str">
            <v>Operational</v>
          </cell>
          <cell r="Z1834" t="str">
            <v>Operational</v>
          </cell>
          <cell r="AA1834" t="str">
            <v>Operational</v>
          </cell>
          <cell r="AB1834" t="str">
            <v>Operational</v>
          </cell>
          <cell r="AC1834" t="str">
            <v>Operational</v>
          </cell>
          <cell r="AD1834" t="str">
            <v>Operational</v>
          </cell>
          <cell r="AE1834" t="str">
            <v>Operational</v>
          </cell>
          <cell r="AF1834" t="str">
            <v>Operational</v>
          </cell>
        </row>
        <row r="1835">
          <cell r="N1835" t="str">
            <v>United States</v>
          </cell>
          <cell r="W1835" t="str">
            <v>Operational</v>
          </cell>
          <cell r="X1835" t="str">
            <v>Operational</v>
          </cell>
          <cell r="Y1835" t="str">
            <v>Operational</v>
          </cell>
          <cell r="Z1835" t="str">
            <v>Operational</v>
          </cell>
          <cell r="AA1835" t="str">
            <v>Operational</v>
          </cell>
          <cell r="AB1835" t="str">
            <v>Operational</v>
          </cell>
          <cell r="AC1835" t="str">
            <v>Operational</v>
          </cell>
          <cell r="AD1835" t="str">
            <v>Operational</v>
          </cell>
          <cell r="AE1835" t="str">
            <v>Operational</v>
          </cell>
          <cell r="AF1835" t="str">
            <v>Operational</v>
          </cell>
        </row>
        <row r="1836">
          <cell r="N1836" t="str">
            <v>United States</v>
          </cell>
          <cell r="W1836" t="str">
            <v>Operational</v>
          </cell>
          <cell r="X1836" t="str">
            <v>Operational</v>
          </cell>
          <cell r="Y1836" t="str">
            <v>Operational</v>
          </cell>
          <cell r="Z1836" t="str">
            <v>Operational</v>
          </cell>
          <cell r="AA1836" t="str">
            <v>Operational</v>
          </cell>
          <cell r="AB1836" t="str">
            <v>Operational</v>
          </cell>
          <cell r="AC1836" t="str">
            <v>Operational</v>
          </cell>
          <cell r="AD1836" t="str">
            <v>Operational</v>
          </cell>
          <cell r="AE1836" t="str">
            <v>Operational</v>
          </cell>
          <cell r="AF1836" t="str">
            <v>Operational</v>
          </cell>
        </row>
        <row r="1837">
          <cell r="N1837" t="str">
            <v>United States</v>
          </cell>
          <cell r="W1837" t="str">
            <v>Operational</v>
          </cell>
          <cell r="X1837" t="str">
            <v>Operational</v>
          </cell>
          <cell r="Y1837" t="str">
            <v>Operational</v>
          </cell>
          <cell r="Z1837" t="str">
            <v>Operational</v>
          </cell>
          <cell r="AA1837" t="str">
            <v>Operational</v>
          </cell>
          <cell r="AB1837" t="str">
            <v>Operational</v>
          </cell>
          <cell r="AC1837" t="str">
            <v>Operational</v>
          </cell>
          <cell r="AD1837" t="str">
            <v>Operational</v>
          </cell>
          <cell r="AE1837" t="str">
            <v>Operational</v>
          </cell>
          <cell r="AF1837" t="str">
            <v>Operational</v>
          </cell>
        </row>
        <row r="1838">
          <cell r="N1838" t="str">
            <v>United States</v>
          </cell>
          <cell r="W1838" t="str">
            <v>Operational</v>
          </cell>
          <cell r="X1838" t="str">
            <v>Operational</v>
          </cell>
          <cell r="Y1838" t="str">
            <v>Operational</v>
          </cell>
          <cell r="Z1838" t="str">
            <v>Operational</v>
          </cell>
          <cell r="AA1838" t="str">
            <v>Operational</v>
          </cell>
          <cell r="AB1838" t="str">
            <v>Operational</v>
          </cell>
          <cell r="AC1838" t="str">
            <v>Operational</v>
          </cell>
          <cell r="AD1838" t="str">
            <v>Operational</v>
          </cell>
          <cell r="AE1838" t="str">
            <v>Operational</v>
          </cell>
          <cell r="AF1838" t="str">
            <v>Operational</v>
          </cell>
        </row>
        <row r="1839">
          <cell r="N1839" t="str">
            <v>United States</v>
          </cell>
          <cell r="W1839" t="str">
            <v>Operational</v>
          </cell>
          <cell r="X1839" t="str">
            <v>Operational</v>
          </cell>
          <cell r="Y1839" t="str">
            <v>Operational</v>
          </cell>
          <cell r="Z1839" t="str">
            <v>Operational</v>
          </cell>
          <cell r="AA1839" t="str">
            <v>Operational</v>
          </cell>
          <cell r="AB1839" t="str">
            <v>Operational</v>
          </cell>
          <cell r="AC1839" t="str">
            <v>Operational</v>
          </cell>
          <cell r="AD1839" t="str">
            <v>Operational</v>
          </cell>
          <cell r="AE1839" t="str">
            <v>Operational</v>
          </cell>
          <cell r="AF1839" t="str">
            <v>Operational</v>
          </cell>
        </row>
        <row r="1840">
          <cell r="N1840" t="str">
            <v>United States</v>
          </cell>
          <cell r="W1840" t="str">
            <v>Operational</v>
          </cell>
          <cell r="X1840" t="str">
            <v>Operational</v>
          </cell>
          <cell r="Y1840" t="str">
            <v>Operational</v>
          </cell>
          <cell r="Z1840" t="str">
            <v>Operational</v>
          </cell>
          <cell r="AA1840" t="str">
            <v>Operational</v>
          </cell>
          <cell r="AB1840" t="str">
            <v>Operational</v>
          </cell>
          <cell r="AC1840" t="str">
            <v>Operational</v>
          </cell>
          <cell r="AD1840" t="str">
            <v>Operational</v>
          </cell>
          <cell r="AE1840" t="str">
            <v>Operational</v>
          </cell>
          <cell r="AF1840" t="str">
            <v>Operational</v>
          </cell>
        </row>
        <row r="1841">
          <cell r="N1841" t="str">
            <v>United States</v>
          </cell>
          <cell r="W1841" t="str">
            <v>Operational</v>
          </cell>
          <cell r="X1841" t="str">
            <v>Operational</v>
          </cell>
          <cell r="Y1841" t="str">
            <v>Operational</v>
          </cell>
          <cell r="Z1841" t="str">
            <v>Operational</v>
          </cell>
          <cell r="AA1841" t="str">
            <v>Operational</v>
          </cell>
          <cell r="AB1841" t="str">
            <v>Operational</v>
          </cell>
          <cell r="AC1841" t="str">
            <v>Operational</v>
          </cell>
          <cell r="AD1841" t="str">
            <v>Operational</v>
          </cell>
          <cell r="AE1841" t="str">
            <v>Operational</v>
          </cell>
          <cell r="AF1841" t="str">
            <v>Operational</v>
          </cell>
        </row>
        <row r="1842">
          <cell r="N1842" t="str">
            <v>United States</v>
          </cell>
          <cell r="W1842" t="str">
            <v>Operational</v>
          </cell>
          <cell r="X1842" t="str">
            <v>Operational</v>
          </cell>
          <cell r="Y1842" t="str">
            <v>Operational</v>
          </cell>
          <cell r="Z1842" t="str">
            <v>Operational</v>
          </cell>
          <cell r="AA1842" t="str">
            <v>Operational</v>
          </cell>
          <cell r="AB1842" t="str">
            <v>Operational</v>
          </cell>
          <cell r="AC1842" t="str">
            <v>Operational</v>
          </cell>
          <cell r="AD1842" t="str">
            <v>Operational</v>
          </cell>
          <cell r="AE1842" t="str">
            <v>Operational</v>
          </cell>
          <cell r="AF1842" t="str">
            <v>Operational</v>
          </cell>
        </row>
        <row r="1843">
          <cell r="N1843" t="str">
            <v>United States</v>
          </cell>
          <cell r="W1843" t="str">
            <v>Operational</v>
          </cell>
          <cell r="X1843" t="str">
            <v>Operational</v>
          </cell>
          <cell r="Y1843" t="str">
            <v>Operational</v>
          </cell>
          <cell r="Z1843" t="str">
            <v>Operational</v>
          </cell>
          <cell r="AA1843" t="str">
            <v>Operational</v>
          </cell>
          <cell r="AB1843" t="str">
            <v>Operational</v>
          </cell>
          <cell r="AC1843" t="str">
            <v>Operational</v>
          </cell>
          <cell r="AD1843" t="str">
            <v>Operational</v>
          </cell>
          <cell r="AE1843" t="str">
            <v>Operational</v>
          </cell>
          <cell r="AF1843" t="str">
            <v>Operational</v>
          </cell>
        </row>
        <row r="1844">
          <cell r="N1844" t="str">
            <v>United States</v>
          </cell>
          <cell r="W1844" t="str">
            <v>Operational</v>
          </cell>
          <cell r="X1844" t="str">
            <v>Operational</v>
          </cell>
          <cell r="Y1844" t="str">
            <v>Operational</v>
          </cell>
          <cell r="Z1844" t="str">
            <v>Operational</v>
          </cell>
          <cell r="AA1844" t="str">
            <v>Operational</v>
          </cell>
          <cell r="AB1844" t="str">
            <v>Operational</v>
          </cell>
          <cell r="AC1844" t="str">
            <v>Operational</v>
          </cell>
          <cell r="AD1844" t="str">
            <v>Operational</v>
          </cell>
          <cell r="AE1844" t="str">
            <v>Operational</v>
          </cell>
          <cell r="AF1844" t="str">
            <v>Operational</v>
          </cell>
        </row>
        <row r="1845">
          <cell r="N1845" t="str">
            <v>United States</v>
          </cell>
          <cell r="W1845" t="str">
            <v>Operational</v>
          </cell>
          <cell r="X1845" t="str">
            <v>Operational</v>
          </cell>
          <cell r="Y1845" t="str">
            <v>Operational</v>
          </cell>
          <cell r="Z1845" t="str">
            <v>Operational</v>
          </cell>
          <cell r="AA1845" t="str">
            <v>Operational</v>
          </cell>
          <cell r="AB1845" t="str">
            <v>Operational</v>
          </cell>
          <cell r="AC1845" t="str">
            <v>Operational</v>
          </cell>
          <cell r="AD1845" t="str">
            <v>Operational</v>
          </cell>
          <cell r="AE1845" t="str">
            <v>Operational</v>
          </cell>
          <cell r="AF1845" t="str">
            <v>Operational</v>
          </cell>
        </row>
        <row r="1846">
          <cell r="N1846" t="str">
            <v>United States</v>
          </cell>
          <cell r="W1846" t="str">
            <v>Operational</v>
          </cell>
          <cell r="X1846" t="str">
            <v>Operational</v>
          </cell>
          <cell r="Y1846" t="str">
            <v>Operational</v>
          </cell>
          <cell r="Z1846" t="str">
            <v>Operational</v>
          </cell>
          <cell r="AA1846" t="str">
            <v>Operational</v>
          </cell>
          <cell r="AB1846" t="str">
            <v>Operational</v>
          </cell>
          <cell r="AC1846" t="str">
            <v>Operational</v>
          </cell>
          <cell r="AD1846" t="str">
            <v>Operational</v>
          </cell>
          <cell r="AE1846" t="str">
            <v>Operational</v>
          </cell>
          <cell r="AF1846" t="str">
            <v>Operational</v>
          </cell>
        </row>
        <row r="1847">
          <cell r="N1847" t="str">
            <v>United States</v>
          </cell>
          <cell r="W1847" t="str">
            <v>Operational</v>
          </cell>
          <cell r="X1847" t="str">
            <v>Operational</v>
          </cell>
          <cell r="Y1847" t="str">
            <v>Operational</v>
          </cell>
          <cell r="Z1847" t="str">
            <v>Operational</v>
          </cell>
          <cell r="AA1847" t="str">
            <v>Operational</v>
          </cell>
          <cell r="AB1847" t="str">
            <v>Operational</v>
          </cell>
          <cell r="AC1847" t="str">
            <v>Operational</v>
          </cell>
          <cell r="AD1847" t="str">
            <v>Operational</v>
          </cell>
          <cell r="AE1847" t="str">
            <v>Operational</v>
          </cell>
          <cell r="AF1847" t="str">
            <v>Operational</v>
          </cell>
        </row>
        <row r="1848">
          <cell r="N1848" t="str">
            <v>United States</v>
          </cell>
          <cell r="W1848" t="str">
            <v>Operational</v>
          </cell>
          <cell r="X1848" t="str">
            <v>Operational</v>
          </cell>
          <cell r="Y1848" t="str">
            <v>Operational</v>
          </cell>
          <cell r="Z1848" t="str">
            <v>Operational</v>
          </cell>
          <cell r="AA1848" t="str">
            <v>Operational</v>
          </cell>
          <cell r="AB1848" t="str">
            <v>Operational</v>
          </cell>
          <cell r="AC1848" t="str">
            <v>Operational</v>
          </cell>
          <cell r="AD1848" t="str">
            <v>Operational</v>
          </cell>
          <cell r="AE1848" t="str">
            <v>Operational</v>
          </cell>
          <cell r="AF1848" t="str">
            <v>Operational</v>
          </cell>
        </row>
        <row r="1849">
          <cell r="N1849" t="str">
            <v>United States</v>
          </cell>
          <cell r="W1849" t="str">
            <v>Operational</v>
          </cell>
          <cell r="X1849" t="str">
            <v>Operational</v>
          </cell>
          <cell r="Y1849" t="str">
            <v>Operational</v>
          </cell>
          <cell r="Z1849" t="str">
            <v>Operational</v>
          </cell>
          <cell r="AA1849" t="str">
            <v>Operational</v>
          </cell>
          <cell r="AB1849" t="str">
            <v>Operational</v>
          </cell>
          <cell r="AC1849" t="str">
            <v>Operational</v>
          </cell>
          <cell r="AD1849" t="str">
            <v>Operational</v>
          </cell>
          <cell r="AE1849" t="str">
            <v>Operational</v>
          </cell>
          <cell r="AF1849" t="str">
            <v>Operational</v>
          </cell>
        </row>
        <row r="1850">
          <cell r="N1850" t="str">
            <v>United States</v>
          </cell>
          <cell r="W1850" t="str">
            <v>Operational</v>
          </cell>
          <cell r="X1850" t="str">
            <v>Operational</v>
          </cell>
          <cell r="Y1850" t="str">
            <v>Operational</v>
          </cell>
          <cell r="Z1850" t="str">
            <v>Operational</v>
          </cell>
          <cell r="AA1850" t="str">
            <v>Operational</v>
          </cell>
          <cell r="AB1850" t="str">
            <v>Operational</v>
          </cell>
          <cell r="AC1850" t="str">
            <v>Operational</v>
          </cell>
          <cell r="AD1850" t="str">
            <v>Operational</v>
          </cell>
          <cell r="AE1850" t="str">
            <v>Operational</v>
          </cell>
          <cell r="AF1850" t="str">
            <v>Operational</v>
          </cell>
        </row>
        <row r="1851">
          <cell r="N1851" t="str">
            <v>United States</v>
          </cell>
          <cell r="W1851" t="str">
            <v>Operational</v>
          </cell>
          <cell r="X1851" t="str">
            <v>Operational</v>
          </cell>
          <cell r="Y1851" t="str">
            <v>Operational</v>
          </cell>
          <cell r="Z1851" t="str">
            <v>Operational</v>
          </cell>
          <cell r="AA1851" t="str">
            <v>Operational</v>
          </cell>
          <cell r="AB1851" t="str">
            <v>Operational</v>
          </cell>
          <cell r="AC1851" t="str">
            <v>Operational</v>
          </cell>
          <cell r="AD1851" t="str">
            <v>Operational</v>
          </cell>
          <cell r="AE1851" t="str">
            <v>Operational</v>
          </cell>
          <cell r="AF1851" t="str">
            <v>Operational</v>
          </cell>
        </row>
        <row r="1852">
          <cell r="N1852" t="str">
            <v>United States</v>
          </cell>
          <cell r="W1852" t="str">
            <v>Operational</v>
          </cell>
          <cell r="X1852" t="str">
            <v>Operational</v>
          </cell>
          <cell r="Y1852" t="str">
            <v>Operational</v>
          </cell>
          <cell r="Z1852" t="str">
            <v>Operational</v>
          </cell>
          <cell r="AA1852" t="str">
            <v>Operational</v>
          </cell>
          <cell r="AB1852" t="str">
            <v>Operational</v>
          </cell>
          <cell r="AC1852" t="str">
            <v>Operational</v>
          </cell>
          <cell r="AD1852" t="str">
            <v>Operational</v>
          </cell>
          <cell r="AE1852" t="str">
            <v>Operational</v>
          </cell>
          <cell r="AF1852" t="str">
            <v>Operational</v>
          </cell>
        </row>
        <row r="1853">
          <cell r="N1853" t="str">
            <v>United States</v>
          </cell>
          <cell r="W1853" t="str">
            <v>Operational</v>
          </cell>
          <cell r="X1853" t="str">
            <v>Operational</v>
          </cell>
          <cell r="Y1853" t="str">
            <v>Operational</v>
          </cell>
          <cell r="Z1853" t="str">
            <v>Operational</v>
          </cell>
          <cell r="AA1853" t="str">
            <v>Operational</v>
          </cell>
          <cell r="AB1853" t="str">
            <v>Operational</v>
          </cell>
          <cell r="AC1853" t="str">
            <v>Operational</v>
          </cell>
          <cell r="AD1853" t="str">
            <v>Operational</v>
          </cell>
          <cell r="AE1853" t="str">
            <v>Operational</v>
          </cell>
          <cell r="AF1853" t="str">
            <v>Operational</v>
          </cell>
        </row>
        <row r="1854">
          <cell r="N1854" t="str">
            <v>United States</v>
          </cell>
          <cell r="W1854" t="str">
            <v>Operational</v>
          </cell>
          <cell r="X1854" t="str">
            <v>Operational</v>
          </cell>
          <cell r="Y1854" t="str">
            <v>Operational</v>
          </cell>
          <cell r="Z1854" t="str">
            <v>Operational</v>
          </cell>
          <cell r="AA1854" t="str">
            <v>Operational</v>
          </cell>
          <cell r="AB1854" t="str">
            <v>Operational</v>
          </cell>
          <cell r="AC1854" t="str">
            <v>Operational</v>
          </cell>
          <cell r="AD1854" t="str">
            <v>Operational</v>
          </cell>
          <cell r="AE1854" t="str">
            <v>Operational</v>
          </cell>
          <cell r="AF1854" t="str">
            <v>Operational</v>
          </cell>
        </row>
        <row r="1855">
          <cell r="N1855" t="str">
            <v>Canada</v>
          </cell>
          <cell r="W1855" t="str">
            <v>Operational</v>
          </cell>
          <cell r="X1855" t="str">
            <v>Operational</v>
          </cell>
          <cell r="Y1855" t="str">
            <v>Operational</v>
          </cell>
          <cell r="Z1855" t="str">
            <v>Operational</v>
          </cell>
          <cell r="AA1855" t="str">
            <v>Operational</v>
          </cell>
          <cell r="AB1855" t="str">
            <v>Operational</v>
          </cell>
          <cell r="AC1855" t="str">
            <v>Operational</v>
          </cell>
          <cell r="AD1855" t="str">
            <v>Operational</v>
          </cell>
          <cell r="AE1855" t="str">
            <v>Operational</v>
          </cell>
          <cell r="AF1855" t="str">
            <v>Operational</v>
          </cell>
        </row>
        <row r="1856">
          <cell r="N1856" t="str">
            <v>United States</v>
          </cell>
          <cell r="W1856" t="str">
            <v>Operational</v>
          </cell>
          <cell r="X1856" t="str">
            <v>Operational</v>
          </cell>
          <cell r="Y1856" t="str">
            <v>Operational</v>
          </cell>
          <cell r="Z1856" t="str">
            <v>Operational</v>
          </cell>
          <cell r="AA1856" t="str">
            <v>Operational</v>
          </cell>
          <cell r="AB1856" t="str">
            <v>Operational</v>
          </cell>
          <cell r="AC1856" t="str">
            <v>Operational</v>
          </cell>
          <cell r="AD1856" t="str">
            <v>Operational</v>
          </cell>
          <cell r="AE1856" t="str">
            <v>Operational</v>
          </cell>
          <cell r="AF1856" t="str">
            <v>Operational</v>
          </cell>
        </row>
        <row r="1857">
          <cell r="N1857" t="str">
            <v>United States</v>
          </cell>
          <cell r="W1857" t="str">
            <v>Operational</v>
          </cell>
          <cell r="X1857" t="str">
            <v>Operational</v>
          </cell>
          <cell r="Y1857" t="str">
            <v>Operational</v>
          </cell>
          <cell r="Z1857" t="str">
            <v>Operational</v>
          </cell>
          <cell r="AA1857" t="str">
            <v>Operational</v>
          </cell>
          <cell r="AB1857" t="str">
            <v>Operational</v>
          </cell>
          <cell r="AC1857" t="str">
            <v>Operational</v>
          </cell>
          <cell r="AD1857" t="str">
            <v>Operational</v>
          </cell>
          <cell r="AE1857" t="str">
            <v>Operational</v>
          </cell>
          <cell r="AF1857" t="str">
            <v>Operational</v>
          </cell>
        </row>
        <row r="1858">
          <cell r="N1858" t="str">
            <v>United States</v>
          </cell>
          <cell r="W1858" t="str">
            <v>Operational</v>
          </cell>
          <cell r="X1858" t="str">
            <v>Operational</v>
          </cell>
          <cell r="Y1858" t="str">
            <v>Operational</v>
          </cell>
          <cell r="Z1858" t="str">
            <v>Operational</v>
          </cell>
          <cell r="AA1858" t="str">
            <v>Operational</v>
          </cell>
          <cell r="AB1858" t="str">
            <v>Operational</v>
          </cell>
          <cell r="AC1858" t="str">
            <v>Operational</v>
          </cell>
          <cell r="AD1858" t="str">
            <v>Operational</v>
          </cell>
          <cell r="AE1858" t="str">
            <v>Operational</v>
          </cell>
          <cell r="AF1858" t="str">
            <v>Operational</v>
          </cell>
        </row>
        <row r="1859">
          <cell r="N1859" t="str">
            <v>United States</v>
          </cell>
          <cell r="W1859" t="str">
            <v>Operational</v>
          </cell>
          <cell r="X1859" t="str">
            <v>Operational</v>
          </cell>
          <cell r="Y1859" t="str">
            <v>Operational</v>
          </cell>
          <cell r="Z1859" t="str">
            <v>Operational</v>
          </cell>
          <cell r="AA1859" t="str">
            <v>Operational</v>
          </cell>
          <cell r="AB1859" t="str">
            <v>Operational</v>
          </cell>
          <cell r="AC1859" t="str">
            <v>Operational</v>
          </cell>
          <cell r="AD1859" t="str">
            <v>Operational</v>
          </cell>
          <cell r="AE1859" t="str">
            <v>Operational</v>
          </cell>
          <cell r="AF1859" t="str">
            <v>Operational</v>
          </cell>
        </row>
        <row r="1860">
          <cell r="N1860" t="str">
            <v>United States</v>
          </cell>
          <cell r="W1860" t="str">
            <v>Operational</v>
          </cell>
          <cell r="X1860" t="str">
            <v>Operational</v>
          </cell>
          <cell r="Y1860" t="str">
            <v>Operational</v>
          </cell>
          <cell r="Z1860" t="str">
            <v>Operational</v>
          </cell>
          <cell r="AA1860" t="str">
            <v>Operational</v>
          </cell>
          <cell r="AB1860" t="str">
            <v>Operational</v>
          </cell>
          <cell r="AC1860" t="str">
            <v>Operational</v>
          </cell>
          <cell r="AD1860" t="str">
            <v>Operational</v>
          </cell>
          <cell r="AE1860" t="str">
            <v>Operational</v>
          </cell>
          <cell r="AF1860" t="str">
            <v>Operational</v>
          </cell>
        </row>
        <row r="1861">
          <cell r="N1861" t="str">
            <v>United States</v>
          </cell>
          <cell r="W1861" t="str">
            <v>Operational</v>
          </cell>
          <cell r="X1861" t="str">
            <v>Operational</v>
          </cell>
          <cell r="Y1861" t="str">
            <v>Operational</v>
          </cell>
          <cell r="Z1861" t="str">
            <v>Operational</v>
          </cell>
          <cell r="AA1861" t="str">
            <v>Operational</v>
          </cell>
          <cell r="AB1861" t="str">
            <v>Operational</v>
          </cell>
          <cell r="AC1861" t="str">
            <v>Operational</v>
          </cell>
          <cell r="AD1861" t="str">
            <v>Operational</v>
          </cell>
          <cell r="AE1861" t="str">
            <v>Operational</v>
          </cell>
          <cell r="AF1861" t="str">
            <v>Operational</v>
          </cell>
        </row>
        <row r="1862">
          <cell r="N1862" t="str">
            <v>United States</v>
          </cell>
          <cell r="W1862" t="str">
            <v>Operational</v>
          </cell>
          <cell r="X1862" t="str">
            <v>Operational</v>
          </cell>
          <cell r="Y1862" t="str">
            <v>Operational</v>
          </cell>
          <cell r="Z1862" t="str">
            <v>Operational</v>
          </cell>
          <cell r="AA1862" t="str">
            <v>Operational</v>
          </cell>
          <cell r="AB1862" t="str">
            <v>Operational</v>
          </cell>
          <cell r="AC1862" t="str">
            <v>Operational</v>
          </cell>
          <cell r="AD1862" t="str">
            <v>Operational</v>
          </cell>
          <cell r="AE1862" t="str">
            <v>Operational</v>
          </cell>
          <cell r="AF1862" t="str">
            <v>Operational</v>
          </cell>
        </row>
        <row r="1863">
          <cell r="N1863" t="str">
            <v>United States</v>
          </cell>
          <cell r="W1863" t="str">
            <v>Operational</v>
          </cell>
          <cell r="X1863" t="str">
            <v>Operational</v>
          </cell>
          <cell r="Y1863" t="str">
            <v>Operational</v>
          </cell>
          <cell r="Z1863" t="str">
            <v>Operational</v>
          </cell>
          <cell r="AA1863" t="str">
            <v>Operational</v>
          </cell>
          <cell r="AB1863" t="str">
            <v>Operational</v>
          </cell>
          <cell r="AC1863" t="str">
            <v>Operational</v>
          </cell>
          <cell r="AD1863" t="str">
            <v>Operational</v>
          </cell>
          <cell r="AE1863" t="str">
            <v>Operational</v>
          </cell>
          <cell r="AF1863" t="str">
            <v>Operational</v>
          </cell>
        </row>
        <row r="1864">
          <cell r="N1864" t="str">
            <v>United States</v>
          </cell>
          <cell r="W1864" t="str">
            <v>Operational</v>
          </cell>
          <cell r="X1864" t="str">
            <v>Operational</v>
          </cell>
          <cell r="Y1864" t="str">
            <v>Operational</v>
          </cell>
          <cell r="Z1864" t="str">
            <v>Operational</v>
          </cell>
          <cell r="AA1864" t="str">
            <v>Operational</v>
          </cell>
          <cell r="AB1864" t="str">
            <v>Operational</v>
          </cell>
          <cell r="AC1864" t="str">
            <v>Operational</v>
          </cell>
          <cell r="AD1864" t="str">
            <v>Operational</v>
          </cell>
          <cell r="AE1864" t="str">
            <v>Operational</v>
          </cell>
          <cell r="AF1864" t="str">
            <v>Operational</v>
          </cell>
        </row>
        <row r="1865">
          <cell r="N1865" t="str">
            <v>United States</v>
          </cell>
          <cell r="W1865" t="str">
            <v>Operational</v>
          </cell>
          <cell r="X1865" t="str">
            <v>Operational</v>
          </cell>
          <cell r="Y1865" t="str">
            <v>Operational</v>
          </cell>
          <cell r="Z1865" t="str">
            <v>Operational</v>
          </cell>
          <cell r="AA1865" t="str">
            <v>Operational</v>
          </cell>
          <cell r="AB1865" t="str">
            <v>Operational</v>
          </cell>
          <cell r="AC1865" t="str">
            <v>Operational</v>
          </cell>
          <cell r="AD1865" t="str">
            <v>Operational</v>
          </cell>
          <cell r="AE1865" t="str">
            <v>Operational</v>
          </cell>
          <cell r="AF1865" t="str">
            <v>Operational</v>
          </cell>
        </row>
        <row r="1866">
          <cell r="N1866" t="str">
            <v>United States</v>
          </cell>
          <cell r="W1866" t="str">
            <v>Operational</v>
          </cell>
          <cell r="X1866" t="str">
            <v>Operational</v>
          </cell>
          <cell r="Y1866" t="str">
            <v>Operational</v>
          </cell>
          <cell r="Z1866" t="str">
            <v>Operational</v>
          </cell>
          <cell r="AA1866" t="str">
            <v>Operational</v>
          </cell>
          <cell r="AB1866" t="str">
            <v>Operational</v>
          </cell>
          <cell r="AC1866" t="str">
            <v>Operational</v>
          </cell>
          <cell r="AD1866" t="str">
            <v>Operational</v>
          </cell>
          <cell r="AE1866" t="str">
            <v>Operational</v>
          </cell>
          <cell r="AF1866" t="str">
            <v>Operational</v>
          </cell>
        </row>
        <row r="1867">
          <cell r="N1867" t="str">
            <v>United States</v>
          </cell>
          <cell r="W1867" t="str">
            <v>Operational</v>
          </cell>
          <cell r="X1867" t="str">
            <v>Operational</v>
          </cell>
          <cell r="Y1867" t="str">
            <v>Operational</v>
          </cell>
          <cell r="Z1867" t="str">
            <v>Operational</v>
          </cell>
          <cell r="AA1867" t="str">
            <v>Operational</v>
          </cell>
          <cell r="AB1867" t="str">
            <v>Operational</v>
          </cell>
          <cell r="AC1867" t="str">
            <v>Operational</v>
          </cell>
          <cell r="AD1867" t="str">
            <v>Operational</v>
          </cell>
          <cell r="AE1867" t="str">
            <v>Operational</v>
          </cell>
          <cell r="AF1867" t="str">
            <v>Operational</v>
          </cell>
        </row>
        <row r="1868">
          <cell r="N1868" t="str">
            <v>United States</v>
          </cell>
          <cell r="W1868" t="str">
            <v>Operational</v>
          </cell>
          <cell r="X1868" t="str">
            <v>Operational</v>
          </cell>
          <cell r="Y1868" t="str">
            <v>Operational</v>
          </cell>
          <cell r="Z1868" t="str">
            <v>Operational</v>
          </cell>
          <cell r="AA1868" t="str">
            <v>Operational</v>
          </cell>
          <cell r="AB1868" t="str">
            <v>Operational</v>
          </cell>
          <cell r="AC1868" t="str">
            <v>Operational</v>
          </cell>
          <cell r="AD1868" t="str">
            <v>Operational</v>
          </cell>
          <cell r="AE1868" t="str">
            <v>Operational</v>
          </cell>
          <cell r="AF1868" t="str">
            <v>Operational</v>
          </cell>
        </row>
        <row r="1869">
          <cell r="N1869" t="str">
            <v>United States</v>
          </cell>
          <cell r="W1869" t="str">
            <v>Operational</v>
          </cell>
          <cell r="X1869" t="str">
            <v>Operational</v>
          </cell>
          <cell r="Y1869" t="str">
            <v>Operational</v>
          </cell>
          <cell r="Z1869" t="str">
            <v>Operational</v>
          </cell>
          <cell r="AA1869" t="str">
            <v>Operational</v>
          </cell>
          <cell r="AB1869" t="str">
            <v>Operational</v>
          </cell>
          <cell r="AC1869" t="str">
            <v>Operational</v>
          </cell>
          <cell r="AD1869" t="str">
            <v>Operational</v>
          </cell>
          <cell r="AE1869" t="str">
            <v>Operational</v>
          </cell>
          <cell r="AF1869" t="str">
            <v>Operational</v>
          </cell>
        </row>
        <row r="1870">
          <cell r="N1870" t="str">
            <v>United States</v>
          </cell>
          <cell r="W1870" t="str">
            <v>Operational</v>
          </cell>
          <cell r="X1870" t="str">
            <v>Operational</v>
          </cell>
          <cell r="Y1870" t="str">
            <v>Operational</v>
          </cell>
          <cell r="Z1870" t="str">
            <v>Operational</v>
          </cell>
          <cell r="AA1870" t="str">
            <v>Operational</v>
          </cell>
          <cell r="AB1870" t="str">
            <v>Operational</v>
          </cell>
          <cell r="AC1870" t="str">
            <v>Operational</v>
          </cell>
          <cell r="AD1870" t="str">
            <v>Operational</v>
          </cell>
          <cell r="AE1870" t="str">
            <v>Operational</v>
          </cell>
          <cell r="AF1870" t="str">
            <v>Operational</v>
          </cell>
        </row>
        <row r="1871">
          <cell r="N1871" t="str">
            <v>United States</v>
          </cell>
          <cell r="W1871" t="str">
            <v>Operational</v>
          </cell>
          <cell r="X1871" t="str">
            <v>Operational</v>
          </cell>
          <cell r="Y1871" t="str">
            <v>Operational</v>
          </cell>
          <cell r="Z1871" t="str">
            <v>Operational</v>
          </cell>
          <cell r="AA1871" t="str">
            <v>Operational</v>
          </cell>
          <cell r="AB1871" t="str">
            <v>Operational</v>
          </cell>
          <cell r="AC1871" t="str">
            <v>Operational</v>
          </cell>
          <cell r="AD1871" t="str">
            <v>Operational</v>
          </cell>
          <cell r="AE1871" t="str">
            <v>Operational</v>
          </cell>
          <cell r="AF1871" t="str">
            <v>Operational</v>
          </cell>
        </row>
        <row r="1872">
          <cell r="N1872" t="str">
            <v>United States</v>
          </cell>
          <cell r="W1872" t="str">
            <v>Operational</v>
          </cell>
          <cell r="X1872" t="str">
            <v>Operational</v>
          </cell>
          <cell r="Y1872" t="str">
            <v>Operational</v>
          </cell>
          <cell r="Z1872" t="str">
            <v>Operational</v>
          </cell>
          <cell r="AA1872" t="str">
            <v>Operational</v>
          </cell>
          <cell r="AB1872" t="str">
            <v>Operational</v>
          </cell>
          <cell r="AC1872" t="str">
            <v>Operational</v>
          </cell>
          <cell r="AD1872" t="str">
            <v>Operational</v>
          </cell>
          <cell r="AE1872" t="str">
            <v>Operational</v>
          </cell>
          <cell r="AF1872" t="str">
            <v>Operational</v>
          </cell>
        </row>
        <row r="1873">
          <cell r="N1873" t="str">
            <v>United States</v>
          </cell>
          <cell r="W1873" t="str">
            <v>Operational</v>
          </cell>
          <cell r="X1873" t="str">
            <v>Operational</v>
          </cell>
          <cell r="Y1873" t="str">
            <v>Operational</v>
          </cell>
          <cell r="Z1873" t="str">
            <v>Operational</v>
          </cell>
          <cell r="AA1873" t="str">
            <v>Operational</v>
          </cell>
          <cell r="AB1873" t="str">
            <v>Operational</v>
          </cell>
          <cell r="AC1873" t="str">
            <v>Operational</v>
          </cell>
          <cell r="AD1873" t="str">
            <v>Operational</v>
          </cell>
          <cell r="AE1873" t="str">
            <v>Operational</v>
          </cell>
          <cell r="AF1873" t="str">
            <v>Operational</v>
          </cell>
        </row>
        <row r="1874">
          <cell r="N1874" t="str">
            <v>United States</v>
          </cell>
          <cell r="W1874" t="str">
            <v>Operational</v>
          </cell>
          <cell r="X1874" t="str">
            <v>Operational</v>
          </cell>
          <cell r="Y1874" t="str">
            <v>Operational</v>
          </cell>
          <cell r="Z1874" t="str">
            <v>Operational</v>
          </cell>
          <cell r="AA1874" t="str">
            <v>Operational</v>
          </cell>
          <cell r="AB1874" t="str">
            <v>Operational</v>
          </cell>
          <cell r="AC1874" t="str">
            <v>Operational</v>
          </cell>
          <cell r="AD1874" t="str">
            <v>Operational</v>
          </cell>
          <cell r="AE1874" t="str">
            <v>Operational</v>
          </cell>
          <cell r="AF1874" t="str">
            <v>Operational</v>
          </cell>
        </row>
        <row r="1875">
          <cell r="N1875" t="str">
            <v>United States</v>
          </cell>
          <cell r="W1875" t="str">
            <v>Operational</v>
          </cell>
          <cell r="X1875" t="str">
            <v>Operational</v>
          </cell>
          <cell r="Y1875" t="str">
            <v>Operational</v>
          </cell>
          <cell r="Z1875" t="str">
            <v>Operational</v>
          </cell>
          <cell r="AA1875" t="str">
            <v>Operational</v>
          </cell>
          <cell r="AB1875" t="str">
            <v>Operational</v>
          </cell>
          <cell r="AC1875" t="str">
            <v>Operational</v>
          </cell>
          <cell r="AD1875" t="str">
            <v>Operational</v>
          </cell>
          <cell r="AE1875" t="str">
            <v>Operational</v>
          </cell>
          <cell r="AF1875" t="str">
            <v>Operational</v>
          </cell>
        </row>
        <row r="1876">
          <cell r="N1876" t="str">
            <v>United States</v>
          </cell>
          <cell r="W1876" t="str">
            <v>Operational</v>
          </cell>
          <cell r="X1876" t="str">
            <v>Operational</v>
          </cell>
          <cell r="Y1876" t="str">
            <v>Operational</v>
          </cell>
          <cell r="Z1876" t="str">
            <v>Operational</v>
          </cell>
          <cell r="AA1876" t="str">
            <v>Operational</v>
          </cell>
          <cell r="AB1876" t="str">
            <v>Operational</v>
          </cell>
          <cell r="AC1876" t="str">
            <v>Operational</v>
          </cell>
          <cell r="AD1876" t="str">
            <v>Operational</v>
          </cell>
          <cell r="AE1876" t="str">
            <v>Operational</v>
          </cell>
          <cell r="AF1876" t="str">
            <v>Operational</v>
          </cell>
        </row>
        <row r="1877">
          <cell r="N1877" t="str">
            <v>United States</v>
          </cell>
          <cell r="W1877" t="str">
            <v>Operational</v>
          </cell>
          <cell r="X1877" t="str">
            <v>Operational</v>
          </cell>
          <cell r="Y1877" t="str">
            <v>Operational</v>
          </cell>
          <cell r="Z1877" t="str">
            <v>Operational</v>
          </cell>
          <cell r="AA1877" t="str">
            <v>Operational</v>
          </cell>
          <cell r="AB1877" t="str">
            <v>Operational</v>
          </cell>
          <cell r="AC1877" t="str">
            <v>Operational</v>
          </cell>
          <cell r="AD1877" t="str">
            <v>Operational</v>
          </cell>
          <cell r="AE1877" t="str">
            <v>Operational</v>
          </cell>
          <cell r="AF1877" t="str">
            <v>Operational</v>
          </cell>
        </row>
        <row r="1878">
          <cell r="N1878" t="str">
            <v>United States</v>
          </cell>
          <cell r="W1878" t="str">
            <v>Operational</v>
          </cell>
          <cell r="X1878" t="str">
            <v>Operational</v>
          </cell>
          <cell r="Y1878" t="str">
            <v>Operational</v>
          </cell>
          <cell r="Z1878" t="str">
            <v>Operational</v>
          </cell>
          <cell r="AA1878" t="str">
            <v>Operational</v>
          </cell>
          <cell r="AB1878" t="str">
            <v>Operational</v>
          </cell>
          <cell r="AC1878" t="str">
            <v>Operational</v>
          </cell>
          <cell r="AD1878" t="str">
            <v>Operational</v>
          </cell>
          <cell r="AE1878" t="str">
            <v>Operational</v>
          </cell>
          <cell r="AF1878" t="str">
            <v>Operational</v>
          </cell>
        </row>
        <row r="1879">
          <cell r="N1879" t="str">
            <v>United States</v>
          </cell>
          <cell r="W1879" t="str">
            <v>Operational</v>
          </cell>
          <cell r="X1879" t="str">
            <v>Operational</v>
          </cell>
          <cell r="Y1879" t="str">
            <v>Operational</v>
          </cell>
          <cell r="Z1879" t="str">
            <v>Operational</v>
          </cell>
          <cell r="AA1879" t="str">
            <v>Operational</v>
          </cell>
          <cell r="AB1879" t="str">
            <v>Operational</v>
          </cell>
          <cell r="AC1879" t="str">
            <v>Operational</v>
          </cell>
          <cell r="AD1879" t="str">
            <v>Operational</v>
          </cell>
          <cell r="AE1879" t="str">
            <v>Operational</v>
          </cell>
          <cell r="AF1879" t="str">
            <v>Operational</v>
          </cell>
        </row>
        <row r="1880">
          <cell r="N1880" t="str">
            <v>United States</v>
          </cell>
          <cell r="W1880" t="str">
            <v>Operational</v>
          </cell>
          <cell r="X1880" t="str">
            <v>Operational</v>
          </cell>
          <cell r="Y1880" t="str">
            <v>Operational</v>
          </cell>
          <cell r="Z1880" t="str">
            <v>Operational</v>
          </cell>
          <cell r="AA1880" t="str">
            <v>Operational</v>
          </cell>
          <cell r="AB1880" t="str">
            <v>Operational</v>
          </cell>
          <cell r="AC1880" t="str">
            <v>Operational</v>
          </cell>
          <cell r="AD1880" t="str">
            <v>Operational</v>
          </cell>
          <cell r="AE1880" t="str">
            <v>Operational</v>
          </cell>
          <cell r="AF1880" t="str">
            <v>Operational</v>
          </cell>
        </row>
        <row r="1881">
          <cell r="N1881" t="str">
            <v>United States</v>
          </cell>
          <cell r="W1881" t="str">
            <v>Operational</v>
          </cell>
          <cell r="X1881" t="str">
            <v>Operational</v>
          </cell>
          <cell r="Y1881" t="str">
            <v>Operational</v>
          </cell>
          <cell r="Z1881" t="str">
            <v>Operational</v>
          </cell>
          <cell r="AA1881" t="str">
            <v>Operational</v>
          </cell>
          <cell r="AB1881" t="str">
            <v>Operational</v>
          </cell>
          <cell r="AC1881" t="str">
            <v>Operational</v>
          </cell>
          <cell r="AD1881" t="str">
            <v>Operational</v>
          </cell>
          <cell r="AE1881" t="str">
            <v>Operational</v>
          </cell>
          <cell r="AF1881" t="str">
            <v>Operational</v>
          </cell>
        </row>
        <row r="1882">
          <cell r="N1882" t="str">
            <v>United States</v>
          </cell>
          <cell r="W1882" t="str">
            <v>Operational</v>
          </cell>
          <cell r="X1882" t="str">
            <v>Operational</v>
          </cell>
          <cell r="Y1882" t="str">
            <v>Operational</v>
          </cell>
          <cell r="Z1882" t="str">
            <v>Operational</v>
          </cell>
          <cell r="AA1882" t="str">
            <v>Operational</v>
          </cell>
          <cell r="AB1882" t="str">
            <v>Operational</v>
          </cell>
          <cell r="AC1882" t="str">
            <v>Operational</v>
          </cell>
          <cell r="AD1882" t="str">
            <v>Operational</v>
          </cell>
          <cell r="AE1882" t="str">
            <v>Operational</v>
          </cell>
          <cell r="AF1882" t="str">
            <v>Operational</v>
          </cell>
        </row>
        <row r="1883">
          <cell r="N1883" t="str">
            <v>United States</v>
          </cell>
          <cell r="W1883" t="str">
            <v>Operational</v>
          </cell>
          <cell r="X1883" t="str">
            <v>Operational</v>
          </cell>
          <cell r="Y1883" t="str">
            <v>Operational</v>
          </cell>
          <cell r="Z1883" t="str">
            <v>Operational</v>
          </cell>
          <cell r="AA1883" t="str">
            <v>Operational</v>
          </cell>
          <cell r="AB1883" t="str">
            <v>Operational</v>
          </cell>
          <cell r="AC1883" t="str">
            <v>Operational</v>
          </cell>
          <cell r="AD1883" t="str">
            <v>Operational</v>
          </cell>
          <cell r="AE1883" t="str">
            <v>Operational</v>
          </cell>
          <cell r="AF1883" t="str">
            <v>Operational</v>
          </cell>
        </row>
        <row r="1884">
          <cell r="N1884" t="str">
            <v>United States</v>
          </cell>
          <cell r="W1884" t="str">
            <v>Operational</v>
          </cell>
          <cell r="X1884" t="str">
            <v>Operational</v>
          </cell>
          <cell r="Y1884" t="str">
            <v>Operational</v>
          </cell>
          <cell r="Z1884" t="str">
            <v>Operational</v>
          </cell>
          <cell r="AA1884" t="str">
            <v>Operational</v>
          </cell>
          <cell r="AB1884" t="str">
            <v>Operational</v>
          </cell>
          <cell r="AC1884" t="str">
            <v>Operational</v>
          </cell>
          <cell r="AD1884" t="str">
            <v>Operational</v>
          </cell>
          <cell r="AE1884" t="str">
            <v>Operational</v>
          </cell>
          <cell r="AF1884" t="str">
            <v>Operational</v>
          </cell>
        </row>
        <row r="1885">
          <cell r="N1885" t="str">
            <v>United States</v>
          </cell>
          <cell r="W1885" t="str">
            <v>Operational</v>
          </cell>
          <cell r="X1885" t="str">
            <v>Operational</v>
          </cell>
          <cell r="Y1885" t="str">
            <v>Operational</v>
          </cell>
          <cell r="Z1885" t="str">
            <v>Operational</v>
          </cell>
          <cell r="AA1885" t="str">
            <v>Operational</v>
          </cell>
          <cell r="AB1885" t="str">
            <v>Operational</v>
          </cell>
          <cell r="AC1885" t="str">
            <v>Operational</v>
          </cell>
          <cell r="AD1885" t="str">
            <v>Operational</v>
          </cell>
          <cell r="AE1885" t="str">
            <v>Operational</v>
          </cell>
          <cell r="AF1885" t="str">
            <v>Operational</v>
          </cell>
        </row>
        <row r="1886">
          <cell r="N1886" t="str">
            <v>United States</v>
          </cell>
          <cell r="W1886" t="str">
            <v>Operational</v>
          </cell>
          <cell r="X1886" t="str">
            <v>Operational</v>
          </cell>
          <cell r="Y1886" t="str">
            <v>Operational</v>
          </cell>
          <cell r="Z1886" t="str">
            <v>Operational</v>
          </cell>
          <cell r="AA1886" t="str">
            <v>Operational</v>
          </cell>
          <cell r="AB1886" t="str">
            <v>Operational</v>
          </cell>
          <cell r="AC1886" t="str">
            <v>Operational</v>
          </cell>
          <cell r="AD1886" t="str">
            <v>Operational</v>
          </cell>
          <cell r="AE1886" t="str">
            <v>Operational</v>
          </cell>
          <cell r="AF1886" t="str">
            <v>Operational</v>
          </cell>
        </row>
        <row r="1887">
          <cell r="N1887" t="str">
            <v>United States</v>
          </cell>
          <cell r="W1887" t="str">
            <v>Operational</v>
          </cell>
          <cell r="X1887" t="str">
            <v>Operational</v>
          </cell>
          <cell r="Y1887" t="str">
            <v>Operational</v>
          </cell>
          <cell r="Z1887" t="str">
            <v>Operational</v>
          </cell>
          <cell r="AA1887" t="str">
            <v>Operational</v>
          </cell>
          <cell r="AB1887" t="str">
            <v>Operational</v>
          </cell>
          <cell r="AC1887" t="str">
            <v>Operational</v>
          </cell>
          <cell r="AD1887" t="str">
            <v>Operational</v>
          </cell>
          <cell r="AE1887" t="str">
            <v>Operational</v>
          </cell>
          <cell r="AF1887" t="str">
            <v>Operational</v>
          </cell>
        </row>
        <row r="1888">
          <cell r="N1888" t="str">
            <v>United States</v>
          </cell>
          <cell r="W1888" t="str">
            <v>Operational</v>
          </cell>
          <cell r="X1888" t="str">
            <v>Operational</v>
          </cell>
          <cell r="Y1888" t="str">
            <v>Operational</v>
          </cell>
          <cell r="Z1888" t="str">
            <v>Operational</v>
          </cell>
          <cell r="AA1888" t="str">
            <v>Operational</v>
          </cell>
          <cell r="AB1888" t="str">
            <v>Operational</v>
          </cell>
          <cell r="AC1888" t="str">
            <v>Operational</v>
          </cell>
          <cell r="AD1888" t="str">
            <v>Operational</v>
          </cell>
          <cell r="AE1888" t="str">
            <v>Operational</v>
          </cell>
          <cell r="AF1888" t="str">
            <v>Operational</v>
          </cell>
        </row>
        <row r="1889">
          <cell r="N1889" t="str">
            <v>United States</v>
          </cell>
          <cell r="W1889" t="str">
            <v>Operational</v>
          </cell>
          <cell r="X1889" t="str">
            <v>Operational</v>
          </cell>
          <cell r="Y1889" t="str">
            <v>Operational</v>
          </cell>
          <cell r="Z1889" t="str">
            <v>Operational</v>
          </cell>
          <cell r="AA1889" t="str">
            <v>Operational</v>
          </cell>
          <cell r="AB1889" t="str">
            <v>Operational</v>
          </cell>
          <cell r="AC1889" t="str">
            <v>Operational</v>
          </cell>
          <cell r="AD1889" t="str">
            <v>Operational</v>
          </cell>
          <cell r="AE1889" t="str">
            <v>Operational</v>
          </cell>
          <cell r="AF1889" t="str">
            <v>Operational</v>
          </cell>
        </row>
        <row r="1890">
          <cell r="N1890" t="str">
            <v>United States</v>
          </cell>
          <cell r="W1890" t="str">
            <v>Operational</v>
          </cell>
          <cell r="X1890" t="str">
            <v>Operational</v>
          </cell>
          <cell r="Y1890" t="str">
            <v>Operational</v>
          </cell>
          <cell r="Z1890" t="str">
            <v>Operational</v>
          </cell>
          <cell r="AA1890" t="str">
            <v>Operational</v>
          </cell>
          <cell r="AB1890" t="str">
            <v>Operational</v>
          </cell>
          <cell r="AC1890" t="str">
            <v>Operational</v>
          </cell>
          <cell r="AD1890" t="str">
            <v>Operational</v>
          </cell>
          <cell r="AE1890" t="str">
            <v>Operational</v>
          </cell>
          <cell r="AF1890" t="str">
            <v>Operational</v>
          </cell>
        </row>
        <row r="1891">
          <cell r="N1891" t="str">
            <v>United States</v>
          </cell>
          <cell r="W1891" t="str">
            <v>Operational</v>
          </cell>
          <cell r="X1891" t="str">
            <v>Operational</v>
          </cell>
          <cell r="Y1891" t="str">
            <v>Operational</v>
          </cell>
          <cell r="Z1891" t="str">
            <v>Operational</v>
          </cell>
          <cell r="AA1891" t="str">
            <v>Operational</v>
          </cell>
          <cell r="AB1891" t="str">
            <v>Operational</v>
          </cell>
          <cell r="AC1891" t="str">
            <v>Operational</v>
          </cell>
          <cell r="AD1891" t="str">
            <v>Operational</v>
          </cell>
          <cell r="AE1891" t="str">
            <v>Operational</v>
          </cell>
          <cell r="AF1891" t="str">
            <v>Operational</v>
          </cell>
        </row>
        <row r="1892">
          <cell r="N1892" t="str">
            <v>United States</v>
          </cell>
          <cell r="W1892" t="str">
            <v>Operational</v>
          </cell>
          <cell r="X1892" t="str">
            <v>Operational</v>
          </cell>
          <cell r="Y1892" t="str">
            <v>Operational</v>
          </cell>
          <cell r="Z1892" t="str">
            <v>Operational</v>
          </cell>
          <cell r="AA1892" t="str">
            <v>Operational</v>
          </cell>
          <cell r="AB1892" t="str">
            <v>Operational</v>
          </cell>
          <cell r="AC1892" t="str">
            <v>Operational</v>
          </cell>
          <cell r="AD1892" t="str">
            <v>Operational</v>
          </cell>
          <cell r="AE1892" t="str">
            <v>Operational</v>
          </cell>
          <cell r="AF1892" t="str">
            <v>Operational</v>
          </cell>
        </row>
        <row r="1893">
          <cell r="N1893" t="str">
            <v>United States</v>
          </cell>
          <cell r="W1893" t="str">
            <v>Operational</v>
          </cell>
          <cell r="X1893" t="str">
            <v>Operational</v>
          </cell>
          <cell r="Y1893" t="str">
            <v>Operational</v>
          </cell>
          <cell r="Z1893" t="str">
            <v>Operational</v>
          </cell>
          <cell r="AA1893" t="str">
            <v>Operational</v>
          </cell>
          <cell r="AB1893" t="str">
            <v>Operational</v>
          </cell>
          <cell r="AC1893" t="str">
            <v>Operational</v>
          </cell>
          <cell r="AD1893" t="str">
            <v>Operational</v>
          </cell>
          <cell r="AE1893" t="str">
            <v>Operational</v>
          </cell>
          <cell r="AF1893" t="str">
            <v>Operational</v>
          </cell>
        </row>
        <row r="1894">
          <cell r="N1894" t="str">
            <v>United States</v>
          </cell>
          <cell r="W1894" t="str">
            <v>Operational</v>
          </cell>
          <cell r="X1894" t="str">
            <v>Operational</v>
          </cell>
          <cell r="Y1894" t="str">
            <v>Operational</v>
          </cell>
          <cell r="Z1894" t="str">
            <v>Operational</v>
          </cell>
          <cell r="AA1894" t="str">
            <v>Operational</v>
          </cell>
          <cell r="AB1894" t="str">
            <v>Operational</v>
          </cell>
          <cell r="AC1894" t="str">
            <v>Operational</v>
          </cell>
          <cell r="AD1894" t="str">
            <v>Operational</v>
          </cell>
          <cell r="AE1894" t="str">
            <v>Operational</v>
          </cell>
          <cell r="AF1894" t="str">
            <v>Operational</v>
          </cell>
        </row>
        <row r="1895">
          <cell r="N1895" t="str">
            <v>United States</v>
          </cell>
          <cell r="W1895" t="str">
            <v>Operational</v>
          </cell>
          <cell r="X1895" t="str">
            <v>Operational</v>
          </cell>
          <cell r="Y1895" t="str">
            <v>Operational</v>
          </cell>
          <cell r="Z1895" t="str">
            <v>Operational</v>
          </cell>
          <cell r="AA1895" t="str">
            <v>Operational</v>
          </cell>
          <cell r="AB1895" t="str">
            <v>Operational</v>
          </cell>
          <cell r="AC1895" t="str">
            <v>Operational</v>
          </cell>
          <cell r="AD1895" t="str">
            <v>Operational</v>
          </cell>
          <cell r="AE1895" t="str">
            <v>Operational</v>
          </cell>
          <cell r="AF1895" t="str">
            <v>Operational</v>
          </cell>
        </row>
        <row r="1896">
          <cell r="N1896" t="str">
            <v>United States</v>
          </cell>
          <cell r="W1896" t="str">
            <v>Operational</v>
          </cell>
          <cell r="X1896" t="str">
            <v>Operational</v>
          </cell>
          <cell r="Y1896" t="str">
            <v>Operational</v>
          </cell>
          <cell r="Z1896" t="str">
            <v>Operational</v>
          </cell>
          <cell r="AA1896" t="str">
            <v>Operational</v>
          </cell>
          <cell r="AB1896" t="str">
            <v>Operational</v>
          </cell>
          <cell r="AC1896" t="str">
            <v>Operational</v>
          </cell>
          <cell r="AD1896" t="str">
            <v>Operational</v>
          </cell>
          <cell r="AE1896" t="str">
            <v>Operational</v>
          </cell>
          <cell r="AF1896" t="str">
            <v>Operational</v>
          </cell>
        </row>
        <row r="1897">
          <cell r="N1897" t="str">
            <v>United States</v>
          </cell>
          <cell r="W1897" t="str">
            <v>Operational</v>
          </cell>
          <cell r="X1897" t="str">
            <v>Operational</v>
          </cell>
          <cell r="Y1897" t="str">
            <v>Operational</v>
          </cell>
          <cell r="Z1897" t="str">
            <v>Operational</v>
          </cell>
          <cell r="AA1897" t="str">
            <v>Operational</v>
          </cell>
          <cell r="AB1897" t="str">
            <v>Operational</v>
          </cell>
          <cell r="AC1897" t="str">
            <v>Operational</v>
          </cell>
          <cell r="AD1897" t="str">
            <v>Operational</v>
          </cell>
          <cell r="AE1897" t="str">
            <v>Operational</v>
          </cell>
          <cell r="AF1897" t="str">
            <v>Operational</v>
          </cell>
        </row>
        <row r="1898">
          <cell r="N1898" t="str">
            <v>United States</v>
          </cell>
          <cell r="W1898" t="str">
            <v>Operational</v>
          </cell>
          <cell r="X1898" t="str">
            <v>Operational</v>
          </cell>
          <cell r="Y1898" t="str">
            <v>Operational</v>
          </cell>
          <cell r="Z1898" t="str">
            <v>Operational</v>
          </cell>
          <cell r="AA1898" t="str">
            <v>Operational</v>
          </cell>
          <cell r="AB1898" t="str">
            <v>Operational</v>
          </cell>
          <cell r="AC1898" t="str">
            <v>Operational</v>
          </cell>
          <cell r="AD1898" t="str">
            <v>Operational</v>
          </cell>
          <cell r="AE1898" t="str">
            <v>Operational</v>
          </cell>
          <cell r="AF1898" t="str">
            <v>Operational</v>
          </cell>
        </row>
        <row r="1899">
          <cell r="N1899" t="str">
            <v>United States</v>
          </cell>
          <cell r="W1899" t="str">
            <v>Operational</v>
          </cell>
          <cell r="X1899" t="str">
            <v>Operational</v>
          </cell>
          <cell r="Y1899" t="str">
            <v>Operational</v>
          </cell>
          <cell r="Z1899" t="str">
            <v>Operational</v>
          </cell>
          <cell r="AA1899" t="str">
            <v>Operational</v>
          </cell>
          <cell r="AB1899" t="str">
            <v>Operational</v>
          </cell>
          <cell r="AC1899" t="str">
            <v>Operational</v>
          </cell>
          <cell r="AD1899" t="str">
            <v>Operational</v>
          </cell>
          <cell r="AE1899" t="str">
            <v>Operational</v>
          </cell>
          <cell r="AF1899" t="str">
            <v>Operational</v>
          </cell>
        </row>
        <row r="1900">
          <cell r="N1900" t="str">
            <v>United States</v>
          </cell>
          <cell r="W1900" t="str">
            <v>Operational</v>
          </cell>
          <cell r="X1900" t="str">
            <v>Operational</v>
          </cell>
          <cell r="Y1900" t="str">
            <v>Operational</v>
          </cell>
          <cell r="Z1900" t="str">
            <v>Operational</v>
          </cell>
          <cell r="AA1900" t="str">
            <v>Operational</v>
          </cell>
          <cell r="AB1900" t="str">
            <v>Operational</v>
          </cell>
          <cell r="AC1900" t="str">
            <v>Operational</v>
          </cell>
          <cell r="AD1900" t="str">
            <v>Operational</v>
          </cell>
          <cell r="AE1900" t="str">
            <v>Operational</v>
          </cell>
          <cell r="AF1900" t="str">
            <v>Operational</v>
          </cell>
        </row>
        <row r="1901">
          <cell r="N1901" t="str">
            <v>United States</v>
          </cell>
          <cell r="W1901" t="str">
            <v>Operational</v>
          </cell>
          <cell r="X1901" t="str">
            <v>Operational</v>
          </cell>
          <cell r="Y1901" t="str">
            <v>Operational</v>
          </cell>
          <cell r="Z1901" t="str">
            <v>Operational</v>
          </cell>
          <cell r="AA1901" t="str">
            <v>Operational</v>
          </cell>
          <cell r="AB1901" t="str">
            <v>Operational</v>
          </cell>
          <cell r="AC1901" t="str">
            <v>Operational</v>
          </cell>
          <cell r="AD1901" t="str">
            <v>Operational</v>
          </cell>
          <cell r="AE1901" t="str">
            <v>Operational</v>
          </cell>
          <cell r="AF1901" t="str">
            <v>Operational</v>
          </cell>
        </row>
        <row r="1902">
          <cell r="N1902" t="str">
            <v>United States</v>
          </cell>
          <cell r="W1902" t="str">
            <v>Operational</v>
          </cell>
          <cell r="X1902" t="str">
            <v>Operational</v>
          </cell>
          <cell r="Y1902" t="str">
            <v>Operational</v>
          </cell>
          <cell r="Z1902" t="str">
            <v>Operational</v>
          </cell>
          <cell r="AA1902" t="str">
            <v>Operational</v>
          </cell>
          <cell r="AB1902" t="str">
            <v>Operational</v>
          </cell>
          <cell r="AC1902" t="str">
            <v>Operational</v>
          </cell>
          <cell r="AD1902" t="str">
            <v>Operational</v>
          </cell>
          <cell r="AE1902" t="str">
            <v>Operational</v>
          </cell>
          <cell r="AF1902" t="str">
            <v>Operational</v>
          </cell>
        </row>
        <row r="1903">
          <cell r="N1903" t="str">
            <v>United States</v>
          </cell>
          <cell r="W1903" t="str">
            <v>Operational</v>
          </cell>
          <cell r="X1903" t="str">
            <v>Operational</v>
          </cell>
          <cell r="Y1903" t="str">
            <v>Operational</v>
          </cell>
          <cell r="Z1903" t="str">
            <v>Operational</v>
          </cell>
          <cell r="AA1903" t="str">
            <v>Operational</v>
          </cell>
          <cell r="AB1903" t="str">
            <v>Operational</v>
          </cell>
          <cell r="AC1903" t="str">
            <v>Operational</v>
          </cell>
          <cell r="AD1903" t="str">
            <v>Operational</v>
          </cell>
          <cell r="AE1903" t="str">
            <v>Operational</v>
          </cell>
          <cell r="AF1903" t="str">
            <v>Operational</v>
          </cell>
        </row>
        <row r="1904">
          <cell r="N1904" t="str">
            <v>United States</v>
          </cell>
          <cell r="W1904" t="str">
            <v>Operational</v>
          </cell>
          <cell r="X1904" t="str">
            <v>Operational</v>
          </cell>
          <cell r="Y1904" t="str">
            <v>Operational</v>
          </cell>
          <cell r="Z1904" t="str">
            <v>Operational</v>
          </cell>
          <cell r="AA1904" t="str">
            <v>Operational</v>
          </cell>
          <cell r="AB1904" t="str">
            <v>Operational</v>
          </cell>
          <cell r="AC1904" t="str">
            <v>Operational</v>
          </cell>
          <cell r="AD1904" t="str">
            <v>Operational</v>
          </cell>
          <cell r="AE1904" t="str">
            <v>Operational</v>
          </cell>
          <cell r="AF1904" t="str">
            <v>Operational</v>
          </cell>
        </row>
        <row r="1905">
          <cell r="N1905" t="str">
            <v>United States</v>
          </cell>
          <cell r="W1905" t="str">
            <v>Operational</v>
          </cell>
          <cell r="X1905" t="str">
            <v>Operational</v>
          </cell>
          <cell r="Y1905" t="str">
            <v>Operational</v>
          </cell>
          <cell r="Z1905" t="str">
            <v>Operational</v>
          </cell>
          <cell r="AA1905" t="str">
            <v>Operational</v>
          </cell>
          <cell r="AB1905" t="str">
            <v>Operational</v>
          </cell>
          <cell r="AC1905" t="str">
            <v>Operational</v>
          </cell>
          <cell r="AD1905" t="str">
            <v>Operational</v>
          </cell>
          <cell r="AE1905" t="str">
            <v>Operational</v>
          </cell>
          <cell r="AF1905" t="str">
            <v>Operational</v>
          </cell>
        </row>
        <row r="1906">
          <cell r="N1906" t="str">
            <v>United States</v>
          </cell>
          <cell r="W1906" t="str">
            <v>Operational</v>
          </cell>
          <cell r="X1906" t="str">
            <v>Operational</v>
          </cell>
          <cell r="Y1906" t="str">
            <v>Operational</v>
          </cell>
          <cell r="Z1906" t="str">
            <v>Operational</v>
          </cell>
          <cell r="AA1906" t="str">
            <v>Operational</v>
          </cell>
          <cell r="AB1906" t="str">
            <v>Operational</v>
          </cell>
          <cell r="AC1906" t="str">
            <v>Operational</v>
          </cell>
          <cell r="AD1906" t="str">
            <v>Operational</v>
          </cell>
          <cell r="AE1906" t="str">
            <v>Operational</v>
          </cell>
          <cell r="AF1906" t="str">
            <v>Operational</v>
          </cell>
        </row>
        <row r="1907">
          <cell r="N1907" t="str">
            <v>United States</v>
          </cell>
          <cell r="W1907" t="str">
            <v>Operational</v>
          </cell>
          <cell r="X1907" t="str">
            <v>Operational</v>
          </cell>
          <cell r="Y1907" t="str">
            <v>Operational</v>
          </cell>
          <cell r="Z1907" t="str">
            <v>Operational</v>
          </cell>
          <cell r="AA1907" t="str">
            <v>Operational</v>
          </cell>
          <cell r="AB1907" t="str">
            <v>Operational</v>
          </cell>
          <cell r="AC1907" t="str">
            <v>Operational</v>
          </cell>
          <cell r="AD1907" t="str">
            <v>Operational</v>
          </cell>
          <cell r="AE1907" t="str">
            <v>Operational</v>
          </cell>
          <cell r="AF1907" t="str">
            <v>Operational</v>
          </cell>
        </row>
        <row r="1908">
          <cell r="N1908" t="str">
            <v>United States</v>
          </cell>
          <cell r="W1908" t="str">
            <v>Operational</v>
          </cell>
          <cell r="X1908" t="str">
            <v>Operational</v>
          </cell>
          <cell r="Y1908" t="str">
            <v>Operational</v>
          </cell>
          <cell r="Z1908" t="str">
            <v>Operational</v>
          </cell>
          <cell r="AA1908" t="str">
            <v>Operational</v>
          </cell>
          <cell r="AB1908" t="str">
            <v>Operational</v>
          </cell>
          <cell r="AC1908" t="str">
            <v>Operational</v>
          </cell>
          <cell r="AD1908" t="str">
            <v>Operational</v>
          </cell>
          <cell r="AE1908" t="str">
            <v>Operational</v>
          </cell>
          <cell r="AF1908" t="str">
            <v>Operational</v>
          </cell>
        </row>
        <row r="1909">
          <cell r="N1909" t="str">
            <v>United States</v>
          </cell>
          <cell r="W1909" t="str">
            <v>Operational</v>
          </cell>
          <cell r="X1909" t="str">
            <v>Operational</v>
          </cell>
          <cell r="Y1909" t="str">
            <v>Operational</v>
          </cell>
          <cell r="Z1909" t="str">
            <v>Operational</v>
          </cell>
          <cell r="AA1909" t="str">
            <v>Operational</v>
          </cell>
          <cell r="AB1909" t="str">
            <v>Operational</v>
          </cell>
          <cell r="AC1909" t="str">
            <v>Operational</v>
          </cell>
          <cell r="AD1909" t="str">
            <v>Operational</v>
          </cell>
          <cell r="AE1909" t="str">
            <v>Operational</v>
          </cell>
          <cell r="AF1909" t="str">
            <v>Operational</v>
          </cell>
        </row>
        <row r="1910">
          <cell r="N1910" t="str">
            <v>United States</v>
          </cell>
          <cell r="W1910" t="str">
            <v>Operational</v>
          </cell>
          <cell r="X1910" t="str">
            <v>Operational</v>
          </cell>
          <cell r="Y1910" t="str">
            <v>Operational</v>
          </cell>
          <cell r="Z1910" t="str">
            <v>Operational</v>
          </cell>
          <cell r="AA1910" t="str">
            <v>Operational</v>
          </cell>
          <cell r="AB1910" t="str">
            <v>Operational</v>
          </cell>
          <cell r="AC1910" t="str">
            <v>Operational</v>
          </cell>
          <cell r="AD1910" t="str">
            <v>Operational</v>
          </cell>
          <cell r="AE1910" t="str">
            <v>Operational</v>
          </cell>
          <cell r="AF1910" t="str">
            <v>Operational</v>
          </cell>
        </row>
        <row r="1911">
          <cell r="N1911" t="str">
            <v>United States</v>
          </cell>
          <cell r="W1911" t="str">
            <v>Operational</v>
          </cell>
          <cell r="X1911" t="str">
            <v>Operational</v>
          </cell>
          <cell r="Y1911" t="str">
            <v>Operational</v>
          </cell>
          <cell r="Z1911" t="str">
            <v>Operational</v>
          </cell>
          <cell r="AA1911" t="str">
            <v>Operational</v>
          </cell>
          <cell r="AB1911" t="str">
            <v>Operational</v>
          </cell>
          <cell r="AC1911" t="str">
            <v>Operational</v>
          </cell>
          <cell r="AD1911" t="str">
            <v>Operational</v>
          </cell>
          <cell r="AE1911" t="str">
            <v>Operational</v>
          </cell>
          <cell r="AF1911" t="str">
            <v>Operational</v>
          </cell>
        </row>
        <row r="1912">
          <cell r="N1912" t="str">
            <v>United States</v>
          </cell>
          <cell r="W1912" t="str">
            <v>Operational</v>
          </cell>
          <cell r="X1912" t="str">
            <v>Operational</v>
          </cell>
          <cell r="Y1912" t="str">
            <v>Operational</v>
          </cell>
          <cell r="Z1912" t="str">
            <v>Operational</v>
          </cell>
          <cell r="AA1912" t="str">
            <v>Operational</v>
          </cell>
          <cell r="AB1912" t="str">
            <v>Operational</v>
          </cell>
          <cell r="AC1912" t="str">
            <v>Operational</v>
          </cell>
          <cell r="AD1912" t="str">
            <v>Operational</v>
          </cell>
          <cell r="AE1912" t="str">
            <v>Operational</v>
          </cell>
          <cell r="AF1912" t="str">
            <v>Operational</v>
          </cell>
        </row>
        <row r="1913">
          <cell r="N1913" t="str">
            <v>United States</v>
          </cell>
          <cell r="W1913" t="str">
            <v>Operational</v>
          </cell>
          <cell r="X1913" t="str">
            <v>Operational</v>
          </cell>
          <cell r="Y1913" t="str">
            <v>Operational</v>
          </cell>
          <cell r="Z1913" t="str">
            <v>Operational</v>
          </cell>
          <cell r="AA1913" t="str">
            <v>Operational</v>
          </cell>
          <cell r="AB1913" t="str">
            <v>Operational</v>
          </cell>
          <cell r="AC1913" t="str">
            <v>Operational</v>
          </cell>
          <cell r="AD1913" t="str">
            <v>Operational</v>
          </cell>
          <cell r="AE1913" t="str">
            <v>Operational</v>
          </cell>
          <cell r="AF1913" t="str">
            <v>Operational</v>
          </cell>
        </row>
        <row r="1914">
          <cell r="N1914" t="str">
            <v>United States</v>
          </cell>
          <cell r="W1914" t="str">
            <v>Operational</v>
          </cell>
          <cell r="X1914" t="str">
            <v>Operational</v>
          </cell>
          <cell r="Y1914" t="str">
            <v>Operational</v>
          </cell>
          <cell r="Z1914" t="str">
            <v>Operational</v>
          </cell>
          <cell r="AA1914" t="str">
            <v>Operational</v>
          </cell>
          <cell r="AB1914" t="str">
            <v>Operational</v>
          </cell>
          <cell r="AC1914" t="str">
            <v>Operational</v>
          </cell>
          <cell r="AD1914" t="str">
            <v>Operational</v>
          </cell>
          <cell r="AE1914" t="str">
            <v>Operational</v>
          </cell>
          <cell r="AF1914" t="str">
            <v>Operational</v>
          </cell>
        </row>
        <row r="1915">
          <cell r="N1915" t="str">
            <v>United States</v>
          </cell>
          <cell r="W1915" t="str">
            <v>Operational</v>
          </cell>
          <cell r="X1915" t="str">
            <v>Operational</v>
          </cell>
          <cell r="Y1915" t="str">
            <v>Operational</v>
          </cell>
          <cell r="Z1915" t="str">
            <v>Operational</v>
          </cell>
          <cell r="AA1915" t="str">
            <v>Operational</v>
          </cell>
          <cell r="AB1915" t="str">
            <v>Operational</v>
          </cell>
          <cell r="AC1915" t="str">
            <v>Operational</v>
          </cell>
          <cell r="AD1915" t="str">
            <v>Operational</v>
          </cell>
          <cell r="AE1915" t="str">
            <v>Operational</v>
          </cell>
          <cell r="AF1915" t="str">
            <v>Operational</v>
          </cell>
        </row>
        <row r="1916">
          <cell r="N1916" t="str">
            <v>United States</v>
          </cell>
          <cell r="W1916" t="str">
            <v>Operational</v>
          </cell>
          <cell r="X1916" t="str">
            <v>Operational</v>
          </cell>
          <cell r="Y1916" t="str">
            <v>Operational</v>
          </cell>
          <cell r="Z1916" t="str">
            <v>Operational</v>
          </cell>
          <cell r="AA1916" t="str">
            <v>Operational</v>
          </cell>
          <cell r="AB1916" t="str">
            <v>Operational</v>
          </cell>
          <cell r="AC1916" t="str">
            <v>Operational</v>
          </cell>
          <cell r="AD1916" t="str">
            <v>Operational</v>
          </cell>
          <cell r="AE1916" t="str">
            <v>Operational</v>
          </cell>
          <cell r="AF1916" t="str">
            <v>Operational</v>
          </cell>
        </row>
        <row r="1917">
          <cell r="N1917" t="str">
            <v>United States</v>
          </cell>
          <cell r="W1917" t="str">
            <v>Operational</v>
          </cell>
          <cell r="X1917" t="str">
            <v>Operational</v>
          </cell>
          <cell r="Y1917" t="str">
            <v>Operational</v>
          </cell>
          <cell r="Z1917" t="str">
            <v>Operational</v>
          </cell>
          <cell r="AA1917" t="str">
            <v>Operational</v>
          </cell>
          <cell r="AB1917" t="str">
            <v>Operational</v>
          </cell>
          <cell r="AC1917" t="str">
            <v>Operational</v>
          </cell>
          <cell r="AD1917" t="str">
            <v>Operational</v>
          </cell>
          <cell r="AE1917" t="str">
            <v>Operational</v>
          </cell>
          <cell r="AF1917" t="str">
            <v>Operational</v>
          </cell>
        </row>
        <row r="1918">
          <cell r="N1918" t="str">
            <v>United States</v>
          </cell>
          <cell r="W1918" t="str">
            <v>Operational</v>
          </cell>
          <cell r="X1918" t="str">
            <v>Operational</v>
          </cell>
          <cell r="Y1918" t="str">
            <v>Operational</v>
          </cell>
          <cell r="Z1918" t="str">
            <v>Operational</v>
          </cell>
          <cell r="AA1918" t="str">
            <v>Operational</v>
          </cell>
          <cell r="AB1918" t="str">
            <v>Operational</v>
          </cell>
          <cell r="AC1918" t="str">
            <v>Operational</v>
          </cell>
          <cell r="AD1918" t="str">
            <v>Operational</v>
          </cell>
          <cell r="AE1918" t="str">
            <v>Operational</v>
          </cell>
          <cell r="AF1918" t="str">
            <v>Operational</v>
          </cell>
        </row>
        <row r="1919">
          <cell r="N1919" t="str">
            <v>United States</v>
          </cell>
          <cell r="W1919" t="str">
            <v>Operational</v>
          </cell>
          <cell r="X1919" t="str">
            <v>Operational</v>
          </cell>
          <cell r="Y1919" t="str">
            <v>Operational</v>
          </cell>
          <cell r="Z1919" t="str">
            <v>Operational</v>
          </cell>
          <cell r="AA1919" t="str">
            <v>Operational</v>
          </cell>
          <cell r="AB1919" t="str">
            <v>Operational</v>
          </cell>
          <cell r="AC1919" t="str">
            <v>Operational</v>
          </cell>
          <cell r="AD1919" t="str">
            <v>Operational</v>
          </cell>
          <cell r="AE1919" t="str">
            <v>Operational</v>
          </cell>
          <cell r="AF1919" t="str">
            <v>Operational</v>
          </cell>
        </row>
        <row r="1920">
          <cell r="N1920" t="str">
            <v>United States</v>
          </cell>
          <cell r="W1920" t="str">
            <v>Operational</v>
          </cell>
          <cell r="X1920" t="str">
            <v>Operational</v>
          </cell>
          <cell r="Y1920" t="str">
            <v>Operational</v>
          </cell>
          <cell r="Z1920" t="str">
            <v>Operational</v>
          </cell>
          <cell r="AA1920" t="str">
            <v>Operational</v>
          </cell>
          <cell r="AB1920" t="str">
            <v>Operational</v>
          </cell>
          <cell r="AC1920" t="str">
            <v>Operational</v>
          </cell>
          <cell r="AD1920" t="str">
            <v>Operational</v>
          </cell>
          <cell r="AE1920" t="str">
            <v>Operational</v>
          </cell>
          <cell r="AF1920" t="str">
            <v>Operational</v>
          </cell>
        </row>
        <row r="1921">
          <cell r="N1921" t="str">
            <v>United States</v>
          </cell>
          <cell r="W1921" t="str">
            <v>Operational</v>
          </cell>
          <cell r="X1921" t="str">
            <v>Operational</v>
          </cell>
          <cell r="Y1921" t="str">
            <v>Operational</v>
          </cell>
          <cell r="Z1921" t="str">
            <v>Operational</v>
          </cell>
          <cell r="AA1921" t="str">
            <v>Operational</v>
          </cell>
          <cell r="AB1921" t="str">
            <v>Operational</v>
          </cell>
          <cell r="AC1921" t="str">
            <v>Operational</v>
          </cell>
          <cell r="AD1921" t="str">
            <v>Operational</v>
          </cell>
          <cell r="AE1921" t="str">
            <v>Operational</v>
          </cell>
          <cell r="AF1921" t="str">
            <v>Operational</v>
          </cell>
        </row>
        <row r="1922">
          <cell r="N1922" t="str">
            <v>United States</v>
          </cell>
          <cell r="W1922" t="str">
            <v>Operational</v>
          </cell>
          <cell r="X1922" t="str">
            <v>Operational</v>
          </cell>
          <cell r="Y1922" t="str">
            <v>Operational</v>
          </cell>
          <cell r="Z1922" t="str">
            <v>Operational</v>
          </cell>
          <cell r="AA1922" t="str">
            <v>Operational</v>
          </cell>
          <cell r="AB1922" t="str">
            <v>Operational</v>
          </cell>
          <cell r="AC1922" t="str">
            <v>Operational</v>
          </cell>
          <cell r="AD1922" t="str">
            <v>Operational</v>
          </cell>
          <cell r="AE1922" t="str">
            <v>Operational</v>
          </cell>
          <cell r="AF1922" t="str">
            <v>Operational</v>
          </cell>
        </row>
        <row r="1923">
          <cell r="N1923" t="str">
            <v>United States</v>
          </cell>
          <cell r="W1923" t="str">
            <v>Operational</v>
          </cell>
          <cell r="X1923" t="str">
            <v>Operational</v>
          </cell>
          <cell r="Y1923" t="str">
            <v>Operational</v>
          </cell>
          <cell r="Z1923" t="str">
            <v>Operational</v>
          </cell>
          <cell r="AA1923" t="str">
            <v>Operational</v>
          </cell>
          <cell r="AB1923" t="str">
            <v>Operational</v>
          </cell>
          <cell r="AC1923" t="str">
            <v>Operational</v>
          </cell>
          <cell r="AD1923" t="str">
            <v>Operational</v>
          </cell>
          <cell r="AE1923" t="str">
            <v>Operational</v>
          </cell>
          <cell r="AF1923" t="str">
            <v>Operational</v>
          </cell>
        </row>
        <row r="1924">
          <cell r="N1924" t="str">
            <v>United States</v>
          </cell>
          <cell r="W1924" t="str">
            <v>Operational</v>
          </cell>
          <cell r="X1924" t="str">
            <v>Operational</v>
          </cell>
          <cell r="Y1924" t="str">
            <v>Operational</v>
          </cell>
          <cell r="Z1924" t="str">
            <v>Operational</v>
          </cell>
          <cell r="AA1924" t="str">
            <v>Operational</v>
          </cell>
          <cell r="AB1924" t="str">
            <v>Operational</v>
          </cell>
          <cell r="AC1924" t="str">
            <v>Operational</v>
          </cell>
          <cell r="AD1924" t="str">
            <v>Operational</v>
          </cell>
          <cell r="AE1924" t="str">
            <v>Operational</v>
          </cell>
          <cell r="AF1924" t="str">
            <v>Operational</v>
          </cell>
        </row>
        <row r="1925">
          <cell r="N1925" t="str">
            <v>United States</v>
          </cell>
          <cell r="W1925" t="str">
            <v>Operational</v>
          </cell>
          <cell r="X1925" t="str">
            <v>Operational</v>
          </cell>
          <cell r="Y1925" t="str">
            <v>Operational</v>
          </cell>
          <cell r="Z1925" t="str">
            <v>Operational</v>
          </cell>
          <cell r="AA1925" t="str">
            <v>Operational</v>
          </cell>
          <cell r="AB1925" t="str">
            <v>Operational</v>
          </cell>
          <cell r="AC1925" t="str">
            <v>Operational</v>
          </cell>
          <cell r="AD1925" t="str">
            <v>Operational</v>
          </cell>
          <cell r="AE1925" t="str">
            <v>Operational</v>
          </cell>
          <cell r="AF1925" t="str">
            <v>Operational</v>
          </cell>
        </row>
        <row r="1926">
          <cell r="N1926" t="str">
            <v>United States</v>
          </cell>
          <cell r="W1926" t="str">
            <v>Operational</v>
          </cell>
          <cell r="X1926" t="str">
            <v>Operational</v>
          </cell>
          <cell r="Y1926" t="str">
            <v>Operational</v>
          </cell>
          <cell r="Z1926" t="str">
            <v>Operational</v>
          </cell>
          <cell r="AA1926" t="str">
            <v>Operational</v>
          </cell>
          <cell r="AB1926" t="str">
            <v>Operational</v>
          </cell>
          <cell r="AC1926" t="str">
            <v>Operational</v>
          </cell>
          <cell r="AD1926" t="str">
            <v>Operational</v>
          </cell>
          <cell r="AE1926" t="str">
            <v>Operational</v>
          </cell>
          <cell r="AF1926" t="str">
            <v>Operational</v>
          </cell>
        </row>
        <row r="1927">
          <cell r="N1927" t="str">
            <v>United States</v>
          </cell>
          <cell r="W1927" t="str">
            <v>Operational</v>
          </cell>
          <cell r="X1927" t="str">
            <v>Operational</v>
          </cell>
          <cell r="Y1927" t="str">
            <v>Operational</v>
          </cell>
          <cell r="Z1927" t="str">
            <v>Operational</v>
          </cell>
          <cell r="AA1927" t="str">
            <v>Operational</v>
          </cell>
          <cell r="AB1927" t="str">
            <v>Operational</v>
          </cell>
          <cell r="AC1927" t="str">
            <v>Operational</v>
          </cell>
          <cell r="AD1927" t="str">
            <v>Operational</v>
          </cell>
          <cell r="AE1927" t="str">
            <v>Operational</v>
          </cell>
          <cell r="AF1927" t="str">
            <v>Operational</v>
          </cell>
        </row>
        <row r="1928">
          <cell r="N1928" t="str">
            <v>United States</v>
          </cell>
          <cell r="W1928" t="str">
            <v>Operational</v>
          </cell>
          <cell r="X1928" t="str">
            <v>Operational</v>
          </cell>
          <cell r="Y1928" t="str">
            <v>Operational</v>
          </cell>
          <cell r="Z1928" t="str">
            <v>Operational</v>
          </cell>
          <cell r="AA1928" t="str">
            <v>Operational</v>
          </cell>
          <cell r="AB1928" t="str">
            <v>Operational</v>
          </cell>
          <cell r="AC1928" t="str">
            <v>Operational</v>
          </cell>
          <cell r="AD1928" t="str">
            <v>Operational</v>
          </cell>
          <cell r="AE1928" t="str">
            <v>Operational</v>
          </cell>
          <cell r="AF1928" t="str">
            <v>Operational</v>
          </cell>
        </row>
        <row r="1929">
          <cell r="N1929" t="str">
            <v>United States</v>
          </cell>
          <cell r="W1929" t="str">
            <v>Operational</v>
          </cell>
          <cell r="X1929" t="str">
            <v>Operational</v>
          </cell>
          <cell r="Y1929" t="str">
            <v>Operational</v>
          </cell>
          <cell r="Z1929" t="str">
            <v>Operational</v>
          </cell>
          <cell r="AA1929" t="str">
            <v>Operational</v>
          </cell>
          <cell r="AB1929" t="str">
            <v>Operational</v>
          </cell>
          <cell r="AC1929" t="str">
            <v>Operational</v>
          </cell>
          <cell r="AD1929" t="str">
            <v>Operational</v>
          </cell>
          <cell r="AE1929" t="str">
            <v>Operational</v>
          </cell>
          <cell r="AF1929" t="str">
            <v>Operational</v>
          </cell>
        </row>
        <row r="1930">
          <cell r="N1930" t="str">
            <v>United States</v>
          </cell>
          <cell r="W1930" t="str">
            <v>Under Construction</v>
          </cell>
          <cell r="X1930" t="str">
            <v>Under Construction</v>
          </cell>
          <cell r="Y1930" t="str">
            <v>Under Construction</v>
          </cell>
          <cell r="Z1930" t="str">
            <v>Under Construction</v>
          </cell>
          <cell r="AA1930" t="str">
            <v>Under Construction</v>
          </cell>
          <cell r="AB1930" t="str">
            <v>Under Construction</v>
          </cell>
          <cell r="AC1930" t="str">
            <v>Operational</v>
          </cell>
          <cell r="AD1930" t="str">
            <v>Operational</v>
          </cell>
          <cell r="AE1930" t="str">
            <v>Operational</v>
          </cell>
          <cell r="AF1930" t="str">
            <v>Operational</v>
          </cell>
        </row>
        <row r="1931">
          <cell r="N1931" t="str">
            <v>United States</v>
          </cell>
          <cell r="W1931" t="str">
            <v>Operational</v>
          </cell>
          <cell r="X1931" t="str">
            <v>Operational</v>
          </cell>
          <cell r="Y1931" t="str">
            <v>Operational</v>
          </cell>
          <cell r="Z1931" t="str">
            <v>Operational</v>
          </cell>
          <cell r="AA1931" t="str">
            <v>Operational</v>
          </cell>
          <cell r="AB1931" t="str">
            <v>Operational</v>
          </cell>
          <cell r="AC1931" t="str">
            <v>Operational</v>
          </cell>
          <cell r="AD1931" t="str">
            <v>Operational</v>
          </cell>
          <cell r="AE1931" t="str">
            <v>Operational</v>
          </cell>
          <cell r="AF1931" t="str">
            <v>Operational</v>
          </cell>
        </row>
        <row r="1932">
          <cell r="N1932" t="str">
            <v>United States</v>
          </cell>
          <cell r="W1932" t="str">
            <v>Operational</v>
          </cell>
          <cell r="X1932" t="str">
            <v>Operational</v>
          </cell>
          <cell r="Y1932" t="str">
            <v>Operational</v>
          </cell>
          <cell r="Z1932" t="str">
            <v>Operational</v>
          </cell>
          <cell r="AA1932" t="str">
            <v>Operational</v>
          </cell>
          <cell r="AB1932" t="str">
            <v>Operational</v>
          </cell>
          <cell r="AC1932" t="str">
            <v>Operational</v>
          </cell>
          <cell r="AD1932" t="str">
            <v>Operational</v>
          </cell>
          <cell r="AE1932" t="str">
            <v>Operational</v>
          </cell>
          <cell r="AF1932" t="str">
            <v>Operational</v>
          </cell>
        </row>
        <row r="1933">
          <cell r="N1933" t="str">
            <v>United States</v>
          </cell>
          <cell r="W1933" t="str">
            <v>Operational</v>
          </cell>
          <cell r="X1933" t="str">
            <v>Operational</v>
          </cell>
          <cell r="Y1933" t="str">
            <v>Operational</v>
          </cell>
          <cell r="Z1933" t="str">
            <v>Operational</v>
          </cell>
          <cell r="AA1933" t="str">
            <v>Operational</v>
          </cell>
          <cell r="AB1933" t="str">
            <v>Operational</v>
          </cell>
          <cell r="AC1933" t="str">
            <v>Operational</v>
          </cell>
          <cell r="AD1933" t="str">
            <v>Operational</v>
          </cell>
          <cell r="AE1933" t="str">
            <v>Operational</v>
          </cell>
          <cell r="AF1933" t="str">
            <v>Operational</v>
          </cell>
        </row>
        <row r="1934">
          <cell r="N1934" t="str">
            <v>United States</v>
          </cell>
          <cell r="W1934" t="str">
            <v>Operational</v>
          </cell>
          <cell r="X1934" t="str">
            <v>Operational</v>
          </cell>
          <cell r="Y1934" t="str">
            <v>Operational</v>
          </cell>
          <cell r="Z1934" t="str">
            <v>Operational</v>
          </cell>
          <cell r="AA1934" t="str">
            <v>Operational</v>
          </cell>
          <cell r="AB1934" t="str">
            <v>Operational</v>
          </cell>
          <cell r="AC1934" t="str">
            <v>Operational</v>
          </cell>
          <cell r="AD1934" t="str">
            <v>Operational</v>
          </cell>
          <cell r="AE1934" t="str">
            <v>Operational</v>
          </cell>
          <cell r="AF1934" t="str">
            <v>Operational</v>
          </cell>
        </row>
        <row r="1935">
          <cell r="N1935" t="str">
            <v>United States</v>
          </cell>
          <cell r="W1935" t="str">
            <v>Under Construction</v>
          </cell>
          <cell r="X1935" t="str">
            <v>Under Construction</v>
          </cell>
          <cell r="Y1935" t="str">
            <v>Under Construction</v>
          </cell>
          <cell r="Z1935" t="str">
            <v>Operational</v>
          </cell>
          <cell r="AA1935" t="str">
            <v>Operational</v>
          </cell>
          <cell r="AB1935" t="str">
            <v>Operational</v>
          </cell>
          <cell r="AC1935" t="str">
            <v>Operational</v>
          </cell>
          <cell r="AD1935" t="str">
            <v>Operational</v>
          </cell>
          <cell r="AE1935" t="str">
            <v>Operational</v>
          </cell>
          <cell r="AF1935" t="str">
            <v>Operational</v>
          </cell>
        </row>
        <row r="1936">
          <cell r="N1936" t="str">
            <v>United States</v>
          </cell>
          <cell r="W1936" t="str">
            <v>Operational</v>
          </cell>
          <cell r="X1936" t="str">
            <v>Operational</v>
          </cell>
          <cell r="Y1936" t="str">
            <v>Operational</v>
          </cell>
          <cell r="Z1936" t="str">
            <v>Operational</v>
          </cell>
          <cell r="AA1936" t="str">
            <v>Operational</v>
          </cell>
          <cell r="AB1936" t="str">
            <v>Operational</v>
          </cell>
          <cell r="AC1936" t="str">
            <v>Operational</v>
          </cell>
          <cell r="AD1936" t="str">
            <v>Operational</v>
          </cell>
          <cell r="AE1936" t="str">
            <v>Operational</v>
          </cell>
          <cell r="AF1936" t="str">
            <v>Operational</v>
          </cell>
        </row>
        <row r="1937">
          <cell r="N1937" t="str">
            <v>United States</v>
          </cell>
          <cell r="W1937" t="str">
            <v>Operational</v>
          </cell>
          <cell r="X1937" t="str">
            <v>Operational</v>
          </cell>
          <cell r="Y1937" t="str">
            <v>Operational</v>
          </cell>
          <cell r="Z1937" t="str">
            <v>Operational</v>
          </cell>
          <cell r="AA1937" t="str">
            <v>Operational</v>
          </cell>
          <cell r="AB1937" t="str">
            <v>Operational</v>
          </cell>
          <cell r="AC1937" t="str">
            <v>Operational</v>
          </cell>
          <cell r="AD1937" t="str">
            <v>Operational</v>
          </cell>
          <cell r="AE1937" t="str">
            <v>Operational</v>
          </cell>
          <cell r="AF1937" t="str">
            <v>Operational</v>
          </cell>
        </row>
        <row r="1938">
          <cell r="N1938" t="str">
            <v>United States</v>
          </cell>
          <cell r="W1938" t="str">
            <v>Operational</v>
          </cell>
          <cell r="X1938" t="str">
            <v>Operational</v>
          </cell>
          <cell r="Y1938" t="str">
            <v>Operational</v>
          </cell>
          <cell r="Z1938" t="str">
            <v>Operational</v>
          </cell>
          <cell r="AA1938" t="str">
            <v>Operational</v>
          </cell>
          <cell r="AB1938" t="str">
            <v>Operational</v>
          </cell>
          <cell r="AC1938" t="str">
            <v>Operational</v>
          </cell>
          <cell r="AD1938" t="str">
            <v>Operational</v>
          </cell>
          <cell r="AE1938" t="str">
            <v>Operational</v>
          </cell>
          <cell r="AF1938" t="str">
            <v>Operational</v>
          </cell>
        </row>
        <row r="1939">
          <cell r="N1939" t="str">
            <v>United States</v>
          </cell>
          <cell r="W1939" t="str">
            <v>Under Construction</v>
          </cell>
          <cell r="X1939" t="str">
            <v>Operational</v>
          </cell>
          <cell r="Y1939" t="str">
            <v>Operational</v>
          </cell>
          <cell r="Z1939" t="str">
            <v>Operational</v>
          </cell>
          <cell r="AA1939" t="str">
            <v>Operational</v>
          </cell>
          <cell r="AB1939" t="str">
            <v>Operational</v>
          </cell>
          <cell r="AC1939" t="str">
            <v>Operational</v>
          </cell>
          <cell r="AD1939" t="str">
            <v>Operational</v>
          </cell>
          <cell r="AE1939" t="str">
            <v>Operational</v>
          </cell>
          <cell r="AF1939" t="str">
            <v>Operational</v>
          </cell>
        </row>
        <row r="1940">
          <cell r="N1940" t="str">
            <v>United States</v>
          </cell>
          <cell r="W1940" t="str">
            <v>Operational</v>
          </cell>
          <cell r="X1940" t="str">
            <v>Operational</v>
          </cell>
          <cell r="Y1940" t="str">
            <v>Operational</v>
          </cell>
          <cell r="Z1940" t="str">
            <v>Operational</v>
          </cell>
          <cell r="AA1940" t="str">
            <v>Operational</v>
          </cell>
          <cell r="AB1940" t="str">
            <v>Operational</v>
          </cell>
          <cell r="AC1940" t="str">
            <v>Operational</v>
          </cell>
          <cell r="AD1940" t="str">
            <v>Operational</v>
          </cell>
          <cell r="AE1940" t="str">
            <v>Operational</v>
          </cell>
          <cell r="AF1940" t="str">
            <v>Operational</v>
          </cell>
        </row>
        <row r="1941">
          <cell r="N1941" t="str">
            <v>United States</v>
          </cell>
          <cell r="W1941" t="str">
            <v>Under Construction</v>
          </cell>
          <cell r="X1941" t="str">
            <v>Under Construction</v>
          </cell>
          <cell r="Y1941" t="str">
            <v>Under Construction</v>
          </cell>
          <cell r="Z1941" t="str">
            <v>Under Construction</v>
          </cell>
          <cell r="AA1941" t="str">
            <v>Under Construction</v>
          </cell>
          <cell r="AB1941" t="str">
            <v>Under Construction</v>
          </cell>
          <cell r="AC1941" t="str">
            <v>Under Construction</v>
          </cell>
          <cell r="AD1941" t="str">
            <v>Under Construction</v>
          </cell>
          <cell r="AE1941" t="str">
            <v>Operational</v>
          </cell>
          <cell r="AF1941" t="str">
            <v>Operational</v>
          </cell>
        </row>
        <row r="1942">
          <cell r="N1942" t="str">
            <v>United States</v>
          </cell>
          <cell r="W1942" t="str">
            <v>Operational</v>
          </cell>
          <cell r="X1942" t="str">
            <v>Operational</v>
          </cell>
          <cell r="Y1942" t="str">
            <v>Operational</v>
          </cell>
          <cell r="Z1942" t="str">
            <v>Operational</v>
          </cell>
          <cell r="AA1942" t="str">
            <v>Operational</v>
          </cell>
          <cell r="AB1942" t="str">
            <v>Operational</v>
          </cell>
          <cell r="AC1942" t="str">
            <v>Operational</v>
          </cell>
          <cell r="AD1942" t="str">
            <v>Operational</v>
          </cell>
          <cell r="AE1942" t="str">
            <v>Operational</v>
          </cell>
          <cell r="AF1942" t="str">
            <v>Operational</v>
          </cell>
        </row>
        <row r="1943">
          <cell r="N1943" t="str">
            <v>United States</v>
          </cell>
          <cell r="W1943" t="str">
            <v>Operational</v>
          </cell>
          <cell r="X1943" t="str">
            <v>Operational</v>
          </cell>
          <cell r="Y1943" t="str">
            <v>Operational</v>
          </cell>
          <cell r="Z1943" t="str">
            <v>Operational</v>
          </cell>
          <cell r="AA1943" t="str">
            <v>Operational</v>
          </cell>
          <cell r="AB1943" t="str">
            <v>Operational</v>
          </cell>
          <cell r="AC1943" t="str">
            <v>Operational</v>
          </cell>
          <cell r="AD1943" t="str">
            <v>Operational</v>
          </cell>
          <cell r="AE1943" t="str">
            <v>Operational</v>
          </cell>
          <cell r="AF1943" t="str">
            <v>Operational</v>
          </cell>
        </row>
        <row r="1944">
          <cell r="N1944" t="str">
            <v>United States</v>
          </cell>
          <cell r="W1944" t="str">
            <v>Operational</v>
          </cell>
          <cell r="X1944" t="str">
            <v>Operational</v>
          </cell>
          <cell r="Y1944" t="str">
            <v>Operational</v>
          </cell>
          <cell r="Z1944" t="str">
            <v>Operational</v>
          </cell>
          <cell r="AA1944" t="str">
            <v>Operational</v>
          </cell>
          <cell r="AB1944" t="str">
            <v>Operational</v>
          </cell>
          <cell r="AC1944" t="str">
            <v>Operational</v>
          </cell>
          <cell r="AD1944" t="str">
            <v>Operational</v>
          </cell>
          <cell r="AE1944" t="str">
            <v>Operational</v>
          </cell>
          <cell r="AF1944" t="str">
            <v>Operational</v>
          </cell>
        </row>
        <row r="1945">
          <cell r="N1945" t="str">
            <v>United States</v>
          </cell>
          <cell r="W1945" t="str">
            <v>Operational</v>
          </cell>
          <cell r="X1945" t="str">
            <v>Operational</v>
          </cell>
          <cell r="Y1945" t="str">
            <v>Operational</v>
          </cell>
          <cell r="Z1945" t="str">
            <v>Operational</v>
          </cell>
          <cell r="AA1945" t="str">
            <v>Operational</v>
          </cell>
          <cell r="AB1945" t="str">
            <v>Operational</v>
          </cell>
          <cell r="AC1945" t="str">
            <v>Operational</v>
          </cell>
          <cell r="AD1945" t="str">
            <v>Operational</v>
          </cell>
          <cell r="AE1945" t="str">
            <v>Operational</v>
          </cell>
          <cell r="AF1945" t="str">
            <v>Operational</v>
          </cell>
        </row>
        <row r="1946">
          <cell r="N1946" t="str">
            <v>United States</v>
          </cell>
          <cell r="W1946" t="str">
            <v>Operational</v>
          </cell>
          <cell r="X1946" t="str">
            <v>Operational</v>
          </cell>
          <cell r="Y1946" t="str">
            <v>Operational</v>
          </cell>
          <cell r="Z1946" t="str">
            <v>Operational</v>
          </cell>
          <cell r="AA1946" t="str">
            <v>Operational</v>
          </cell>
          <cell r="AB1946" t="str">
            <v>Operational</v>
          </cell>
          <cell r="AC1946" t="str">
            <v>Operational</v>
          </cell>
          <cell r="AD1946" t="str">
            <v>Operational</v>
          </cell>
          <cell r="AE1946" t="str">
            <v>Operational</v>
          </cell>
          <cell r="AF1946" t="str">
            <v>Operational</v>
          </cell>
        </row>
        <row r="1947">
          <cell r="N1947" t="str">
            <v>United States</v>
          </cell>
          <cell r="W1947" t="str">
            <v>Operational</v>
          </cell>
          <cell r="X1947" t="str">
            <v>Operational</v>
          </cell>
          <cell r="Y1947" t="str">
            <v>Operational</v>
          </cell>
          <cell r="Z1947" t="str">
            <v>Operational</v>
          </cell>
          <cell r="AA1947" t="str">
            <v>Operational</v>
          </cell>
          <cell r="AB1947" t="str">
            <v>Operational</v>
          </cell>
          <cell r="AC1947" t="str">
            <v>Operational</v>
          </cell>
          <cell r="AD1947" t="str">
            <v>Operational</v>
          </cell>
          <cell r="AE1947" t="str">
            <v>Operational</v>
          </cell>
          <cell r="AF1947" t="str">
            <v>Operational</v>
          </cell>
        </row>
        <row r="1948">
          <cell r="N1948" t="str">
            <v>United States</v>
          </cell>
          <cell r="W1948" t="str">
            <v>Operational</v>
          </cell>
          <cell r="X1948" t="str">
            <v>Operational</v>
          </cell>
          <cell r="Y1948" t="str">
            <v>Operational</v>
          </cell>
          <cell r="Z1948" t="str">
            <v>Operational</v>
          </cell>
          <cell r="AA1948" t="str">
            <v>Operational</v>
          </cell>
          <cell r="AB1948" t="str">
            <v>Operational</v>
          </cell>
          <cell r="AC1948" t="str">
            <v>Operational</v>
          </cell>
          <cell r="AD1948" t="str">
            <v>Operational</v>
          </cell>
          <cell r="AE1948" t="str">
            <v>Operational</v>
          </cell>
          <cell r="AF1948" t="str">
            <v>Operational</v>
          </cell>
        </row>
        <row r="1949">
          <cell r="N1949" t="str">
            <v>United States</v>
          </cell>
          <cell r="W1949" t="str">
            <v>Operational</v>
          </cell>
          <cell r="X1949" t="str">
            <v>Operational</v>
          </cell>
          <cell r="Y1949" t="str">
            <v>Operational</v>
          </cell>
          <cell r="Z1949" t="str">
            <v>Operational</v>
          </cell>
          <cell r="AA1949" t="str">
            <v>Operational</v>
          </cell>
          <cell r="AB1949" t="str">
            <v>Operational</v>
          </cell>
          <cell r="AC1949" t="str">
            <v>Operational</v>
          </cell>
          <cell r="AD1949" t="str">
            <v>Operational</v>
          </cell>
          <cell r="AE1949" t="str">
            <v>Operational</v>
          </cell>
          <cell r="AF1949" t="str">
            <v>Operational</v>
          </cell>
        </row>
        <row r="1950">
          <cell r="N1950" t="str">
            <v>United States</v>
          </cell>
          <cell r="W1950" t="str">
            <v>Operational</v>
          </cell>
          <cell r="X1950" t="str">
            <v>Operational</v>
          </cell>
          <cell r="Y1950" t="str">
            <v>Operational</v>
          </cell>
          <cell r="Z1950" t="str">
            <v>Operational</v>
          </cell>
          <cell r="AA1950" t="str">
            <v>Operational</v>
          </cell>
          <cell r="AB1950" t="str">
            <v>Operational</v>
          </cell>
          <cell r="AC1950" t="str">
            <v>Operational</v>
          </cell>
          <cell r="AD1950" t="str">
            <v>Operational</v>
          </cell>
          <cell r="AE1950" t="str">
            <v>Operational</v>
          </cell>
          <cell r="AF1950" t="str">
            <v>Operational</v>
          </cell>
        </row>
        <row r="1951">
          <cell r="N1951" t="str">
            <v>United States</v>
          </cell>
          <cell r="W1951" t="str">
            <v>Operational</v>
          </cell>
          <cell r="X1951" t="str">
            <v>Operational</v>
          </cell>
          <cell r="Y1951" t="str">
            <v>Operational</v>
          </cell>
          <cell r="Z1951" t="str">
            <v>Operational</v>
          </cell>
          <cell r="AA1951" t="str">
            <v>Operational</v>
          </cell>
          <cell r="AB1951" t="str">
            <v>Operational</v>
          </cell>
          <cell r="AC1951" t="str">
            <v>Operational</v>
          </cell>
          <cell r="AD1951" t="str">
            <v>Operational</v>
          </cell>
          <cell r="AE1951" t="str">
            <v>Operational</v>
          </cell>
          <cell r="AF1951" t="str">
            <v>Operational</v>
          </cell>
        </row>
        <row r="1952">
          <cell r="N1952" t="str">
            <v>United States</v>
          </cell>
          <cell r="W1952" t="str">
            <v>Operational</v>
          </cell>
          <cell r="X1952" t="str">
            <v>Operational</v>
          </cell>
          <cell r="Y1952" t="str">
            <v>Operational</v>
          </cell>
          <cell r="Z1952" t="str">
            <v>Operational</v>
          </cell>
          <cell r="AA1952" t="str">
            <v>Operational</v>
          </cell>
          <cell r="AB1952" t="str">
            <v>Operational</v>
          </cell>
          <cell r="AC1952" t="str">
            <v>Operational</v>
          </cell>
          <cell r="AD1952" t="str">
            <v>Operational</v>
          </cell>
          <cell r="AE1952" t="str">
            <v>Operational</v>
          </cell>
          <cell r="AF1952" t="str">
            <v>Operational</v>
          </cell>
        </row>
        <row r="1953">
          <cell r="N1953" t="str">
            <v>United States</v>
          </cell>
          <cell r="W1953" t="str">
            <v>Operational</v>
          </cell>
          <cell r="X1953" t="str">
            <v>Operational</v>
          </cell>
          <cell r="Y1953" t="str">
            <v>Operational</v>
          </cell>
          <cell r="Z1953" t="str">
            <v>Operational</v>
          </cell>
          <cell r="AA1953" t="str">
            <v>Operational</v>
          </cell>
          <cell r="AB1953" t="str">
            <v>Operational</v>
          </cell>
          <cell r="AC1953" t="str">
            <v>Operational</v>
          </cell>
          <cell r="AD1953" t="str">
            <v>Operational</v>
          </cell>
          <cell r="AE1953" t="str">
            <v>Operational</v>
          </cell>
          <cell r="AF1953" t="str">
            <v>Operational</v>
          </cell>
        </row>
        <row r="1954">
          <cell r="N1954" t="str">
            <v>United States</v>
          </cell>
          <cell r="W1954" t="str">
            <v>Operational</v>
          </cell>
          <cell r="X1954" t="str">
            <v>Operational</v>
          </cell>
          <cell r="Y1954" t="str">
            <v>Operational</v>
          </cell>
          <cell r="Z1954" t="str">
            <v>Operational</v>
          </cell>
          <cell r="AA1954" t="str">
            <v>Operational</v>
          </cell>
          <cell r="AB1954" t="str">
            <v>Operational</v>
          </cell>
          <cell r="AC1954" t="str">
            <v>Operational</v>
          </cell>
          <cell r="AD1954" t="str">
            <v>Operational</v>
          </cell>
          <cell r="AE1954" t="str">
            <v>Operational</v>
          </cell>
          <cell r="AF1954" t="str">
            <v>Operational</v>
          </cell>
        </row>
        <row r="1955">
          <cell r="N1955" t="str">
            <v>United States</v>
          </cell>
          <cell r="W1955" t="str">
            <v>Operational</v>
          </cell>
          <cell r="X1955" t="str">
            <v>Operational</v>
          </cell>
          <cell r="Y1955" t="str">
            <v>Operational</v>
          </cell>
          <cell r="Z1955" t="str">
            <v>Operational</v>
          </cell>
          <cell r="AA1955" t="str">
            <v>Operational</v>
          </cell>
          <cell r="AB1955" t="str">
            <v>Operational</v>
          </cell>
          <cell r="AC1955" t="str">
            <v>Operational</v>
          </cell>
          <cell r="AD1955" t="str">
            <v>Operational</v>
          </cell>
          <cell r="AE1955" t="str">
            <v>Operational</v>
          </cell>
          <cell r="AF1955" t="str">
            <v>Operational</v>
          </cell>
        </row>
        <row r="1956">
          <cell r="N1956" t="str">
            <v>United States</v>
          </cell>
          <cell r="W1956" t="str">
            <v>Operational</v>
          </cell>
          <cell r="X1956" t="str">
            <v>Operational</v>
          </cell>
          <cell r="Y1956" t="str">
            <v>Operational</v>
          </cell>
          <cell r="Z1956" t="str">
            <v>Operational</v>
          </cell>
          <cell r="AA1956" t="str">
            <v>Operational</v>
          </cell>
          <cell r="AB1956" t="str">
            <v>Operational</v>
          </cell>
          <cell r="AC1956" t="str">
            <v>Operational</v>
          </cell>
          <cell r="AD1956" t="str">
            <v>Operational</v>
          </cell>
          <cell r="AE1956" t="str">
            <v>Operational</v>
          </cell>
          <cell r="AF1956" t="str">
            <v>Operational</v>
          </cell>
        </row>
        <row r="1957">
          <cell r="N1957" t="str">
            <v>United States</v>
          </cell>
          <cell r="W1957" t="str">
            <v>Operational</v>
          </cell>
          <cell r="X1957" t="str">
            <v>Operational</v>
          </cell>
          <cell r="Y1957" t="str">
            <v>Operational</v>
          </cell>
          <cell r="Z1957" t="str">
            <v>Operational</v>
          </cell>
          <cell r="AA1957" t="str">
            <v>Operational</v>
          </cell>
          <cell r="AB1957" t="str">
            <v>Operational</v>
          </cell>
          <cell r="AC1957" t="str">
            <v>Operational</v>
          </cell>
          <cell r="AD1957" t="str">
            <v>Operational</v>
          </cell>
          <cell r="AE1957" t="str">
            <v>Operational</v>
          </cell>
          <cell r="AF1957" t="str">
            <v>Operational</v>
          </cell>
        </row>
        <row r="1958">
          <cell r="N1958" t="str">
            <v>United States</v>
          </cell>
          <cell r="W1958" t="str">
            <v>Operational</v>
          </cell>
          <cell r="X1958" t="str">
            <v>Operational</v>
          </cell>
          <cell r="Y1958" t="str">
            <v>Operational</v>
          </cell>
          <cell r="Z1958" t="str">
            <v>Operational</v>
          </cell>
          <cell r="AA1958" t="str">
            <v>Operational</v>
          </cell>
          <cell r="AB1958" t="str">
            <v>Operational</v>
          </cell>
          <cell r="AC1958" t="str">
            <v>Operational</v>
          </cell>
          <cell r="AD1958" t="str">
            <v>Operational</v>
          </cell>
          <cell r="AE1958" t="str">
            <v>Operational</v>
          </cell>
          <cell r="AF1958" t="str">
            <v>Operational</v>
          </cell>
        </row>
        <row r="1959">
          <cell r="N1959" t="str">
            <v>United States</v>
          </cell>
          <cell r="W1959" t="str">
            <v>Operational</v>
          </cell>
          <cell r="X1959" t="str">
            <v>Operational</v>
          </cell>
          <cell r="Y1959" t="str">
            <v>Operational</v>
          </cell>
          <cell r="Z1959" t="str">
            <v>Operational</v>
          </cell>
          <cell r="AA1959" t="str">
            <v>Operational</v>
          </cell>
          <cell r="AB1959" t="str">
            <v>Operational</v>
          </cell>
          <cell r="AC1959" t="str">
            <v>Operational</v>
          </cell>
          <cell r="AD1959" t="str">
            <v>Operational</v>
          </cell>
          <cell r="AE1959" t="str">
            <v>Operational</v>
          </cell>
          <cell r="AF1959" t="str">
            <v>Operational</v>
          </cell>
        </row>
        <row r="1960">
          <cell r="N1960" t="str">
            <v>United States</v>
          </cell>
          <cell r="W1960" t="str">
            <v>Operational</v>
          </cell>
          <cell r="X1960" t="str">
            <v>Operational</v>
          </cell>
          <cell r="Y1960" t="str">
            <v>Operational</v>
          </cell>
          <cell r="Z1960" t="str">
            <v>Operational</v>
          </cell>
          <cell r="AA1960" t="str">
            <v>Operational</v>
          </cell>
          <cell r="AB1960" t="str">
            <v>Operational</v>
          </cell>
          <cell r="AC1960" t="str">
            <v>Operational</v>
          </cell>
          <cell r="AD1960" t="str">
            <v>Operational</v>
          </cell>
          <cell r="AE1960" t="str">
            <v>Operational</v>
          </cell>
          <cell r="AF1960" t="str">
            <v>Operational</v>
          </cell>
        </row>
        <row r="1961">
          <cell r="N1961" t="str">
            <v>United States</v>
          </cell>
          <cell r="W1961" t="str">
            <v>Operational</v>
          </cell>
          <cell r="X1961" t="str">
            <v>Operational</v>
          </cell>
          <cell r="Y1961" t="str">
            <v>Operational</v>
          </cell>
          <cell r="Z1961" t="str">
            <v>Operational</v>
          </cell>
          <cell r="AA1961" t="str">
            <v>Operational</v>
          </cell>
          <cell r="AB1961" t="str">
            <v>Operational</v>
          </cell>
          <cell r="AC1961" t="str">
            <v>Operational</v>
          </cell>
          <cell r="AD1961" t="str">
            <v>Operational</v>
          </cell>
          <cell r="AE1961" t="str">
            <v>Operational</v>
          </cell>
          <cell r="AF1961" t="str">
            <v>Operational</v>
          </cell>
        </row>
        <row r="1962">
          <cell r="N1962" t="str">
            <v>United States</v>
          </cell>
          <cell r="W1962" t="str">
            <v>Operational</v>
          </cell>
          <cell r="X1962" t="str">
            <v>Operational</v>
          </cell>
          <cell r="Y1962" t="str">
            <v>Operational</v>
          </cell>
          <cell r="Z1962" t="str">
            <v>Operational</v>
          </cell>
          <cell r="AA1962" t="str">
            <v>Operational</v>
          </cell>
          <cell r="AB1962" t="str">
            <v>Operational</v>
          </cell>
          <cell r="AC1962" t="str">
            <v>Operational</v>
          </cell>
          <cell r="AD1962" t="str">
            <v>Operational</v>
          </cell>
          <cell r="AE1962" t="str">
            <v>Operational</v>
          </cell>
          <cell r="AF1962" t="str">
            <v>Operational</v>
          </cell>
        </row>
        <row r="1963">
          <cell r="N1963" t="str">
            <v>Canada</v>
          </cell>
          <cell r="W1963" t="str">
            <v>Operational</v>
          </cell>
          <cell r="X1963" t="str">
            <v>Operational</v>
          </cell>
          <cell r="Y1963" t="str">
            <v>Operational</v>
          </cell>
          <cell r="Z1963" t="str">
            <v>Operational</v>
          </cell>
          <cell r="AA1963" t="str">
            <v>Operational</v>
          </cell>
          <cell r="AB1963" t="str">
            <v>Operational</v>
          </cell>
          <cell r="AC1963" t="str">
            <v>Operational</v>
          </cell>
          <cell r="AD1963" t="str">
            <v>Operational</v>
          </cell>
          <cell r="AE1963" t="str">
            <v>Operational</v>
          </cell>
          <cell r="AF1963" t="str">
            <v>Operational</v>
          </cell>
        </row>
        <row r="1964">
          <cell r="N1964" t="str">
            <v>United States</v>
          </cell>
          <cell r="W1964" t="str">
            <v>Operational</v>
          </cell>
          <cell r="X1964" t="str">
            <v>Operational</v>
          </cell>
          <cell r="Y1964" t="str">
            <v>Operational</v>
          </cell>
          <cell r="Z1964" t="str">
            <v>Operational</v>
          </cell>
          <cell r="AA1964" t="str">
            <v>Operational</v>
          </cell>
          <cell r="AB1964" t="str">
            <v>Operational</v>
          </cell>
          <cell r="AC1964" t="str">
            <v>Operational</v>
          </cell>
          <cell r="AD1964" t="str">
            <v>Operational</v>
          </cell>
          <cell r="AE1964" t="str">
            <v>Operational</v>
          </cell>
          <cell r="AF1964" t="str">
            <v>Operational</v>
          </cell>
        </row>
        <row r="1965">
          <cell r="N1965" t="str">
            <v>United States</v>
          </cell>
          <cell r="W1965" t="str">
            <v>Operational</v>
          </cell>
          <cell r="X1965" t="str">
            <v>Operational</v>
          </cell>
          <cell r="Y1965" t="str">
            <v>Operational</v>
          </cell>
          <cell r="Z1965" t="str">
            <v>Operational</v>
          </cell>
          <cell r="AA1965" t="str">
            <v>Operational</v>
          </cell>
          <cell r="AB1965" t="str">
            <v>Operational</v>
          </cell>
          <cell r="AC1965" t="str">
            <v>Operational</v>
          </cell>
          <cell r="AD1965" t="str">
            <v>Operational</v>
          </cell>
          <cell r="AE1965" t="str">
            <v>Operational</v>
          </cell>
          <cell r="AF1965" t="str">
            <v>Operational</v>
          </cell>
        </row>
        <row r="1966">
          <cell r="N1966" t="str">
            <v>United States</v>
          </cell>
          <cell r="W1966" t="str">
            <v>Operational</v>
          </cell>
          <cell r="X1966" t="str">
            <v>Operational</v>
          </cell>
          <cell r="Y1966" t="str">
            <v>Operational</v>
          </cell>
          <cell r="Z1966" t="str">
            <v>Operational</v>
          </cell>
          <cell r="AA1966" t="str">
            <v>Operational</v>
          </cell>
          <cell r="AB1966" t="str">
            <v>Operational</v>
          </cell>
          <cell r="AC1966" t="str">
            <v>Operational</v>
          </cell>
          <cell r="AD1966" t="str">
            <v>Operational</v>
          </cell>
          <cell r="AE1966" t="str">
            <v>Operational</v>
          </cell>
          <cell r="AF1966" t="str">
            <v>Operational</v>
          </cell>
        </row>
        <row r="1967">
          <cell r="N1967" t="str">
            <v>United States</v>
          </cell>
          <cell r="W1967" t="str">
            <v>Operational</v>
          </cell>
          <cell r="X1967" t="str">
            <v>Operational</v>
          </cell>
          <cell r="Y1967" t="str">
            <v>Operational</v>
          </cell>
          <cell r="Z1967" t="str">
            <v>Operational</v>
          </cell>
          <cell r="AA1967" t="str">
            <v>Operational</v>
          </cell>
          <cell r="AB1967" t="str">
            <v>Operational</v>
          </cell>
          <cell r="AC1967" t="str">
            <v>Operational</v>
          </cell>
          <cell r="AD1967" t="str">
            <v>Operational</v>
          </cell>
          <cell r="AE1967" t="str">
            <v>Operational</v>
          </cell>
          <cell r="AF1967" t="str">
            <v>Operational</v>
          </cell>
        </row>
        <row r="1968">
          <cell r="N1968" t="str">
            <v>United States</v>
          </cell>
          <cell r="W1968" t="str">
            <v>Operational</v>
          </cell>
          <cell r="X1968" t="str">
            <v>Operational</v>
          </cell>
          <cell r="Y1968" t="str">
            <v>Operational</v>
          </cell>
          <cell r="Z1968" t="str">
            <v>Operational</v>
          </cell>
          <cell r="AA1968" t="str">
            <v>Operational</v>
          </cell>
          <cell r="AB1968" t="str">
            <v>Operational</v>
          </cell>
          <cell r="AC1968" t="str">
            <v>Operational</v>
          </cell>
          <cell r="AD1968" t="str">
            <v>Operational</v>
          </cell>
          <cell r="AE1968" t="str">
            <v>Operational</v>
          </cell>
          <cell r="AF1968" t="str">
            <v>Operational</v>
          </cell>
        </row>
        <row r="1969">
          <cell r="N1969" t="str">
            <v>United States</v>
          </cell>
          <cell r="W1969" t="str">
            <v>Operational</v>
          </cell>
          <cell r="X1969" t="str">
            <v>Operational</v>
          </cell>
          <cell r="Y1969" t="str">
            <v>Operational</v>
          </cell>
          <cell r="Z1969" t="str">
            <v>Operational</v>
          </cell>
          <cell r="AA1969" t="str">
            <v>Operational</v>
          </cell>
          <cell r="AB1969" t="str">
            <v>Operational</v>
          </cell>
          <cell r="AC1969" t="str">
            <v>Operational</v>
          </cell>
          <cell r="AD1969" t="str">
            <v>Operational</v>
          </cell>
          <cell r="AE1969" t="str">
            <v>Operational</v>
          </cell>
          <cell r="AF1969" t="str">
            <v>Operational</v>
          </cell>
        </row>
        <row r="1970">
          <cell r="N1970" t="str">
            <v>United States</v>
          </cell>
          <cell r="W1970" t="str">
            <v>Operational</v>
          </cell>
          <cell r="X1970" t="str">
            <v>Operational</v>
          </cell>
          <cell r="Y1970" t="str">
            <v>Operational</v>
          </cell>
          <cell r="Z1970" t="str">
            <v>Operational</v>
          </cell>
          <cell r="AA1970" t="str">
            <v>Operational</v>
          </cell>
          <cell r="AB1970" t="str">
            <v>Operational</v>
          </cell>
          <cell r="AC1970" t="str">
            <v>Operational</v>
          </cell>
          <cell r="AD1970" t="str">
            <v>Operational</v>
          </cell>
          <cell r="AE1970" t="str">
            <v>Operational</v>
          </cell>
          <cell r="AF1970" t="str">
            <v>Operational</v>
          </cell>
        </row>
        <row r="1971">
          <cell r="N1971" t="str">
            <v>United States</v>
          </cell>
          <cell r="W1971" t="str">
            <v>Operational</v>
          </cell>
          <cell r="X1971" t="str">
            <v>Operational</v>
          </cell>
          <cell r="Y1971" t="str">
            <v>Operational</v>
          </cell>
          <cell r="Z1971" t="str">
            <v>Operational</v>
          </cell>
          <cell r="AA1971" t="str">
            <v>Operational</v>
          </cell>
          <cell r="AB1971" t="str">
            <v>Operational</v>
          </cell>
          <cell r="AC1971" t="str">
            <v>Operational</v>
          </cell>
          <cell r="AD1971" t="str">
            <v>Operational</v>
          </cell>
          <cell r="AE1971" t="str">
            <v>Operational</v>
          </cell>
          <cell r="AF1971" t="str">
            <v>Operational</v>
          </cell>
        </row>
        <row r="1972">
          <cell r="N1972" t="str">
            <v>United States</v>
          </cell>
          <cell r="W1972" t="str">
            <v>Operational</v>
          </cell>
          <cell r="X1972" t="str">
            <v>Operational</v>
          </cell>
          <cell r="Y1972" t="str">
            <v>Operational</v>
          </cell>
          <cell r="Z1972" t="str">
            <v>Operational</v>
          </cell>
          <cell r="AA1972" t="str">
            <v>Operational</v>
          </cell>
          <cell r="AB1972" t="str">
            <v>Operational</v>
          </cell>
          <cell r="AC1972" t="str">
            <v>Operational</v>
          </cell>
          <cell r="AD1972" t="str">
            <v>Operational</v>
          </cell>
          <cell r="AE1972" t="str">
            <v>Operational</v>
          </cell>
          <cell r="AF1972" t="str">
            <v>Operational</v>
          </cell>
        </row>
        <row r="1973">
          <cell r="N1973" t="str">
            <v>United States</v>
          </cell>
          <cell r="W1973" t="str">
            <v>Operational</v>
          </cell>
          <cell r="X1973" t="str">
            <v>Operational</v>
          </cell>
          <cell r="Y1973" t="str">
            <v>Operational</v>
          </cell>
          <cell r="Z1973" t="str">
            <v>Operational</v>
          </cell>
          <cell r="AA1973" t="str">
            <v>Operational</v>
          </cell>
          <cell r="AB1973" t="str">
            <v>Operational</v>
          </cell>
          <cell r="AC1973" t="str">
            <v>Operational</v>
          </cell>
          <cell r="AD1973" t="str">
            <v>Operational</v>
          </cell>
          <cell r="AE1973" t="str">
            <v>Operational</v>
          </cell>
          <cell r="AF1973" t="str">
            <v>Operational</v>
          </cell>
        </row>
        <row r="1974">
          <cell r="N1974" t="str">
            <v>United States</v>
          </cell>
          <cell r="W1974" t="str">
            <v>Operational</v>
          </cell>
          <cell r="X1974" t="str">
            <v>Operational</v>
          </cell>
          <cell r="Y1974" t="str">
            <v>Operational</v>
          </cell>
          <cell r="Z1974" t="str">
            <v>Operational</v>
          </cell>
          <cell r="AA1974" t="str">
            <v>Operational</v>
          </cell>
          <cell r="AB1974" t="str">
            <v>Operational</v>
          </cell>
          <cell r="AC1974" t="str">
            <v>Operational</v>
          </cell>
          <cell r="AD1974" t="str">
            <v>Operational</v>
          </cell>
          <cell r="AE1974" t="str">
            <v>Operational</v>
          </cell>
          <cell r="AF1974" t="str">
            <v>Operational</v>
          </cell>
        </row>
        <row r="1975">
          <cell r="N1975" t="str">
            <v>United States</v>
          </cell>
          <cell r="W1975" t="str">
            <v>Under Construction</v>
          </cell>
          <cell r="X1975" t="str">
            <v>Under Construction</v>
          </cell>
          <cell r="Y1975" t="str">
            <v>Under Construction</v>
          </cell>
          <cell r="Z1975" t="str">
            <v>Under Construction</v>
          </cell>
          <cell r="AA1975" t="str">
            <v>Under Construction</v>
          </cell>
          <cell r="AB1975" t="str">
            <v>Under Construction</v>
          </cell>
          <cell r="AC1975" t="str">
            <v>Operational</v>
          </cell>
          <cell r="AD1975" t="str">
            <v>Operational</v>
          </cell>
          <cell r="AE1975" t="str">
            <v>Operational</v>
          </cell>
          <cell r="AF1975" t="str">
            <v>Operational</v>
          </cell>
        </row>
        <row r="1976">
          <cell r="N1976" t="str">
            <v>United States</v>
          </cell>
          <cell r="W1976" t="str">
            <v>Operational</v>
          </cell>
          <cell r="X1976" t="str">
            <v>Operational</v>
          </cell>
          <cell r="Y1976" t="str">
            <v>Operational</v>
          </cell>
          <cell r="Z1976" t="str">
            <v>Operational</v>
          </cell>
          <cell r="AA1976" t="str">
            <v>Operational</v>
          </cell>
          <cell r="AB1976" t="str">
            <v>Operational</v>
          </cell>
          <cell r="AC1976" t="str">
            <v>Operational</v>
          </cell>
          <cell r="AD1976" t="str">
            <v>Operational</v>
          </cell>
          <cell r="AE1976" t="str">
            <v>Operational</v>
          </cell>
          <cell r="AF1976" t="str">
            <v>Operational</v>
          </cell>
        </row>
        <row r="1977">
          <cell r="N1977" t="str">
            <v>United States</v>
          </cell>
          <cell r="W1977" t="str">
            <v>Operational</v>
          </cell>
          <cell r="X1977" t="str">
            <v>Operational</v>
          </cell>
          <cell r="Y1977" t="str">
            <v>Operational</v>
          </cell>
          <cell r="Z1977" t="str">
            <v>Operational</v>
          </cell>
          <cell r="AA1977" t="str">
            <v>Operational</v>
          </cell>
          <cell r="AB1977" t="str">
            <v>Operational</v>
          </cell>
          <cell r="AC1977" t="str">
            <v>Operational</v>
          </cell>
          <cell r="AD1977" t="str">
            <v>Operational</v>
          </cell>
          <cell r="AE1977" t="str">
            <v>Operational</v>
          </cell>
          <cell r="AF1977" t="str">
            <v>Operational</v>
          </cell>
        </row>
        <row r="1978">
          <cell r="N1978" t="str">
            <v>United States</v>
          </cell>
          <cell r="W1978" t="str">
            <v>Operational</v>
          </cell>
          <cell r="X1978" t="str">
            <v>Operational</v>
          </cell>
          <cell r="Y1978" t="str">
            <v>Operational</v>
          </cell>
          <cell r="Z1978" t="str">
            <v>Operational</v>
          </cell>
          <cell r="AA1978" t="str">
            <v>Operational</v>
          </cell>
          <cell r="AB1978" t="str">
            <v>Operational</v>
          </cell>
          <cell r="AC1978" t="str">
            <v>Operational</v>
          </cell>
          <cell r="AD1978" t="str">
            <v>Operational</v>
          </cell>
          <cell r="AE1978" t="str">
            <v>Operational</v>
          </cell>
          <cell r="AF1978" t="str">
            <v>Operational</v>
          </cell>
        </row>
        <row r="1979">
          <cell r="N1979" t="str">
            <v>United States</v>
          </cell>
          <cell r="W1979" t="str">
            <v>Under Construction</v>
          </cell>
          <cell r="X1979" t="str">
            <v>Under Construction</v>
          </cell>
          <cell r="Y1979" t="str">
            <v>Under Construction</v>
          </cell>
          <cell r="Z1979" t="str">
            <v>Under Construction</v>
          </cell>
          <cell r="AA1979" t="str">
            <v>Under Construction</v>
          </cell>
          <cell r="AB1979" t="str">
            <v>Under Construction</v>
          </cell>
          <cell r="AC1979" t="str">
            <v>Operational</v>
          </cell>
          <cell r="AD1979" t="str">
            <v>Operational</v>
          </cell>
          <cell r="AE1979" t="str">
            <v>Operational</v>
          </cell>
          <cell r="AF1979" t="str">
            <v>Operational</v>
          </cell>
        </row>
        <row r="1980">
          <cell r="N1980" t="str">
            <v>United States</v>
          </cell>
          <cell r="AE1980" t="str">
            <v>Under Construction</v>
          </cell>
          <cell r="AF1980" t="str">
            <v>Under Construction</v>
          </cell>
        </row>
        <row r="1981">
          <cell r="N1981" t="str">
            <v>United States</v>
          </cell>
          <cell r="W1981" t="str">
            <v>Under Construction</v>
          </cell>
          <cell r="X1981" t="str">
            <v>Under Construction</v>
          </cell>
          <cell r="Y1981" t="str">
            <v>Under Construction</v>
          </cell>
          <cell r="Z1981" t="str">
            <v>Under Construction</v>
          </cell>
          <cell r="AA1981" t="str">
            <v>Under Construction</v>
          </cell>
          <cell r="AB1981" t="str">
            <v>Under Construction</v>
          </cell>
          <cell r="AC1981" t="str">
            <v>Under Construction</v>
          </cell>
          <cell r="AD1981" t="str">
            <v>Under construction</v>
          </cell>
          <cell r="AE1981" t="str">
            <v>Under construction</v>
          </cell>
          <cell r="AF1981" t="str">
            <v>Under construction</v>
          </cell>
        </row>
        <row r="1982">
          <cell r="N1982" t="str">
            <v>United States</v>
          </cell>
          <cell r="W1982" t="str">
            <v>Under Construction</v>
          </cell>
          <cell r="X1982" t="str">
            <v>Under Construction</v>
          </cell>
          <cell r="Y1982" t="str">
            <v>Under Construction</v>
          </cell>
          <cell r="Z1982" t="str">
            <v>Under Construction</v>
          </cell>
          <cell r="AA1982" t="str">
            <v>Under Construction</v>
          </cell>
          <cell r="AB1982" t="str">
            <v>Under Construction</v>
          </cell>
          <cell r="AC1982" t="str">
            <v>Under Construction</v>
          </cell>
          <cell r="AD1982" t="str">
            <v>Under construction</v>
          </cell>
          <cell r="AE1982" t="str">
            <v>Under construction</v>
          </cell>
          <cell r="AF1982" t="str">
            <v>Under construction</v>
          </cell>
        </row>
        <row r="1983">
          <cell r="N1983" t="str">
            <v>United States</v>
          </cell>
          <cell r="W1983" t="str">
            <v>Under Construction</v>
          </cell>
          <cell r="X1983" t="str">
            <v>Under Construction</v>
          </cell>
          <cell r="Y1983" t="str">
            <v>Under Construction</v>
          </cell>
          <cell r="Z1983" t="str">
            <v>Under Construction</v>
          </cell>
          <cell r="AA1983" t="str">
            <v>Under Construction</v>
          </cell>
          <cell r="AB1983" t="str">
            <v>Under Construction</v>
          </cell>
          <cell r="AC1983" t="str">
            <v>Under Construction</v>
          </cell>
          <cell r="AD1983" t="str">
            <v>Under Construction</v>
          </cell>
          <cell r="AE1983" t="str">
            <v>Under Construction</v>
          </cell>
          <cell r="AF1983" t="str">
            <v>Under Construction</v>
          </cell>
        </row>
        <row r="1984">
          <cell r="N1984" t="str">
            <v>United States</v>
          </cell>
          <cell r="W1984" t="str">
            <v>Under Construction</v>
          </cell>
          <cell r="X1984" t="str">
            <v>Under Construction</v>
          </cell>
          <cell r="Y1984" t="str">
            <v>Under Construction</v>
          </cell>
          <cell r="Z1984" t="str">
            <v>Under Construction</v>
          </cell>
          <cell r="AA1984" t="str">
            <v>Under Construction</v>
          </cell>
          <cell r="AB1984" t="str">
            <v>Under Construction</v>
          </cell>
          <cell r="AC1984" t="str">
            <v>Land Held</v>
          </cell>
          <cell r="AD1984" t="str">
            <v>Land Held</v>
          </cell>
          <cell r="AE1984" t="str">
            <v>Land Held</v>
          </cell>
          <cell r="AF1984" t="str">
            <v>Under construction</v>
          </cell>
        </row>
        <row r="1985">
          <cell r="N1985" t="str">
            <v>United States</v>
          </cell>
          <cell r="W1985" t="str">
            <v>Under Construction</v>
          </cell>
          <cell r="X1985" t="str">
            <v>Under Construction</v>
          </cell>
          <cell r="Y1985" t="str">
            <v>Under Construction</v>
          </cell>
          <cell r="Z1985" t="str">
            <v>Under Construction</v>
          </cell>
          <cell r="AA1985" t="str">
            <v>Under Construction</v>
          </cell>
          <cell r="AB1985" t="str">
            <v>Under Construction</v>
          </cell>
          <cell r="AC1985" t="str">
            <v>Under Construction</v>
          </cell>
          <cell r="AD1985" t="str">
            <v>Under Construction</v>
          </cell>
          <cell r="AE1985" t="str">
            <v>Under Construction</v>
          </cell>
          <cell r="AF1985" t="str">
            <v>Under Construction</v>
          </cell>
        </row>
        <row r="1986">
          <cell r="N1986" t="str">
            <v>United States</v>
          </cell>
          <cell r="W1986" t="str">
            <v>Under Construction</v>
          </cell>
          <cell r="X1986" t="str">
            <v>Under Construction</v>
          </cell>
          <cell r="Y1986" t="str">
            <v>Under Construction</v>
          </cell>
          <cell r="Z1986" t="str">
            <v>Under Construction</v>
          </cell>
          <cell r="AA1986" t="str">
            <v>Under Construction</v>
          </cell>
          <cell r="AB1986" t="str">
            <v>Under Construction</v>
          </cell>
          <cell r="AC1986" t="str">
            <v>Under Construction</v>
          </cell>
          <cell r="AD1986" t="str">
            <v>Under Construction</v>
          </cell>
          <cell r="AE1986" t="str">
            <v>Under Construction</v>
          </cell>
          <cell r="AF1986" t="str">
            <v>Under Construction</v>
          </cell>
        </row>
        <row r="1987">
          <cell r="N1987" t="str">
            <v>Canada</v>
          </cell>
          <cell r="W1987" t="str">
            <v>Under Construction</v>
          </cell>
          <cell r="X1987" t="str">
            <v>Under Construction</v>
          </cell>
          <cell r="Y1987" t="str">
            <v>Under Construction</v>
          </cell>
          <cell r="Z1987" t="str">
            <v>Under Construction</v>
          </cell>
          <cell r="AA1987" t="str">
            <v>Under Construction</v>
          </cell>
          <cell r="AB1987" t="str">
            <v>Under Construction</v>
          </cell>
          <cell r="AC1987" t="str">
            <v>Under Construction</v>
          </cell>
          <cell r="AD1987" t="str">
            <v>Under Construction</v>
          </cell>
          <cell r="AE1987" t="str">
            <v>Under Construction</v>
          </cell>
          <cell r="AF1987" t="str">
            <v>Under Construction</v>
          </cell>
        </row>
        <row r="1988">
          <cell r="N1988" t="str">
            <v>United States</v>
          </cell>
          <cell r="W1988" t="str">
            <v>Under Construction</v>
          </cell>
          <cell r="X1988" t="str">
            <v>Under Construction</v>
          </cell>
          <cell r="Y1988" t="str">
            <v>Under Construction</v>
          </cell>
          <cell r="Z1988" t="str">
            <v>Under Construction</v>
          </cell>
          <cell r="AA1988" t="str">
            <v>Under Construction</v>
          </cell>
          <cell r="AB1988" t="str">
            <v>Under Construction</v>
          </cell>
          <cell r="AC1988" t="str">
            <v>Under Construction</v>
          </cell>
          <cell r="AD1988" t="str">
            <v>Under Construction</v>
          </cell>
          <cell r="AE1988" t="str">
            <v>Under Construction</v>
          </cell>
          <cell r="AF1988" t="str">
            <v>Under Construction</v>
          </cell>
        </row>
        <row r="1989">
          <cell r="N1989" t="str">
            <v>United States</v>
          </cell>
          <cell r="W1989" t="str">
            <v>Under Construction</v>
          </cell>
          <cell r="X1989" t="str">
            <v>Under Construction</v>
          </cell>
          <cell r="Y1989" t="str">
            <v>Under Construction</v>
          </cell>
          <cell r="Z1989" t="str">
            <v>Under Construction</v>
          </cell>
          <cell r="AA1989" t="str">
            <v>Under Construction</v>
          </cell>
          <cell r="AB1989" t="str">
            <v>Under Construction</v>
          </cell>
          <cell r="AC1989" t="str">
            <v>Under Construction</v>
          </cell>
          <cell r="AD1989" t="str">
            <v>Under Construction</v>
          </cell>
          <cell r="AE1989" t="str">
            <v>Under Construction</v>
          </cell>
          <cell r="AF1989" t="str">
            <v>Under Construction</v>
          </cell>
        </row>
        <row r="1990">
          <cell r="N1990" t="str">
            <v>Canada</v>
          </cell>
          <cell r="W1990" t="str">
            <v>Under Construction</v>
          </cell>
          <cell r="X1990" t="str">
            <v>Under Construction</v>
          </cell>
          <cell r="Y1990" t="str">
            <v>Under Construction</v>
          </cell>
          <cell r="Z1990" t="str">
            <v>Under Construction</v>
          </cell>
          <cell r="AA1990" t="str">
            <v>Under Construction</v>
          </cell>
          <cell r="AB1990" t="str">
            <v>Under Construction</v>
          </cell>
          <cell r="AC1990" t="str">
            <v>Under Construction</v>
          </cell>
          <cell r="AD1990" t="str">
            <v>Under Construction</v>
          </cell>
          <cell r="AE1990" t="str">
            <v>Under Construction</v>
          </cell>
          <cell r="AF1990" t="str">
            <v>Under Construction</v>
          </cell>
        </row>
        <row r="1991">
          <cell r="N1991" t="str">
            <v>Canada</v>
          </cell>
          <cell r="W1991" t="str">
            <v>Under Construction</v>
          </cell>
          <cell r="X1991" t="str">
            <v>Under Construction</v>
          </cell>
          <cell r="Y1991" t="str">
            <v>Under Construction</v>
          </cell>
          <cell r="Z1991" t="str">
            <v>Under Construction</v>
          </cell>
          <cell r="AA1991" t="str">
            <v>Under Construction</v>
          </cell>
          <cell r="AB1991" t="str">
            <v>Under Construction</v>
          </cell>
          <cell r="AC1991" t="str">
            <v>Under Construction</v>
          </cell>
          <cell r="AD1991" t="str">
            <v>Under Construction</v>
          </cell>
          <cell r="AE1991" t="str">
            <v>Under Construction</v>
          </cell>
          <cell r="AF1991" t="str">
            <v>Under Construction</v>
          </cell>
        </row>
        <row r="1992">
          <cell r="N1992" t="str">
            <v>United States</v>
          </cell>
          <cell r="W1992" t="str">
            <v>Under Construction</v>
          </cell>
          <cell r="X1992" t="str">
            <v>Under Construction</v>
          </cell>
          <cell r="Y1992" t="str">
            <v>Under Construction</v>
          </cell>
          <cell r="Z1992" t="str">
            <v>Under Construction</v>
          </cell>
          <cell r="AA1992" t="str">
            <v>Under Construction</v>
          </cell>
          <cell r="AB1992" t="str">
            <v>Under Construction</v>
          </cell>
          <cell r="AC1992" t="str">
            <v>Under Construction</v>
          </cell>
          <cell r="AD1992" t="str">
            <v>Under Construction</v>
          </cell>
          <cell r="AE1992" t="str">
            <v>Under Construction</v>
          </cell>
          <cell r="AF1992" t="str">
            <v>Under Construction</v>
          </cell>
        </row>
        <row r="1993">
          <cell r="N1993" t="str">
            <v>United States</v>
          </cell>
          <cell r="W1993" t="str">
            <v>Under Construction</v>
          </cell>
          <cell r="X1993" t="str">
            <v>Under Construction</v>
          </cell>
          <cell r="Y1993" t="str">
            <v>Under Construction</v>
          </cell>
          <cell r="Z1993" t="str">
            <v>Under Construction</v>
          </cell>
          <cell r="AA1993" t="str">
            <v>Under Construction</v>
          </cell>
          <cell r="AB1993" t="str">
            <v>Under Construction</v>
          </cell>
          <cell r="AC1993" t="str">
            <v>Under Construction</v>
          </cell>
          <cell r="AD1993" t="str">
            <v>Under Construction</v>
          </cell>
          <cell r="AE1993" t="str">
            <v>Under Construction</v>
          </cell>
          <cell r="AF1993" t="str">
            <v>Under Construction</v>
          </cell>
        </row>
        <row r="1994">
          <cell r="N1994" t="str">
            <v>United States</v>
          </cell>
          <cell r="W1994" t="str">
            <v>Under Construction</v>
          </cell>
          <cell r="X1994" t="str">
            <v>Under Construction</v>
          </cell>
          <cell r="Y1994" t="str">
            <v>Under Construction</v>
          </cell>
          <cell r="Z1994" t="str">
            <v>Under Construction</v>
          </cell>
          <cell r="AA1994" t="str">
            <v>Under Construction</v>
          </cell>
          <cell r="AB1994" t="str">
            <v>Under Construction</v>
          </cell>
          <cell r="AC1994" t="str">
            <v>Under Construction</v>
          </cell>
          <cell r="AD1994" t="str">
            <v>Under Construction</v>
          </cell>
          <cell r="AE1994" t="str">
            <v>Under Construction</v>
          </cell>
          <cell r="AF1994" t="str">
            <v>Under Construction</v>
          </cell>
        </row>
        <row r="1995">
          <cell r="N1995" t="str">
            <v>United States</v>
          </cell>
          <cell r="W1995" t="str">
            <v>Under Construction</v>
          </cell>
          <cell r="X1995" t="str">
            <v>Under Construction</v>
          </cell>
          <cell r="Y1995" t="str">
            <v>Under Construction</v>
          </cell>
          <cell r="Z1995" t="str">
            <v>Under Construction</v>
          </cell>
          <cell r="AA1995" t="str">
            <v>Under Construction</v>
          </cell>
          <cell r="AB1995" t="str">
            <v>Under Construction</v>
          </cell>
          <cell r="AC1995" t="str">
            <v>Under Construction</v>
          </cell>
          <cell r="AD1995" t="str">
            <v>Under Construction</v>
          </cell>
          <cell r="AE1995" t="str">
            <v>Under Construction</v>
          </cell>
          <cell r="AF1995" t="str">
            <v>Under Construction</v>
          </cell>
        </row>
        <row r="1996">
          <cell r="N1996" t="str">
            <v>United States</v>
          </cell>
          <cell r="W1996" t="str">
            <v>Under Construction</v>
          </cell>
          <cell r="X1996" t="str">
            <v>Under Construction</v>
          </cell>
          <cell r="Y1996" t="str">
            <v>Under Construction</v>
          </cell>
          <cell r="Z1996" t="str">
            <v>Under Construction</v>
          </cell>
          <cell r="AA1996" t="str">
            <v>Under Construction</v>
          </cell>
          <cell r="AB1996" t="str">
            <v>Under Construction</v>
          </cell>
          <cell r="AC1996" t="str">
            <v>Under Construction</v>
          </cell>
          <cell r="AD1996" t="str">
            <v>Under Construction</v>
          </cell>
          <cell r="AE1996" t="str">
            <v>Under Construction</v>
          </cell>
          <cell r="AF1996" t="str">
            <v>Under Construction</v>
          </cell>
        </row>
        <row r="1997">
          <cell r="N1997" t="str">
            <v>United States</v>
          </cell>
          <cell r="W1997" t="str">
            <v>Operational</v>
          </cell>
          <cell r="X1997" t="str">
            <v>Operational</v>
          </cell>
          <cell r="Y1997" t="str">
            <v>Operational</v>
          </cell>
          <cell r="Z1997" t="str">
            <v>Operational</v>
          </cell>
          <cell r="AA1997" t="str">
            <v>Operational</v>
          </cell>
          <cell r="AB1997" t="str">
            <v>Operational</v>
          </cell>
          <cell r="AC1997" t="str">
            <v>Land Held</v>
          </cell>
          <cell r="AD1997" t="str">
            <v>Land Held</v>
          </cell>
          <cell r="AE1997" t="str">
            <v>Land Held</v>
          </cell>
          <cell r="AF1997" t="str">
            <v>Under construction</v>
          </cell>
        </row>
        <row r="1998">
          <cell r="N1998" t="str">
            <v>United States</v>
          </cell>
          <cell r="W1998" t="str">
            <v>Under Construction</v>
          </cell>
          <cell r="X1998" t="str">
            <v>Under Construction</v>
          </cell>
          <cell r="Y1998" t="str">
            <v>Under Construction</v>
          </cell>
          <cell r="Z1998" t="str">
            <v>Under Construction</v>
          </cell>
          <cell r="AA1998" t="str">
            <v>Under Construction</v>
          </cell>
          <cell r="AB1998" t="str">
            <v>Under Construction</v>
          </cell>
          <cell r="AC1998" t="str">
            <v>Under Construction</v>
          </cell>
          <cell r="AD1998" t="str">
            <v>Under Construction</v>
          </cell>
          <cell r="AE1998" t="str">
            <v>Under Construction</v>
          </cell>
          <cell r="AF1998" t="str">
            <v>Under Construction</v>
          </cell>
        </row>
        <row r="1999">
          <cell r="N1999" t="str">
            <v>United States</v>
          </cell>
          <cell r="W1999" t="str">
            <v>Under Construction</v>
          </cell>
          <cell r="X1999" t="str">
            <v>Under Construction</v>
          </cell>
          <cell r="Y1999" t="str">
            <v>Under Construction</v>
          </cell>
          <cell r="Z1999" t="str">
            <v>Under Construction</v>
          </cell>
          <cell r="AA1999" t="str">
            <v>Under Construction</v>
          </cell>
          <cell r="AB1999" t="str">
            <v>Under Construction</v>
          </cell>
          <cell r="AC1999" t="str">
            <v>Under Construction</v>
          </cell>
          <cell r="AD1999" t="str">
            <v>Under Construction</v>
          </cell>
          <cell r="AE1999" t="str">
            <v>Operational</v>
          </cell>
          <cell r="AF1999" t="str">
            <v>Under Construction</v>
          </cell>
        </row>
        <row r="2000">
          <cell r="N2000" t="str">
            <v>United States</v>
          </cell>
          <cell r="W2000" t="str">
            <v>Under Construction</v>
          </cell>
          <cell r="X2000" t="str">
            <v>Under Construction</v>
          </cell>
          <cell r="Y2000" t="str">
            <v>Under Construction</v>
          </cell>
          <cell r="Z2000" t="str">
            <v>Under Construction</v>
          </cell>
          <cell r="AA2000" t="str">
            <v>Under Construction</v>
          </cell>
          <cell r="AB2000" t="str">
            <v>Under Construction</v>
          </cell>
          <cell r="AC2000" t="str">
            <v>Under Construction</v>
          </cell>
          <cell r="AD2000" t="str">
            <v>Under Construction</v>
          </cell>
          <cell r="AE2000" t="str">
            <v>Under Construction</v>
          </cell>
          <cell r="AF2000" t="str">
            <v>Under Construction</v>
          </cell>
        </row>
        <row r="2001">
          <cell r="N2001" t="str">
            <v>United States</v>
          </cell>
          <cell r="W2001" t="str">
            <v>Under Construction</v>
          </cell>
          <cell r="X2001" t="str">
            <v>Under Construction</v>
          </cell>
          <cell r="Y2001" t="str">
            <v>Under Construction</v>
          </cell>
          <cell r="Z2001" t="str">
            <v>Under Construction</v>
          </cell>
          <cell r="AA2001" t="str">
            <v>Under Construction</v>
          </cell>
          <cell r="AB2001" t="str">
            <v>Under Construction</v>
          </cell>
          <cell r="AC2001" t="str">
            <v>Under Construction</v>
          </cell>
          <cell r="AD2001" t="str">
            <v>Under Construction</v>
          </cell>
          <cell r="AE2001" t="str">
            <v>Under Construction</v>
          </cell>
          <cell r="AF2001" t="str">
            <v>Under Construction</v>
          </cell>
        </row>
        <row r="2002">
          <cell r="N2002" t="str">
            <v>Canada</v>
          </cell>
          <cell r="W2002" t="str">
            <v>Under Construction</v>
          </cell>
          <cell r="X2002" t="str">
            <v>Under Construction</v>
          </cell>
          <cell r="Y2002" t="str">
            <v>Under Construction</v>
          </cell>
          <cell r="Z2002" t="str">
            <v>Under Construction</v>
          </cell>
          <cell r="AA2002" t="str">
            <v>Under Construction</v>
          </cell>
          <cell r="AB2002" t="str">
            <v>Under Construction</v>
          </cell>
          <cell r="AC2002" t="str">
            <v>Under Construction</v>
          </cell>
          <cell r="AD2002" t="str">
            <v>Under Construction</v>
          </cell>
          <cell r="AE2002" t="str">
            <v>Under Construction</v>
          </cell>
          <cell r="AF2002" t="str">
            <v>Under Construction</v>
          </cell>
        </row>
        <row r="2003">
          <cell r="N2003" t="str">
            <v>United States</v>
          </cell>
          <cell r="W2003" t="str">
            <v>Under Construction</v>
          </cell>
          <cell r="X2003" t="str">
            <v>Under Construction</v>
          </cell>
          <cell r="Y2003" t="str">
            <v>Under Construction</v>
          </cell>
          <cell r="Z2003" t="str">
            <v>Under Construction</v>
          </cell>
          <cell r="AA2003" t="str">
            <v>Under Construction</v>
          </cell>
          <cell r="AB2003" t="str">
            <v>Under Construction</v>
          </cell>
          <cell r="AC2003" t="str">
            <v>Under Construction</v>
          </cell>
          <cell r="AD2003" t="str">
            <v>Under Construction</v>
          </cell>
          <cell r="AE2003" t="str">
            <v>Under Construction</v>
          </cell>
          <cell r="AF2003" t="str">
            <v>Under Construction</v>
          </cell>
        </row>
        <row r="2004">
          <cell r="N2004" t="str">
            <v>United States</v>
          </cell>
          <cell r="W2004" t="str">
            <v>Under Construction</v>
          </cell>
          <cell r="X2004" t="str">
            <v>Under Construction</v>
          </cell>
          <cell r="Y2004" t="str">
            <v>Under Construction</v>
          </cell>
          <cell r="Z2004" t="str">
            <v>Under Construction</v>
          </cell>
          <cell r="AA2004" t="str">
            <v>Under Construction</v>
          </cell>
          <cell r="AB2004" t="str">
            <v>Under Construction</v>
          </cell>
          <cell r="AC2004" t="str">
            <v>Under Construction</v>
          </cell>
          <cell r="AD2004" t="str">
            <v>Under Construction</v>
          </cell>
          <cell r="AE2004" t="str">
            <v>Under Construction</v>
          </cell>
          <cell r="AF2004" t="str">
            <v>Under Construction</v>
          </cell>
        </row>
        <row r="2005">
          <cell r="N2005" t="str">
            <v>United States</v>
          </cell>
          <cell r="W2005" t="str">
            <v>Under Construction</v>
          </cell>
          <cell r="X2005" t="str">
            <v>Under Construction</v>
          </cell>
          <cell r="Y2005" t="str">
            <v>Under Construction</v>
          </cell>
          <cell r="Z2005" t="str">
            <v>Under Construction</v>
          </cell>
          <cell r="AA2005" t="str">
            <v>Under Construction</v>
          </cell>
          <cell r="AB2005" t="str">
            <v>Under Construction</v>
          </cell>
          <cell r="AC2005" t="str">
            <v>Under Construction</v>
          </cell>
          <cell r="AD2005" t="str">
            <v>Under Construction</v>
          </cell>
          <cell r="AE2005" t="str">
            <v>Under Construction</v>
          </cell>
          <cell r="AF2005" t="str">
            <v>Under Construction</v>
          </cell>
        </row>
        <row r="2006">
          <cell r="N2006" t="str">
            <v>United States</v>
          </cell>
          <cell r="W2006" t="str">
            <v>Under Construction</v>
          </cell>
          <cell r="X2006" t="str">
            <v>Under Construction</v>
          </cell>
          <cell r="Y2006" t="str">
            <v>Under Construction</v>
          </cell>
          <cell r="Z2006" t="str">
            <v>Under Construction</v>
          </cell>
          <cell r="AA2006" t="str">
            <v>Under Construction</v>
          </cell>
          <cell r="AB2006" t="str">
            <v>Under Construction</v>
          </cell>
          <cell r="AC2006" t="str">
            <v>Under Construction</v>
          </cell>
          <cell r="AD2006" t="str">
            <v>Under Construction</v>
          </cell>
          <cell r="AE2006" t="str">
            <v>Under Construction</v>
          </cell>
          <cell r="AF2006" t="str">
            <v>Under Construction</v>
          </cell>
        </row>
        <row r="2007">
          <cell r="N2007" t="str">
            <v>Canada</v>
          </cell>
          <cell r="W2007" t="str">
            <v>Under construction</v>
          </cell>
          <cell r="X2007" t="str">
            <v>Under construction</v>
          </cell>
          <cell r="Y2007" t="str">
            <v>Under construction</v>
          </cell>
          <cell r="Z2007" t="str">
            <v>Under construction</v>
          </cell>
          <cell r="AA2007" t="str">
            <v>Under construction</v>
          </cell>
          <cell r="AB2007" t="str">
            <v>Under construction</v>
          </cell>
          <cell r="AC2007" t="str">
            <v>Under construction</v>
          </cell>
          <cell r="AD2007" t="str">
            <v>Under construction</v>
          </cell>
          <cell r="AE2007" t="str">
            <v>Under construction</v>
          </cell>
          <cell r="AF2007" t="str">
            <v>Under Construction</v>
          </cell>
        </row>
        <row r="2008">
          <cell r="N2008" t="str">
            <v>United States</v>
          </cell>
          <cell r="W2008" t="str">
            <v>Under Construction</v>
          </cell>
          <cell r="X2008" t="str">
            <v>Under Construction</v>
          </cell>
          <cell r="Y2008" t="str">
            <v>Under Construction</v>
          </cell>
          <cell r="Z2008" t="str">
            <v>Under Construction</v>
          </cell>
          <cell r="AA2008" t="str">
            <v>Under Construction</v>
          </cell>
          <cell r="AB2008" t="str">
            <v>Under Construction</v>
          </cell>
          <cell r="AC2008" t="str">
            <v>Under Construction</v>
          </cell>
          <cell r="AD2008" t="str">
            <v>Under Construction</v>
          </cell>
          <cell r="AE2008" t="str">
            <v>Under Construction</v>
          </cell>
          <cell r="AF2008" t="str">
            <v>Under Construction</v>
          </cell>
        </row>
        <row r="2009">
          <cell r="N2009" t="str">
            <v>United States</v>
          </cell>
          <cell r="W2009" t="str">
            <v>Under Construction</v>
          </cell>
          <cell r="X2009" t="str">
            <v>Under Construction</v>
          </cell>
          <cell r="Y2009" t="str">
            <v>Under Construction</v>
          </cell>
          <cell r="Z2009" t="str">
            <v>Under Construction</v>
          </cell>
          <cell r="AA2009" t="str">
            <v>Under Construction</v>
          </cell>
          <cell r="AB2009" t="str">
            <v>Under Construction</v>
          </cell>
          <cell r="AC2009" t="str">
            <v>Under Construction</v>
          </cell>
          <cell r="AD2009" t="str">
            <v>Under Construction</v>
          </cell>
          <cell r="AE2009" t="str">
            <v>Under Construction</v>
          </cell>
          <cell r="AF2009" t="str">
            <v>Under Construction</v>
          </cell>
        </row>
        <row r="2010">
          <cell r="N2010" t="str">
            <v>United States</v>
          </cell>
          <cell r="W2010" t="str">
            <v>Under Construction</v>
          </cell>
          <cell r="X2010" t="str">
            <v>Under Construction</v>
          </cell>
          <cell r="Y2010" t="str">
            <v>Under Construction</v>
          </cell>
          <cell r="Z2010" t="str">
            <v>Under Construction</v>
          </cell>
          <cell r="AA2010" t="str">
            <v>Under Construction</v>
          </cell>
          <cell r="AB2010" t="str">
            <v>Under Construction</v>
          </cell>
          <cell r="AC2010" t="str">
            <v>Under Construction</v>
          </cell>
          <cell r="AD2010" t="str">
            <v>Under Construction</v>
          </cell>
          <cell r="AE2010" t="str">
            <v>Under Construction</v>
          </cell>
          <cell r="AF2010" t="str">
            <v>Under Construction</v>
          </cell>
        </row>
        <row r="2011">
          <cell r="N2011" t="str">
            <v>United States</v>
          </cell>
          <cell r="W2011" t="str">
            <v>Under Construction</v>
          </cell>
          <cell r="X2011" t="str">
            <v>Under Construction</v>
          </cell>
          <cell r="Y2011" t="str">
            <v>Under Construction</v>
          </cell>
          <cell r="Z2011" t="str">
            <v>Under Construction</v>
          </cell>
          <cell r="AA2011" t="str">
            <v>Under Construction</v>
          </cell>
          <cell r="AB2011" t="str">
            <v>Under Construction</v>
          </cell>
          <cell r="AC2011" t="str">
            <v>Under Construction</v>
          </cell>
          <cell r="AD2011" t="str">
            <v>Under Construction</v>
          </cell>
          <cell r="AE2011" t="str">
            <v>Under Construction</v>
          </cell>
          <cell r="AF2011" t="str">
            <v>Under Construction</v>
          </cell>
        </row>
        <row r="2012">
          <cell r="N2012" t="str">
            <v>Canada</v>
          </cell>
          <cell r="W2012" t="str">
            <v>Under Construction</v>
          </cell>
          <cell r="X2012" t="str">
            <v>Under Construction</v>
          </cell>
          <cell r="Y2012" t="str">
            <v>Under Construction</v>
          </cell>
          <cell r="Z2012" t="str">
            <v>Under Construction</v>
          </cell>
          <cell r="AA2012" t="str">
            <v>Under Construction</v>
          </cell>
          <cell r="AB2012" t="str">
            <v>Under Construction</v>
          </cell>
          <cell r="AC2012" t="str">
            <v>Under Construction</v>
          </cell>
          <cell r="AD2012" t="str">
            <v>Under Construction</v>
          </cell>
          <cell r="AE2012" t="str">
            <v>Under Construction</v>
          </cell>
          <cell r="AF2012" t="str">
            <v>Under Construction</v>
          </cell>
        </row>
        <row r="2013">
          <cell r="N2013" t="str">
            <v>United States</v>
          </cell>
          <cell r="W2013" t="str">
            <v>Under Construction</v>
          </cell>
          <cell r="X2013" t="str">
            <v>Under Construction</v>
          </cell>
          <cell r="Y2013" t="str">
            <v>Under Construction</v>
          </cell>
          <cell r="Z2013" t="str">
            <v>Under Construction</v>
          </cell>
          <cell r="AA2013" t="str">
            <v>Under Construction</v>
          </cell>
          <cell r="AB2013" t="str">
            <v>Under Construction</v>
          </cell>
          <cell r="AC2013" t="str">
            <v>Under Construction</v>
          </cell>
          <cell r="AD2013" t="str">
            <v>Under Construction</v>
          </cell>
          <cell r="AE2013" t="str">
            <v>Under Construction</v>
          </cell>
          <cell r="AF2013" t="str">
            <v>Under Construction</v>
          </cell>
        </row>
        <row r="2014">
          <cell r="N2014" t="str">
            <v>United States</v>
          </cell>
          <cell r="W2014" t="str">
            <v>Under Construction</v>
          </cell>
          <cell r="X2014" t="str">
            <v>Under Construction</v>
          </cell>
          <cell r="Y2014" t="str">
            <v>Under Construction</v>
          </cell>
          <cell r="Z2014" t="str">
            <v>Under Construction</v>
          </cell>
          <cell r="AA2014" t="str">
            <v>Under Construction</v>
          </cell>
          <cell r="AB2014" t="str">
            <v>Under Construction</v>
          </cell>
          <cell r="AC2014" t="str">
            <v>Under Construction</v>
          </cell>
          <cell r="AD2014" t="str">
            <v>Under Construction</v>
          </cell>
          <cell r="AE2014" t="str">
            <v>Under Construction</v>
          </cell>
          <cell r="AF2014" t="str">
            <v>Under Construction</v>
          </cell>
        </row>
        <row r="2015">
          <cell r="N2015" t="str">
            <v>United States</v>
          </cell>
          <cell r="W2015" t="str">
            <v>Under Construction</v>
          </cell>
          <cell r="X2015" t="str">
            <v>Under Construction</v>
          </cell>
          <cell r="Y2015" t="str">
            <v>Under Construction</v>
          </cell>
          <cell r="Z2015" t="str">
            <v>Under Construction</v>
          </cell>
          <cell r="AA2015" t="str">
            <v>Under Construction</v>
          </cell>
          <cell r="AB2015" t="str">
            <v>Under Construction</v>
          </cell>
          <cell r="AC2015" t="str">
            <v>Under Construction</v>
          </cell>
          <cell r="AD2015" t="str">
            <v>Under Construction</v>
          </cell>
          <cell r="AE2015" t="str">
            <v>Under Construction</v>
          </cell>
          <cell r="AF2015" t="str">
            <v>Under Construction</v>
          </cell>
        </row>
        <row r="2016">
          <cell r="N2016" t="str">
            <v>United States</v>
          </cell>
          <cell r="W2016" t="str">
            <v>Under Construction</v>
          </cell>
          <cell r="X2016" t="str">
            <v>Under Construction</v>
          </cell>
          <cell r="Y2016" t="str">
            <v>Under Construction</v>
          </cell>
          <cell r="Z2016" t="str">
            <v>Under Construction</v>
          </cell>
          <cell r="AA2016" t="str">
            <v>Under Construction</v>
          </cell>
          <cell r="AB2016" t="str">
            <v>Under Construction</v>
          </cell>
          <cell r="AC2016" t="str">
            <v>Under Construction</v>
          </cell>
          <cell r="AD2016" t="str">
            <v>Under Construction</v>
          </cell>
          <cell r="AE2016" t="str">
            <v>Under Construction</v>
          </cell>
          <cell r="AF2016" t="str">
            <v>Under Construction</v>
          </cell>
        </row>
        <row r="2017">
          <cell r="N2017" t="str">
            <v>United States</v>
          </cell>
          <cell r="W2017" t="str">
            <v>Under Construction</v>
          </cell>
          <cell r="X2017" t="str">
            <v>Under Construction</v>
          </cell>
          <cell r="Y2017" t="str">
            <v>Under Construction</v>
          </cell>
          <cell r="Z2017" t="str">
            <v>Under Construction</v>
          </cell>
          <cell r="AA2017" t="str">
            <v>Under Construction</v>
          </cell>
          <cell r="AB2017" t="str">
            <v>Under Construction</v>
          </cell>
          <cell r="AC2017" t="str">
            <v>Under Construction</v>
          </cell>
          <cell r="AD2017" t="str">
            <v>Under Construction</v>
          </cell>
          <cell r="AE2017" t="str">
            <v>Under Construction</v>
          </cell>
          <cell r="AF2017" t="str">
            <v>Under Construction</v>
          </cell>
        </row>
        <row r="2018">
          <cell r="N2018" t="str">
            <v>United States</v>
          </cell>
          <cell r="W2018" t="str">
            <v>Under Construction</v>
          </cell>
          <cell r="X2018" t="str">
            <v>Under Construction</v>
          </cell>
          <cell r="Y2018" t="str">
            <v>Under Construction</v>
          </cell>
          <cell r="Z2018" t="str">
            <v>Under Construction</v>
          </cell>
          <cell r="AA2018" t="str">
            <v>Under Construction</v>
          </cell>
          <cell r="AB2018" t="str">
            <v>Under Construction</v>
          </cell>
          <cell r="AC2018" t="str">
            <v>Under Construction</v>
          </cell>
          <cell r="AD2018" t="str">
            <v>Under Construction</v>
          </cell>
          <cell r="AE2018" t="str">
            <v>Under Construction</v>
          </cell>
          <cell r="AF2018" t="str">
            <v>Not Operational</v>
          </cell>
        </row>
        <row r="2019">
          <cell r="N2019" t="str">
            <v>United States</v>
          </cell>
          <cell r="W2019" t="str">
            <v>Under Construction</v>
          </cell>
          <cell r="X2019" t="str">
            <v>Under Construction</v>
          </cell>
          <cell r="Y2019" t="str">
            <v>Under Construction</v>
          </cell>
          <cell r="Z2019" t="str">
            <v>Under Construction</v>
          </cell>
          <cell r="AA2019" t="str">
            <v>Under Construction</v>
          </cell>
          <cell r="AB2019" t="str">
            <v>Under Construction</v>
          </cell>
          <cell r="AC2019" t="str">
            <v>Under Construction</v>
          </cell>
          <cell r="AD2019" t="str">
            <v>Under Construction</v>
          </cell>
          <cell r="AE2019" t="str">
            <v>Under construction</v>
          </cell>
          <cell r="AF2019" t="str">
            <v>Under Construction</v>
          </cell>
        </row>
        <row r="2020">
          <cell r="N2020" t="str">
            <v>United States</v>
          </cell>
          <cell r="W2020" t="str">
            <v>Under Construction</v>
          </cell>
          <cell r="X2020" t="str">
            <v>Under Construction</v>
          </cell>
          <cell r="Y2020" t="str">
            <v>Under Construction</v>
          </cell>
          <cell r="Z2020" t="str">
            <v>Under Construction</v>
          </cell>
          <cell r="AA2020" t="str">
            <v>Under Construction</v>
          </cell>
          <cell r="AB2020" t="str">
            <v>Under Construction</v>
          </cell>
          <cell r="AC2020" t="str">
            <v>Under Construction</v>
          </cell>
          <cell r="AD2020" t="str">
            <v>Under Construction</v>
          </cell>
          <cell r="AE2020" t="str">
            <v>Under Construction</v>
          </cell>
          <cell r="AF2020" t="str">
            <v>Under Construction</v>
          </cell>
        </row>
        <row r="2021">
          <cell r="N2021" t="str">
            <v>United States</v>
          </cell>
          <cell r="W2021" t="str">
            <v>Under Construction</v>
          </cell>
          <cell r="X2021" t="str">
            <v>Under Construction</v>
          </cell>
          <cell r="Y2021" t="str">
            <v>Under Construction</v>
          </cell>
          <cell r="Z2021" t="str">
            <v>Under Construction</v>
          </cell>
          <cell r="AA2021" t="str">
            <v>Under Construction</v>
          </cell>
          <cell r="AB2021" t="str">
            <v>Under Construction</v>
          </cell>
          <cell r="AC2021" t="str">
            <v>Under Construction</v>
          </cell>
          <cell r="AD2021" t="str">
            <v>Under Construction</v>
          </cell>
          <cell r="AE2021" t="str">
            <v>Under Construction</v>
          </cell>
          <cell r="AF2021" t="str">
            <v>Under Construction</v>
          </cell>
        </row>
        <row r="2022">
          <cell r="N2022" t="str">
            <v>United States</v>
          </cell>
          <cell r="W2022" t="str">
            <v>Under Construction</v>
          </cell>
          <cell r="X2022" t="str">
            <v>Under Construction</v>
          </cell>
          <cell r="Y2022" t="str">
            <v>Under Construction</v>
          </cell>
          <cell r="Z2022" t="str">
            <v>Under Construction</v>
          </cell>
          <cell r="AA2022" t="str">
            <v>Under Construction</v>
          </cell>
          <cell r="AB2022" t="str">
            <v>Under Construction</v>
          </cell>
          <cell r="AC2022" t="str">
            <v>Under Construction</v>
          </cell>
          <cell r="AD2022" t="str">
            <v>Under Construction</v>
          </cell>
          <cell r="AE2022" t="str">
            <v>Under Construction</v>
          </cell>
          <cell r="AF2022" t="str">
            <v>Under Construction</v>
          </cell>
        </row>
        <row r="2023">
          <cell r="N2023" t="str">
            <v>Canada</v>
          </cell>
          <cell r="W2023" t="str">
            <v>Under Construction</v>
          </cell>
          <cell r="X2023" t="str">
            <v>Under Construction</v>
          </cell>
          <cell r="Y2023" t="str">
            <v>Under Construction</v>
          </cell>
          <cell r="Z2023" t="str">
            <v>Under Construction</v>
          </cell>
          <cell r="AA2023" t="str">
            <v>Under Construction</v>
          </cell>
          <cell r="AB2023" t="str">
            <v>Under Construction</v>
          </cell>
          <cell r="AC2023" t="str">
            <v>Under Construction</v>
          </cell>
          <cell r="AD2023" t="str">
            <v>Under Construction</v>
          </cell>
          <cell r="AE2023" t="str">
            <v>Under Construction</v>
          </cell>
          <cell r="AF2023" t="str">
            <v>Under Construction</v>
          </cell>
        </row>
        <row r="2024">
          <cell r="N2024" t="str">
            <v>Canada</v>
          </cell>
          <cell r="W2024" t="str">
            <v>Under Construction</v>
          </cell>
          <cell r="X2024" t="str">
            <v>Under Construction</v>
          </cell>
          <cell r="Y2024" t="str">
            <v>Under Construction</v>
          </cell>
          <cell r="Z2024" t="str">
            <v>Under Construction</v>
          </cell>
          <cell r="AA2024" t="str">
            <v>Under Construction</v>
          </cell>
          <cell r="AB2024" t="str">
            <v>Under Construction</v>
          </cell>
          <cell r="AC2024" t="str">
            <v>Under Construction</v>
          </cell>
          <cell r="AD2024" t="str">
            <v>Under Construction</v>
          </cell>
          <cell r="AE2024" t="str">
            <v>Under Construction</v>
          </cell>
          <cell r="AF2024" t="str">
            <v>Under Construction</v>
          </cell>
        </row>
        <row r="2025">
          <cell r="N2025" t="str">
            <v>United States</v>
          </cell>
          <cell r="W2025" t="str">
            <v>Under Construction</v>
          </cell>
          <cell r="X2025" t="str">
            <v>Under Construction</v>
          </cell>
          <cell r="Y2025" t="str">
            <v>Under Construction</v>
          </cell>
          <cell r="Z2025" t="str">
            <v>Under Construction</v>
          </cell>
          <cell r="AA2025" t="str">
            <v>Under Construction</v>
          </cell>
          <cell r="AB2025" t="str">
            <v>Under Construction</v>
          </cell>
          <cell r="AC2025" t="str">
            <v>Under Construction</v>
          </cell>
          <cell r="AD2025" t="str">
            <v>Under Construction</v>
          </cell>
          <cell r="AE2025" t="str">
            <v>Under Construction</v>
          </cell>
          <cell r="AF2025" t="str">
            <v>Under Construction</v>
          </cell>
        </row>
        <row r="2026">
          <cell r="N2026" t="str">
            <v>United States</v>
          </cell>
          <cell r="W2026" t="str">
            <v>Under Construction</v>
          </cell>
          <cell r="X2026" t="str">
            <v>Under Construction</v>
          </cell>
          <cell r="Y2026" t="str">
            <v>Under Construction</v>
          </cell>
          <cell r="Z2026" t="str">
            <v>Under Construction</v>
          </cell>
          <cell r="AA2026" t="str">
            <v>Under Construction</v>
          </cell>
          <cell r="AB2026" t="str">
            <v>Under Construction</v>
          </cell>
          <cell r="AC2026" t="str">
            <v>Under Construction</v>
          </cell>
          <cell r="AD2026" t="str">
            <v>Under Construction</v>
          </cell>
          <cell r="AE2026" t="str">
            <v>Under Construction</v>
          </cell>
          <cell r="AF2026" t="str">
            <v>Under Construction</v>
          </cell>
        </row>
        <row r="2027">
          <cell r="N2027" t="str">
            <v>Canada</v>
          </cell>
          <cell r="W2027" t="str">
            <v>Under Construction</v>
          </cell>
          <cell r="X2027" t="str">
            <v>Under Construction</v>
          </cell>
          <cell r="Y2027" t="str">
            <v>Under Construction</v>
          </cell>
          <cell r="Z2027" t="str">
            <v>Under Construction</v>
          </cell>
          <cell r="AA2027" t="str">
            <v>Under Construction</v>
          </cell>
          <cell r="AB2027" t="str">
            <v>Under Construction</v>
          </cell>
          <cell r="AC2027" t="str">
            <v>Under Construction</v>
          </cell>
          <cell r="AD2027" t="str">
            <v>Under Construction</v>
          </cell>
          <cell r="AE2027" t="str">
            <v>Under Construction</v>
          </cell>
          <cell r="AF2027" t="str">
            <v>Under Construction</v>
          </cell>
        </row>
        <row r="2028">
          <cell r="N2028" t="str">
            <v>Canada</v>
          </cell>
          <cell r="W2028" t="str">
            <v>Under Construction</v>
          </cell>
          <cell r="X2028" t="str">
            <v>Under Construction</v>
          </cell>
          <cell r="Y2028" t="str">
            <v>Under Construction</v>
          </cell>
          <cell r="Z2028" t="str">
            <v>Under Construction</v>
          </cell>
          <cell r="AA2028" t="str">
            <v>Under Construction</v>
          </cell>
          <cell r="AB2028" t="str">
            <v>Under Construction</v>
          </cell>
          <cell r="AC2028" t="str">
            <v>Under Construction</v>
          </cell>
          <cell r="AD2028" t="str">
            <v>Under Construction</v>
          </cell>
          <cell r="AE2028" t="str">
            <v>Under Construction</v>
          </cell>
          <cell r="AF2028" t="str">
            <v>Under Construction</v>
          </cell>
        </row>
        <row r="2029">
          <cell r="N2029" t="str">
            <v>United States</v>
          </cell>
          <cell r="W2029" t="str">
            <v>Under Construction</v>
          </cell>
          <cell r="X2029" t="str">
            <v>Under Construction</v>
          </cell>
          <cell r="Y2029" t="str">
            <v>Under Construction</v>
          </cell>
          <cell r="Z2029" t="str">
            <v>Under Construction</v>
          </cell>
          <cell r="AA2029" t="str">
            <v>Under Construction</v>
          </cell>
          <cell r="AB2029" t="str">
            <v>Under Construction</v>
          </cell>
          <cell r="AC2029" t="str">
            <v>Under Construction</v>
          </cell>
          <cell r="AD2029" t="str">
            <v>Under Construction</v>
          </cell>
          <cell r="AE2029" t="str">
            <v>Under Construction</v>
          </cell>
          <cell r="AF2029" t="str">
            <v>Under Construction</v>
          </cell>
        </row>
        <row r="2030">
          <cell r="N2030" t="str">
            <v>United States</v>
          </cell>
          <cell r="W2030" t="str">
            <v>Under Construction</v>
          </cell>
          <cell r="X2030" t="str">
            <v>Under Construction</v>
          </cell>
          <cell r="Y2030" t="str">
            <v>Under Construction</v>
          </cell>
          <cell r="Z2030" t="str">
            <v>Under Construction</v>
          </cell>
          <cell r="AA2030" t="str">
            <v>Under Construction</v>
          </cell>
          <cell r="AB2030" t="str">
            <v>Under Construction</v>
          </cell>
          <cell r="AC2030" t="str">
            <v>Under Construction</v>
          </cell>
          <cell r="AD2030" t="str">
            <v>Under Construction</v>
          </cell>
          <cell r="AE2030" t="str">
            <v>Under Construction</v>
          </cell>
          <cell r="AF2030" t="str">
            <v>Under Construction</v>
          </cell>
        </row>
      </sheetData>
      <sheetData sheetId="17">
        <row r="4">
          <cell r="N4" t="str">
            <v xml:space="preserve">Country </v>
          </cell>
          <cell r="W4" t="str">
            <v xml:space="preserve">Q4 2013 
Operational Status
</v>
          </cell>
        </row>
        <row r="5">
          <cell r="N5" t="str">
            <v>Singapore</v>
          </cell>
          <cell r="W5" t="str">
            <v>Under Construction</v>
          </cell>
          <cell r="X5" t="str">
            <v>Under Construction</v>
          </cell>
          <cell r="Y5" t="str">
            <v>Under Construction</v>
          </cell>
          <cell r="Z5" t="str">
            <v>Under Construction</v>
          </cell>
          <cell r="AA5" t="str">
            <v>Under Construction</v>
          </cell>
          <cell r="AB5" t="str">
            <v>Under Construction</v>
          </cell>
          <cell r="AC5" t="str">
            <v>Under Construction</v>
          </cell>
          <cell r="AD5" t="str">
            <v>Under Construction</v>
          </cell>
          <cell r="AE5" t="str">
            <v>Under Construction</v>
          </cell>
          <cell r="AF5" t="str">
            <v>Under Construction</v>
          </cell>
        </row>
        <row r="6">
          <cell r="N6" t="str">
            <v>Hong Kong SAR, China</v>
          </cell>
          <cell r="W6" t="str">
            <v>Operational</v>
          </cell>
          <cell r="X6" t="str">
            <v>Operational</v>
          </cell>
          <cell r="Y6" t="str">
            <v>Operational</v>
          </cell>
          <cell r="Z6" t="str">
            <v>Operational</v>
          </cell>
          <cell r="AA6" t="str">
            <v>Operational</v>
          </cell>
          <cell r="AB6" t="str">
            <v>Not Operational</v>
          </cell>
          <cell r="AC6" t="str">
            <v>Not Operational</v>
          </cell>
          <cell r="AD6" t="str">
            <v>Not Operational</v>
          </cell>
          <cell r="AE6" t="str">
            <v>Not Operational</v>
          </cell>
          <cell r="AF6" t="str">
            <v>Not Operational</v>
          </cell>
        </row>
        <row r="7">
          <cell r="N7" t="str">
            <v>Hong Kong SAR, China</v>
          </cell>
          <cell r="W7" t="str">
            <v>Operational</v>
          </cell>
          <cell r="X7" t="str">
            <v>Operational</v>
          </cell>
          <cell r="Y7" t="str">
            <v>Operational</v>
          </cell>
          <cell r="Z7" t="str">
            <v>Operational</v>
          </cell>
          <cell r="AA7" t="str">
            <v>Operational</v>
          </cell>
          <cell r="AB7" t="str">
            <v>Not Operational</v>
          </cell>
          <cell r="AC7" t="str">
            <v>Not Operational</v>
          </cell>
          <cell r="AD7" t="str">
            <v>Not Operational</v>
          </cell>
          <cell r="AE7" t="str">
            <v>Not Operational</v>
          </cell>
          <cell r="AF7" t="str">
            <v>Not Operational</v>
          </cell>
        </row>
        <row r="8">
          <cell r="N8" t="str">
            <v>Singapore</v>
          </cell>
          <cell r="W8" t="str">
            <v>Under Construction</v>
          </cell>
          <cell r="X8" t="str">
            <v>Under Construction</v>
          </cell>
          <cell r="Y8" t="str">
            <v>Under Construction</v>
          </cell>
          <cell r="Z8" t="str">
            <v>Under Construction</v>
          </cell>
          <cell r="AA8" t="str">
            <v>Under Construction</v>
          </cell>
          <cell r="AB8" t="str">
            <v>Under Construction</v>
          </cell>
          <cell r="AC8" t="str">
            <v>Under Construction</v>
          </cell>
          <cell r="AD8" t="str">
            <v>Under Construction</v>
          </cell>
          <cell r="AE8" t="str">
            <v>Under Construction</v>
          </cell>
          <cell r="AF8" t="str">
            <v>Under Construction</v>
          </cell>
        </row>
        <row r="9">
          <cell r="N9" t="str">
            <v>Hong Kong SAR, China</v>
          </cell>
          <cell r="W9" t="str">
            <v>Under Construction</v>
          </cell>
          <cell r="X9" t="str">
            <v>Under Construction</v>
          </cell>
          <cell r="Y9" t="str">
            <v>Under Construction</v>
          </cell>
          <cell r="Z9" t="str">
            <v>Under Construction</v>
          </cell>
          <cell r="AA9" t="str">
            <v>Under Construction</v>
          </cell>
          <cell r="AB9" t="str">
            <v>Under Construction</v>
          </cell>
          <cell r="AC9" t="str">
            <v>Under Construction</v>
          </cell>
          <cell r="AD9" t="str">
            <v>Under Construction</v>
          </cell>
          <cell r="AE9" t="str">
            <v>Under Construction</v>
          </cell>
          <cell r="AF9" t="str">
            <v>Under Construction</v>
          </cell>
        </row>
        <row r="10">
          <cell r="N10" t="str">
            <v>China</v>
          </cell>
          <cell r="W10" t="str">
            <v>Pending</v>
          </cell>
          <cell r="X10" t="str">
            <v>Pending</v>
          </cell>
          <cell r="Y10" t="str">
            <v>Pending</v>
          </cell>
          <cell r="Z10" t="str">
            <v>Pending</v>
          </cell>
          <cell r="AA10" t="str">
            <v>Pending</v>
          </cell>
          <cell r="AB10" t="str">
            <v>Pending</v>
          </cell>
          <cell r="AC10" t="str">
            <v>Pending</v>
          </cell>
          <cell r="AD10" t="str">
            <v>Pending</v>
          </cell>
          <cell r="AE10" t="str">
            <v>Pending</v>
          </cell>
          <cell r="AF10" t="str">
            <v>Pending</v>
          </cell>
        </row>
        <row r="11">
          <cell r="N11" t="str">
            <v>Malaysia</v>
          </cell>
          <cell r="W11" t="str">
            <v>Operational</v>
          </cell>
          <cell r="X11" t="str">
            <v>Operational</v>
          </cell>
          <cell r="Y11" t="str">
            <v>Operational</v>
          </cell>
          <cell r="Z11" t="str">
            <v>Operational</v>
          </cell>
          <cell r="AA11" t="str">
            <v>Operational</v>
          </cell>
          <cell r="AB11" t="str">
            <v>Operational</v>
          </cell>
          <cell r="AC11" t="str">
            <v>Operational</v>
          </cell>
          <cell r="AD11" t="str">
            <v>Operational</v>
          </cell>
          <cell r="AE11" t="str">
            <v>Not Operational</v>
          </cell>
          <cell r="AF11" t="str">
            <v>Not Operational</v>
          </cell>
        </row>
        <row r="12">
          <cell r="N12" t="str">
            <v>China</v>
          </cell>
          <cell r="W12" t="str">
            <v>Under Construction</v>
          </cell>
          <cell r="X12" t="str">
            <v>Under Construction</v>
          </cell>
          <cell r="Y12" t="str">
            <v>Under Construction</v>
          </cell>
          <cell r="Z12" t="str">
            <v>Under Construction</v>
          </cell>
          <cell r="AA12" t="str">
            <v>Under Construction</v>
          </cell>
          <cell r="AB12" t="str">
            <v>Under Construction</v>
          </cell>
          <cell r="AC12" t="str">
            <v>Under Construction</v>
          </cell>
          <cell r="AD12" t="str">
            <v>Under Construction</v>
          </cell>
          <cell r="AE12" t="str">
            <v>Under Construction</v>
          </cell>
          <cell r="AF12" t="str">
            <v>Under Construction</v>
          </cell>
        </row>
        <row r="13">
          <cell r="N13" t="str">
            <v>Hong Kong SAR, China</v>
          </cell>
          <cell r="W13" t="str">
            <v>Under Construction</v>
          </cell>
          <cell r="X13" t="str">
            <v>Under Construction</v>
          </cell>
          <cell r="Y13" t="str">
            <v>Operational</v>
          </cell>
          <cell r="Z13" t="str">
            <v>Operational</v>
          </cell>
          <cell r="AA13" t="str">
            <v>Operational</v>
          </cell>
          <cell r="AB13" t="str">
            <v>Not Operational</v>
          </cell>
          <cell r="AC13" t="str">
            <v>Not Operational</v>
          </cell>
          <cell r="AD13" t="str">
            <v>Not Operational</v>
          </cell>
          <cell r="AE13" t="str">
            <v>Not Operational</v>
          </cell>
          <cell r="AF13" t="str">
            <v>Not Operational</v>
          </cell>
        </row>
        <row r="14">
          <cell r="N14" t="str">
            <v>Hong Kong SAR, China</v>
          </cell>
          <cell r="W14" t="str">
            <v>Under Construction</v>
          </cell>
          <cell r="X14" t="str">
            <v>Under Construction</v>
          </cell>
          <cell r="Y14" t="str">
            <v>Under Construction</v>
          </cell>
          <cell r="Z14" t="str">
            <v>Under Construction</v>
          </cell>
          <cell r="AA14" t="str">
            <v>Under Construction</v>
          </cell>
          <cell r="AB14" t="str">
            <v>Under Construction</v>
          </cell>
          <cell r="AC14" t="str">
            <v>Under Construction</v>
          </cell>
          <cell r="AD14" t="str">
            <v>Under Construction</v>
          </cell>
          <cell r="AE14" t="str">
            <v>Under Construction</v>
          </cell>
          <cell r="AF14" t="str">
            <v>Under Construction</v>
          </cell>
        </row>
        <row r="15">
          <cell r="N15" t="str">
            <v>China</v>
          </cell>
          <cell r="W15" t="str">
            <v>Pending</v>
          </cell>
          <cell r="X15" t="str">
            <v>Pending</v>
          </cell>
          <cell r="Y15" t="str">
            <v>Pending</v>
          </cell>
          <cell r="Z15" t="str">
            <v>Pending</v>
          </cell>
          <cell r="AA15" t="str">
            <v>Pending</v>
          </cell>
          <cell r="AB15" t="str">
            <v>Pending</v>
          </cell>
          <cell r="AC15" t="str">
            <v>Pending</v>
          </cell>
          <cell r="AD15" t="str">
            <v>Pending</v>
          </cell>
          <cell r="AE15" t="str">
            <v>Pending</v>
          </cell>
          <cell r="AF15" t="str">
            <v>Pending</v>
          </cell>
        </row>
        <row r="16">
          <cell r="N16" t="str">
            <v>China</v>
          </cell>
          <cell r="W16" t="str">
            <v>Pending</v>
          </cell>
          <cell r="X16" t="str">
            <v>Pending</v>
          </cell>
          <cell r="Y16" t="str">
            <v>Pending</v>
          </cell>
          <cell r="Z16" t="str">
            <v>Pending</v>
          </cell>
          <cell r="AA16" t="str">
            <v>Pending</v>
          </cell>
          <cell r="AB16" t="str">
            <v>Pending</v>
          </cell>
          <cell r="AC16" t="str">
            <v>Pending</v>
          </cell>
          <cell r="AD16" t="str">
            <v>Pending</v>
          </cell>
          <cell r="AE16" t="str">
            <v>Pending</v>
          </cell>
          <cell r="AF16" t="str">
            <v>Pending</v>
          </cell>
        </row>
        <row r="17">
          <cell r="N17" t="str">
            <v>China</v>
          </cell>
          <cell r="W17" t="str">
            <v>Operational</v>
          </cell>
          <cell r="X17" t="str">
            <v>Operational</v>
          </cell>
          <cell r="Y17" t="str">
            <v>Operational</v>
          </cell>
          <cell r="Z17" t="str">
            <v>Operational</v>
          </cell>
          <cell r="AA17" t="str">
            <v>Operational</v>
          </cell>
          <cell r="AB17" t="str">
            <v>Operational</v>
          </cell>
          <cell r="AC17" t="str">
            <v>Operational</v>
          </cell>
          <cell r="AD17" t="str">
            <v>Operational</v>
          </cell>
          <cell r="AE17" t="str">
            <v>Operational</v>
          </cell>
          <cell r="AF17" t="str">
            <v>Operational</v>
          </cell>
        </row>
        <row r="18">
          <cell r="N18" t="str">
            <v>China</v>
          </cell>
          <cell r="W18" t="str">
            <v>Pending</v>
          </cell>
          <cell r="X18" t="str">
            <v>Pending</v>
          </cell>
          <cell r="Y18" t="str">
            <v>Pending</v>
          </cell>
          <cell r="Z18" t="str">
            <v>Pending</v>
          </cell>
          <cell r="AA18" t="str">
            <v>Pending</v>
          </cell>
          <cell r="AB18" t="str">
            <v>Pending</v>
          </cell>
          <cell r="AC18" t="str">
            <v>Pending</v>
          </cell>
          <cell r="AD18" t="str">
            <v>Pending</v>
          </cell>
          <cell r="AE18" t="str">
            <v>Pending</v>
          </cell>
          <cell r="AF18" t="str">
            <v>Pending</v>
          </cell>
        </row>
        <row r="19">
          <cell r="N19" t="str">
            <v>Hong Kong SAR, China</v>
          </cell>
          <cell r="W19" t="str">
            <v>Operational</v>
          </cell>
          <cell r="X19" t="str">
            <v>Operational</v>
          </cell>
          <cell r="Y19" t="str">
            <v>Operational</v>
          </cell>
          <cell r="Z19" t="str">
            <v>Operational</v>
          </cell>
          <cell r="AA19" t="str">
            <v>Operational</v>
          </cell>
          <cell r="AB19" t="str">
            <v>Operational</v>
          </cell>
          <cell r="AC19" t="str">
            <v>Not Operational</v>
          </cell>
          <cell r="AD19" t="str">
            <v>Not Operational</v>
          </cell>
          <cell r="AE19" t="str">
            <v>Not Operational</v>
          </cell>
          <cell r="AF19" t="str">
            <v>Not Operational</v>
          </cell>
        </row>
        <row r="20">
          <cell r="N20" t="str">
            <v>China</v>
          </cell>
          <cell r="W20" t="str">
            <v>Pending</v>
          </cell>
          <cell r="X20" t="str">
            <v>Pending</v>
          </cell>
          <cell r="Y20" t="str">
            <v>Pending</v>
          </cell>
          <cell r="Z20" t="str">
            <v>Pending</v>
          </cell>
          <cell r="AA20" t="str">
            <v>Pending</v>
          </cell>
          <cell r="AB20" t="str">
            <v>Pending</v>
          </cell>
          <cell r="AC20" t="str">
            <v>Pending</v>
          </cell>
          <cell r="AD20" t="str">
            <v>Pending</v>
          </cell>
          <cell r="AE20" t="str">
            <v>Pending</v>
          </cell>
          <cell r="AF20" t="str">
            <v>Pending</v>
          </cell>
        </row>
        <row r="21">
          <cell r="N21" t="str">
            <v>Hong Kong SAR, China</v>
          </cell>
          <cell r="W21" t="str">
            <v>Under Construction</v>
          </cell>
          <cell r="X21" t="str">
            <v>Under Construction</v>
          </cell>
          <cell r="Y21" t="str">
            <v>Under Construction</v>
          </cell>
          <cell r="Z21" t="str">
            <v>Under Construction</v>
          </cell>
          <cell r="AA21" t="str">
            <v>Under Construction</v>
          </cell>
          <cell r="AB21" t="str">
            <v>Under Construction</v>
          </cell>
          <cell r="AC21" t="str">
            <v>Under Construction</v>
          </cell>
          <cell r="AD21" t="str">
            <v>Under Construction</v>
          </cell>
          <cell r="AE21" t="str">
            <v>Under Construction</v>
          </cell>
          <cell r="AF21" t="str">
            <v>Under Construction</v>
          </cell>
        </row>
        <row r="22">
          <cell r="N22" t="str">
            <v>China</v>
          </cell>
          <cell r="W22" t="str">
            <v>Pending</v>
          </cell>
          <cell r="X22" t="str">
            <v>Pending</v>
          </cell>
          <cell r="Y22" t="str">
            <v>Pending</v>
          </cell>
          <cell r="Z22" t="str">
            <v>Pending</v>
          </cell>
          <cell r="AA22" t="str">
            <v>Pending</v>
          </cell>
          <cell r="AB22" t="str">
            <v>Pending</v>
          </cell>
          <cell r="AC22" t="str">
            <v>Pending</v>
          </cell>
          <cell r="AD22" t="str">
            <v>Pending</v>
          </cell>
          <cell r="AE22" t="str">
            <v>Pending</v>
          </cell>
          <cell r="AF22" t="str">
            <v>Pending</v>
          </cell>
        </row>
        <row r="23">
          <cell r="N23" t="str">
            <v>China</v>
          </cell>
          <cell r="W23" t="str">
            <v>Pending</v>
          </cell>
          <cell r="X23" t="str">
            <v>Pending</v>
          </cell>
          <cell r="Y23" t="str">
            <v>Pending</v>
          </cell>
          <cell r="Z23" t="str">
            <v>Pending</v>
          </cell>
          <cell r="AA23" t="str">
            <v>Pending</v>
          </cell>
          <cell r="AB23" t="str">
            <v>Pending</v>
          </cell>
          <cell r="AC23" t="str">
            <v>Pending</v>
          </cell>
          <cell r="AD23" t="str">
            <v>Pending</v>
          </cell>
          <cell r="AE23" t="str">
            <v>Pending</v>
          </cell>
          <cell r="AF23" t="str">
            <v>Pending</v>
          </cell>
        </row>
        <row r="24">
          <cell r="N24" t="str">
            <v>China</v>
          </cell>
          <cell r="W24" t="str">
            <v>Pending</v>
          </cell>
          <cell r="X24" t="str">
            <v>Pending</v>
          </cell>
          <cell r="Y24" t="str">
            <v>Pending</v>
          </cell>
          <cell r="Z24" t="str">
            <v>Pending</v>
          </cell>
          <cell r="AA24" t="str">
            <v>Pending</v>
          </cell>
          <cell r="AB24" t="str">
            <v>Pending</v>
          </cell>
          <cell r="AC24" t="str">
            <v>Pending</v>
          </cell>
          <cell r="AD24" t="str">
            <v>Pending</v>
          </cell>
          <cell r="AE24" t="str">
            <v>Pending</v>
          </cell>
          <cell r="AF24" t="str">
            <v>Pending</v>
          </cell>
        </row>
        <row r="25">
          <cell r="N25" t="str">
            <v>China</v>
          </cell>
          <cell r="W25" t="str">
            <v>Pending</v>
          </cell>
          <cell r="X25" t="str">
            <v>Pending</v>
          </cell>
          <cell r="Y25" t="str">
            <v>Pending</v>
          </cell>
          <cell r="Z25" t="str">
            <v>Pending</v>
          </cell>
          <cell r="AA25" t="str">
            <v>Pending</v>
          </cell>
          <cell r="AB25" t="str">
            <v>Pending</v>
          </cell>
          <cell r="AC25" t="str">
            <v>Pending</v>
          </cell>
          <cell r="AD25" t="str">
            <v>Pending</v>
          </cell>
          <cell r="AE25" t="str">
            <v>Pending</v>
          </cell>
          <cell r="AF25" t="str">
            <v>Pending</v>
          </cell>
        </row>
        <row r="26">
          <cell r="N26" t="str">
            <v>China</v>
          </cell>
          <cell r="W26" t="str">
            <v>Pending</v>
          </cell>
          <cell r="X26" t="str">
            <v>Pending</v>
          </cell>
          <cell r="Y26" t="str">
            <v>Pending</v>
          </cell>
          <cell r="Z26" t="str">
            <v>Pending</v>
          </cell>
          <cell r="AA26" t="str">
            <v>Pending</v>
          </cell>
          <cell r="AB26" t="str">
            <v>Pending</v>
          </cell>
          <cell r="AC26" t="str">
            <v>Pending</v>
          </cell>
          <cell r="AD26" t="str">
            <v>Pending</v>
          </cell>
          <cell r="AE26" t="str">
            <v>Pending</v>
          </cell>
          <cell r="AF26" t="str">
            <v>Pending</v>
          </cell>
        </row>
        <row r="27">
          <cell r="N27" t="str">
            <v>China</v>
          </cell>
          <cell r="W27" t="str">
            <v>Pending</v>
          </cell>
          <cell r="X27" t="str">
            <v>Pending</v>
          </cell>
          <cell r="Y27" t="str">
            <v>Pending</v>
          </cell>
          <cell r="Z27" t="str">
            <v>Pending</v>
          </cell>
          <cell r="AA27" t="str">
            <v>Pending</v>
          </cell>
          <cell r="AB27" t="str">
            <v>Pending</v>
          </cell>
          <cell r="AC27" t="str">
            <v>Pending</v>
          </cell>
          <cell r="AD27" t="str">
            <v>Pending</v>
          </cell>
          <cell r="AE27" t="str">
            <v>Pending</v>
          </cell>
          <cell r="AF27" t="str">
            <v>Pending</v>
          </cell>
        </row>
        <row r="28">
          <cell r="N28" t="str">
            <v>China</v>
          </cell>
          <cell r="W28" t="str">
            <v>Pending</v>
          </cell>
          <cell r="X28" t="str">
            <v>Pending</v>
          </cell>
          <cell r="Y28" t="str">
            <v>Pending</v>
          </cell>
          <cell r="Z28" t="str">
            <v>Pending</v>
          </cell>
          <cell r="AA28" t="str">
            <v>Pending</v>
          </cell>
          <cell r="AB28" t="str">
            <v>Pending</v>
          </cell>
          <cell r="AC28" t="str">
            <v>Pending</v>
          </cell>
          <cell r="AD28" t="str">
            <v>Pending</v>
          </cell>
          <cell r="AE28" t="str">
            <v>Pending</v>
          </cell>
          <cell r="AF28" t="str">
            <v>Pending</v>
          </cell>
        </row>
        <row r="29">
          <cell r="N29" t="str">
            <v>China</v>
          </cell>
          <cell r="W29" t="str">
            <v>Pending</v>
          </cell>
          <cell r="X29" t="str">
            <v>Pending</v>
          </cell>
          <cell r="Y29" t="str">
            <v>Pending</v>
          </cell>
          <cell r="Z29" t="str">
            <v>Pending</v>
          </cell>
          <cell r="AA29" t="str">
            <v>Pending</v>
          </cell>
          <cell r="AB29" t="str">
            <v>Pending</v>
          </cell>
          <cell r="AC29" t="str">
            <v>Pending</v>
          </cell>
          <cell r="AD29" t="str">
            <v>Pending</v>
          </cell>
          <cell r="AE29" t="str">
            <v>Pending</v>
          </cell>
          <cell r="AF29" t="str">
            <v>Pending</v>
          </cell>
        </row>
        <row r="30">
          <cell r="N30" t="str">
            <v>China</v>
          </cell>
          <cell r="W30" t="str">
            <v>Pending</v>
          </cell>
          <cell r="X30" t="str">
            <v>Pending</v>
          </cell>
          <cell r="Y30" t="str">
            <v>Pending</v>
          </cell>
          <cell r="Z30" t="str">
            <v>Pending</v>
          </cell>
          <cell r="AA30" t="str">
            <v>Pending</v>
          </cell>
          <cell r="AB30" t="str">
            <v>Pending</v>
          </cell>
          <cell r="AC30" t="str">
            <v>Pending</v>
          </cell>
          <cell r="AD30" t="str">
            <v>Pending</v>
          </cell>
          <cell r="AE30" t="str">
            <v>Pending</v>
          </cell>
          <cell r="AF30" t="str">
            <v>Pending</v>
          </cell>
        </row>
        <row r="31">
          <cell r="N31" t="str">
            <v>China</v>
          </cell>
          <cell r="W31" t="str">
            <v>Pending</v>
          </cell>
          <cell r="X31" t="str">
            <v>Pending</v>
          </cell>
          <cell r="Y31" t="str">
            <v>Pending</v>
          </cell>
          <cell r="Z31" t="str">
            <v>Pending</v>
          </cell>
          <cell r="AA31" t="str">
            <v>Pending</v>
          </cell>
          <cell r="AB31" t="str">
            <v>Pending</v>
          </cell>
          <cell r="AC31" t="str">
            <v>Pending</v>
          </cell>
          <cell r="AD31" t="str">
            <v>Pending</v>
          </cell>
          <cell r="AE31" t="str">
            <v>Pending</v>
          </cell>
          <cell r="AF31" t="str">
            <v>Pending</v>
          </cell>
        </row>
        <row r="32">
          <cell r="N32" t="str">
            <v>China</v>
          </cell>
          <cell r="W32" t="str">
            <v>Pending</v>
          </cell>
          <cell r="X32" t="str">
            <v>Pending</v>
          </cell>
          <cell r="Y32" t="str">
            <v>Pending</v>
          </cell>
          <cell r="Z32" t="str">
            <v>Pending</v>
          </cell>
          <cell r="AA32" t="str">
            <v>Pending</v>
          </cell>
          <cell r="AB32" t="str">
            <v>Pending</v>
          </cell>
          <cell r="AC32" t="str">
            <v>Pending</v>
          </cell>
          <cell r="AD32" t="str">
            <v>Pending</v>
          </cell>
          <cell r="AE32" t="str">
            <v>Pending</v>
          </cell>
          <cell r="AF32" t="str">
            <v>Pending</v>
          </cell>
        </row>
        <row r="33">
          <cell r="N33" t="str">
            <v>China</v>
          </cell>
          <cell r="W33" t="str">
            <v>Pending</v>
          </cell>
          <cell r="X33" t="str">
            <v>Pending</v>
          </cell>
          <cell r="Y33" t="str">
            <v>Pending</v>
          </cell>
          <cell r="Z33" t="str">
            <v>Pending</v>
          </cell>
          <cell r="AA33" t="str">
            <v>Pending</v>
          </cell>
          <cell r="AB33" t="str">
            <v>Pending</v>
          </cell>
          <cell r="AC33" t="str">
            <v>Pending</v>
          </cell>
          <cell r="AD33" t="str">
            <v>Pending</v>
          </cell>
          <cell r="AE33" t="str">
            <v>Pending</v>
          </cell>
          <cell r="AF33" t="str">
            <v>Pending</v>
          </cell>
        </row>
        <row r="34">
          <cell r="N34" t="str">
            <v>China</v>
          </cell>
          <cell r="W34" t="str">
            <v>Pending</v>
          </cell>
          <cell r="X34" t="str">
            <v>Pending</v>
          </cell>
          <cell r="Y34" t="str">
            <v>Pending</v>
          </cell>
          <cell r="Z34" t="str">
            <v>Pending</v>
          </cell>
          <cell r="AA34" t="str">
            <v>Pending</v>
          </cell>
          <cell r="AB34" t="str">
            <v>Pending</v>
          </cell>
          <cell r="AC34" t="str">
            <v>Pending</v>
          </cell>
          <cell r="AD34" t="str">
            <v>Pending</v>
          </cell>
          <cell r="AE34" t="str">
            <v>Pending</v>
          </cell>
          <cell r="AF34" t="str">
            <v>Pending</v>
          </cell>
        </row>
        <row r="35">
          <cell r="N35" t="str">
            <v>China</v>
          </cell>
          <cell r="W35" t="str">
            <v>Pending</v>
          </cell>
          <cell r="X35" t="str">
            <v>Pending</v>
          </cell>
          <cell r="Y35" t="str">
            <v>Pending</v>
          </cell>
          <cell r="Z35" t="str">
            <v>Pending</v>
          </cell>
          <cell r="AA35" t="str">
            <v>Pending</v>
          </cell>
          <cell r="AB35" t="str">
            <v>Pending</v>
          </cell>
          <cell r="AC35" t="str">
            <v>Pending</v>
          </cell>
          <cell r="AD35" t="str">
            <v>Pending</v>
          </cell>
          <cell r="AE35" t="str">
            <v>Pending</v>
          </cell>
          <cell r="AF35" t="str">
            <v>Pending</v>
          </cell>
        </row>
        <row r="36">
          <cell r="N36" t="str">
            <v>China</v>
          </cell>
          <cell r="W36" t="str">
            <v>Pending</v>
          </cell>
          <cell r="X36" t="str">
            <v>Pending</v>
          </cell>
          <cell r="Y36" t="str">
            <v>Pending</v>
          </cell>
          <cell r="Z36" t="str">
            <v>Pending</v>
          </cell>
          <cell r="AA36" t="str">
            <v>Pending</v>
          </cell>
          <cell r="AB36" t="str">
            <v>Pending</v>
          </cell>
          <cell r="AC36" t="str">
            <v>Pending</v>
          </cell>
          <cell r="AD36" t="str">
            <v>Pending</v>
          </cell>
          <cell r="AE36" t="str">
            <v>Pending</v>
          </cell>
          <cell r="AF36" t="str">
            <v>Pending</v>
          </cell>
        </row>
        <row r="37">
          <cell r="N37" t="str">
            <v>China</v>
          </cell>
          <cell r="W37" t="str">
            <v>Pending</v>
          </cell>
          <cell r="X37" t="str">
            <v>Pending</v>
          </cell>
          <cell r="Y37" t="str">
            <v>Pending</v>
          </cell>
          <cell r="Z37" t="str">
            <v>Pending</v>
          </cell>
          <cell r="AA37" t="str">
            <v>Pending</v>
          </cell>
          <cell r="AB37" t="str">
            <v>Pending</v>
          </cell>
          <cell r="AC37" t="str">
            <v>Pending</v>
          </cell>
          <cell r="AD37" t="str">
            <v>Pending</v>
          </cell>
          <cell r="AE37" t="str">
            <v>Pending</v>
          </cell>
          <cell r="AF37" t="str">
            <v>Pending</v>
          </cell>
        </row>
        <row r="38">
          <cell r="N38" t="str">
            <v>China</v>
          </cell>
          <cell r="W38" t="str">
            <v>Pending</v>
          </cell>
          <cell r="X38" t="str">
            <v>Pending</v>
          </cell>
          <cell r="Y38" t="str">
            <v>Pending</v>
          </cell>
          <cell r="Z38" t="str">
            <v>Pending</v>
          </cell>
          <cell r="AA38" t="str">
            <v>Pending</v>
          </cell>
          <cell r="AB38" t="str">
            <v>Pending</v>
          </cell>
          <cell r="AC38" t="str">
            <v>Pending</v>
          </cell>
          <cell r="AD38" t="str">
            <v>Pending</v>
          </cell>
          <cell r="AE38" t="str">
            <v>Pending</v>
          </cell>
          <cell r="AF38" t="str">
            <v>Pending</v>
          </cell>
        </row>
        <row r="39">
          <cell r="N39" t="str">
            <v>China</v>
          </cell>
          <cell r="W39" t="str">
            <v>Pending</v>
          </cell>
          <cell r="X39" t="str">
            <v>Pending</v>
          </cell>
          <cell r="Y39" t="str">
            <v>Pending</v>
          </cell>
          <cell r="Z39" t="str">
            <v>Pending</v>
          </cell>
          <cell r="AA39" t="str">
            <v>Pending</v>
          </cell>
          <cell r="AB39" t="str">
            <v>Pending</v>
          </cell>
          <cell r="AC39" t="str">
            <v>Pending</v>
          </cell>
          <cell r="AD39" t="str">
            <v>Pending</v>
          </cell>
          <cell r="AE39" t="str">
            <v>Pending</v>
          </cell>
          <cell r="AF39" t="str">
            <v>Pending</v>
          </cell>
        </row>
        <row r="40">
          <cell r="N40" t="str">
            <v>China</v>
          </cell>
          <cell r="W40" t="str">
            <v>Pending</v>
          </cell>
          <cell r="X40" t="str">
            <v>Pending</v>
          </cell>
          <cell r="Y40" t="str">
            <v>Pending</v>
          </cell>
          <cell r="Z40" t="str">
            <v>Pending</v>
          </cell>
          <cell r="AA40" t="str">
            <v>Pending</v>
          </cell>
          <cell r="AB40" t="str">
            <v>Pending</v>
          </cell>
          <cell r="AC40" t="str">
            <v>Pending</v>
          </cell>
          <cell r="AD40" t="str">
            <v>Pending</v>
          </cell>
          <cell r="AE40" t="str">
            <v>Pending</v>
          </cell>
          <cell r="AF40" t="str">
            <v>Pending</v>
          </cell>
        </row>
        <row r="41">
          <cell r="N41" t="str">
            <v>China</v>
          </cell>
          <cell r="W41" t="str">
            <v>Pending</v>
          </cell>
          <cell r="X41" t="str">
            <v>Pending</v>
          </cell>
          <cell r="Y41" t="str">
            <v>Pending</v>
          </cell>
          <cell r="Z41" t="str">
            <v>Pending</v>
          </cell>
          <cell r="AA41" t="str">
            <v>Pending</v>
          </cell>
          <cell r="AB41" t="str">
            <v>Pending</v>
          </cell>
          <cell r="AC41" t="str">
            <v>Pending</v>
          </cell>
          <cell r="AD41" t="str">
            <v>Pending</v>
          </cell>
          <cell r="AE41" t="str">
            <v>Pending</v>
          </cell>
          <cell r="AF41" t="str">
            <v>Pending</v>
          </cell>
        </row>
        <row r="42">
          <cell r="N42" t="str">
            <v>China</v>
          </cell>
          <cell r="W42" t="str">
            <v>Pending</v>
          </cell>
          <cell r="X42" t="str">
            <v>Pending</v>
          </cell>
          <cell r="Y42" t="str">
            <v>Pending</v>
          </cell>
          <cell r="Z42" t="str">
            <v>Pending</v>
          </cell>
          <cell r="AA42" t="str">
            <v>Pending</v>
          </cell>
          <cell r="AB42" t="str">
            <v>Pending</v>
          </cell>
          <cell r="AC42" t="str">
            <v>Pending</v>
          </cell>
          <cell r="AD42" t="str">
            <v>Pending</v>
          </cell>
          <cell r="AE42" t="str">
            <v>Pending</v>
          </cell>
          <cell r="AF42" t="str">
            <v>Pending</v>
          </cell>
        </row>
        <row r="43">
          <cell r="N43" t="str">
            <v>China</v>
          </cell>
          <cell r="W43" t="str">
            <v>Pending</v>
          </cell>
          <cell r="X43" t="str">
            <v>Pending</v>
          </cell>
          <cell r="Y43" t="str">
            <v>Pending</v>
          </cell>
          <cell r="Z43" t="str">
            <v>Pending</v>
          </cell>
          <cell r="AA43" t="str">
            <v>Pending</v>
          </cell>
          <cell r="AB43" t="str">
            <v>Pending</v>
          </cell>
          <cell r="AC43" t="str">
            <v>Pending</v>
          </cell>
          <cell r="AD43" t="str">
            <v>Pending</v>
          </cell>
          <cell r="AE43" t="str">
            <v>Pending</v>
          </cell>
          <cell r="AF43" t="str">
            <v>Pending</v>
          </cell>
        </row>
        <row r="44">
          <cell r="N44" t="str">
            <v>China</v>
          </cell>
          <cell r="W44" t="str">
            <v>Pending</v>
          </cell>
          <cell r="X44" t="str">
            <v>Pending</v>
          </cell>
          <cell r="Y44" t="str">
            <v>Pending</v>
          </cell>
          <cell r="Z44" t="str">
            <v>Pending</v>
          </cell>
          <cell r="AA44" t="str">
            <v>Pending</v>
          </cell>
          <cell r="AB44" t="str">
            <v>Pending</v>
          </cell>
          <cell r="AC44" t="str">
            <v>Pending</v>
          </cell>
          <cell r="AD44" t="str">
            <v>Pending</v>
          </cell>
          <cell r="AE44" t="str">
            <v>Pending</v>
          </cell>
          <cell r="AF44" t="str">
            <v>Pending</v>
          </cell>
        </row>
        <row r="45">
          <cell r="N45" t="str">
            <v>China</v>
          </cell>
          <cell r="W45" t="str">
            <v>Pending</v>
          </cell>
          <cell r="X45" t="str">
            <v>Pending</v>
          </cell>
          <cell r="Y45" t="str">
            <v>Pending</v>
          </cell>
          <cell r="Z45" t="str">
            <v>Pending</v>
          </cell>
          <cell r="AA45" t="str">
            <v>Pending</v>
          </cell>
          <cell r="AB45" t="str">
            <v>Pending</v>
          </cell>
          <cell r="AC45" t="str">
            <v>Pending</v>
          </cell>
          <cell r="AD45" t="str">
            <v>Pending</v>
          </cell>
          <cell r="AE45" t="str">
            <v>Pending</v>
          </cell>
          <cell r="AF45" t="str">
            <v>Pending</v>
          </cell>
        </row>
        <row r="46">
          <cell r="N46" t="str">
            <v>China</v>
          </cell>
          <cell r="W46" t="str">
            <v>Pending</v>
          </cell>
          <cell r="X46" t="str">
            <v>Pending</v>
          </cell>
          <cell r="Y46" t="str">
            <v>Pending</v>
          </cell>
          <cell r="Z46" t="str">
            <v>Pending</v>
          </cell>
          <cell r="AA46" t="str">
            <v>Pending</v>
          </cell>
          <cell r="AB46" t="str">
            <v>Pending</v>
          </cell>
          <cell r="AC46" t="str">
            <v>Pending</v>
          </cell>
          <cell r="AD46" t="str">
            <v>Pending</v>
          </cell>
          <cell r="AE46" t="str">
            <v>Pending</v>
          </cell>
          <cell r="AF46" t="str">
            <v>Pending</v>
          </cell>
        </row>
        <row r="47">
          <cell r="N47" t="str">
            <v>China</v>
          </cell>
          <cell r="W47" t="str">
            <v>Pending</v>
          </cell>
          <cell r="X47" t="str">
            <v>Pending</v>
          </cell>
          <cell r="Y47" t="str">
            <v>Pending</v>
          </cell>
          <cell r="Z47" t="str">
            <v>Pending</v>
          </cell>
          <cell r="AA47" t="str">
            <v>Pending</v>
          </cell>
          <cell r="AB47" t="str">
            <v>Pending</v>
          </cell>
          <cell r="AC47" t="str">
            <v>Pending</v>
          </cell>
          <cell r="AD47" t="str">
            <v>Pending</v>
          </cell>
          <cell r="AE47" t="str">
            <v>Pending</v>
          </cell>
          <cell r="AF47" t="str">
            <v>Pending</v>
          </cell>
        </row>
        <row r="48">
          <cell r="N48" t="str">
            <v>China</v>
          </cell>
          <cell r="W48" t="str">
            <v>Under Construction</v>
          </cell>
          <cell r="X48" t="str">
            <v>Under Construction</v>
          </cell>
          <cell r="Y48" t="str">
            <v>Under Construction</v>
          </cell>
          <cell r="Z48" t="str">
            <v>Operational</v>
          </cell>
          <cell r="AA48" t="str">
            <v>Operational</v>
          </cell>
          <cell r="AB48" t="str">
            <v>Under Construction</v>
          </cell>
          <cell r="AC48" t="str">
            <v>Operational</v>
          </cell>
          <cell r="AD48" t="str">
            <v>Operational</v>
          </cell>
          <cell r="AE48" t="str">
            <v>Operational</v>
          </cell>
          <cell r="AF48" t="str">
            <v>Operational</v>
          </cell>
        </row>
        <row r="49">
          <cell r="N49" t="str">
            <v>China</v>
          </cell>
          <cell r="W49" t="str">
            <v>Pending</v>
          </cell>
          <cell r="X49" t="str">
            <v>Pending</v>
          </cell>
          <cell r="Y49" t="str">
            <v>Pending</v>
          </cell>
          <cell r="Z49" t="str">
            <v>Pending</v>
          </cell>
          <cell r="AA49" t="str">
            <v>Pending</v>
          </cell>
          <cell r="AB49" t="str">
            <v>Pending</v>
          </cell>
          <cell r="AC49" t="str">
            <v>Pending</v>
          </cell>
          <cell r="AD49" t="str">
            <v>Pending</v>
          </cell>
          <cell r="AE49" t="str">
            <v>Pending</v>
          </cell>
          <cell r="AF49" t="str">
            <v>Pending</v>
          </cell>
        </row>
        <row r="50">
          <cell r="N50" t="str">
            <v>China</v>
          </cell>
          <cell r="W50" t="str">
            <v>Pending</v>
          </cell>
          <cell r="X50" t="str">
            <v>Pending</v>
          </cell>
          <cell r="Y50" t="str">
            <v>Pending</v>
          </cell>
          <cell r="Z50" t="str">
            <v>Pending</v>
          </cell>
          <cell r="AA50" t="str">
            <v>Pending</v>
          </cell>
          <cell r="AB50" t="str">
            <v>Pending</v>
          </cell>
          <cell r="AC50" t="str">
            <v>Pending</v>
          </cell>
          <cell r="AD50" t="str">
            <v>Pending</v>
          </cell>
          <cell r="AE50" t="str">
            <v>Pending</v>
          </cell>
          <cell r="AF50" t="str">
            <v>Pending</v>
          </cell>
        </row>
        <row r="51">
          <cell r="N51" t="str">
            <v>China</v>
          </cell>
          <cell r="W51" t="str">
            <v>Pending</v>
          </cell>
          <cell r="X51" t="str">
            <v>Pending</v>
          </cell>
          <cell r="Y51" t="str">
            <v>Pending</v>
          </cell>
          <cell r="Z51" t="str">
            <v>Pending</v>
          </cell>
          <cell r="AA51" t="str">
            <v>Pending</v>
          </cell>
          <cell r="AB51" t="str">
            <v>Pending</v>
          </cell>
          <cell r="AC51" t="str">
            <v>Pending</v>
          </cell>
          <cell r="AD51" t="str">
            <v>Pending</v>
          </cell>
          <cell r="AE51" t="str">
            <v>Pending</v>
          </cell>
          <cell r="AF51" t="str">
            <v>Pending</v>
          </cell>
        </row>
        <row r="52">
          <cell r="N52" t="str">
            <v>China</v>
          </cell>
          <cell r="W52" t="str">
            <v>Pending</v>
          </cell>
          <cell r="X52" t="str">
            <v>Pending</v>
          </cell>
          <cell r="Y52" t="str">
            <v>Pending</v>
          </cell>
          <cell r="Z52" t="str">
            <v>Pending</v>
          </cell>
          <cell r="AA52" t="str">
            <v>Pending</v>
          </cell>
          <cell r="AB52" t="str">
            <v>Pending</v>
          </cell>
          <cell r="AC52" t="str">
            <v>Pending</v>
          </cell>
          <cell r="AD52" t="str">
            <v>Pending</v>
          </cell>
          <cell r="AE52" t="str">
            <v>Pending</v>
          </cell>
          <cell r="AF52" t="str">
            <v>Pending</v>
          </cell>
        </row>
        <row r="53">
          <cell r="N53" t="str">
            <v>China</v>
          </cell>
          <cell r="W53" t="str">
            <v>Pending</v>
          </cell>
          <cell r="X53" t="str">
            <v>Pending</v>
          </cell>
          <cell r="Y53" t="str">
            <v>Pending</v>
          </cell>
          <cell r="Z53" t="str">
            <v>Pending</v>
          </cell>
          <cell r="AA53" t="str">
            <v>Pending</v>
          </cell>
          <cell r="AB53" t="str">
            <v>Pending</v>
          </cell>
          <cell r="AC53" t="str">
            <v>Pending</v>
          </cell>
          <cell r="AD53" t="str">
            <v>Pending</v>
          </cell>
          <cell r="AE53" t="str">
            <v>Pending</v>
          </cell>
          <cell r="AF53" t="str">
            <v>Pending</v>
          </cell>
        </row>
        <row r="54">
          <cell r="N54" t="str">
            <v>China</v>
          </cell>
          <cell r="W54" t="str">
            <v>Pending</v>
          </cell>
          <cell r="X54" t="str">
            <v>Pending</v>
          </cell>
          <cell r="Y54" t="str">
            <v>Pending</v>
          </cell>
          <cell r="Z54" t="str">
            <v>Pending</v>
          </cell>
          <cell r="AA54" t="str">
            <v>Pending</v>
          </cell>
          <cell r="AB54" t="str">
            <v>Pending</v>
          </cell>
          <cell r="AC54" t="str">
            <v>Pending</v>
          </cell>
          <cell r="AD54" t="str">
            <v>Pending</v>
          </cell>
          <cell r="AE54" t="str">
            <v>Pending</v>
          </cell>
          <cell r="AF54" t="str">
            <v>Pending</v>
          </cell>
        </row>
        <row r="55">
          <cell r="N55" t="str">
            <v>China</v>
          </cell>
          <cell r="W55" t="str">
            <v>Pending</v>
          </cell>
          <cell r="X55" t="str">
            <v>Pending</v>
          </cell>
          <cell r="Y55" t="str">
            <v>Pending</v>
          </cell>
          <cell r="Z55" t="str">
            <v>Pending</v>
          </cell>
          <cell r="AA55" t="str">
            <v>Pending</v>
          </cell>
          <cell r="AB55" t="str">
            <v>Pending</v>
          </cell>
          <cell r="AC55" t="str">
            <v>Pending</v>
          </cell>
          <cell r="AD55" t="str">
            <v>Pending</v>
          </cell>
          <cell r="AE55" t="str">
            <v>Pending</v>
          </cell>
          <cell r="AF55" t="str">
            <v>Pending</v>
          </cell>
        </row>
        <row r="56">
          <cell r="N56" t="str">
            <v>China</v>
          </cell>
          <cell r="W56" t="str">
            <v>Pending</v>
          </cell>
          <cell r="X56" t="str">
            <v>Pending</v>
          </cell>
          <cell r="Y56" t="str">
            <v>Pending</v>
          </cell>
          <cell r="Z56" t="str">
            <v>Pending</v>
          </cell>
          <cell r="AA56" t="str">
            <v>Pending</v>
          </cell>
          <cell r="AB56" t="str">
            <v>Pending</v>
          </cell>
          <cell r="AC56" t="str">
            <v>Pending</v>
          </cell>
          <cell r="AD56" t="str">
            <v>Pending</v>
          </cell>
          <cell r="AE56" t="str">
            <v>Pending</v>
          </cell>
          <cell r="AF56" t="str">
            <v>Pending</v>
          </cell>
        </row>
        <row r="57">
          <cell r="N57" t="str">
            <v>China</v>
          </cell>
          <cell r="W57" t="str">
            <v>Pending</v>
          </cell>
          <cell r="X57" t="str">
            <v>Pending</v>
          </cell>
          <cell r="Y57" t="str">
            <v>Pending</v>
          </cell>
          <cell r="Z57" t="str">
            <v>Pending</v>
          </cell>
          <cell r="AA57" t="str">
            <v>Pending</v>
          </cell>
          <cell r="AB57" t="str">
            <v>Pending</v>
          </cell>
          <cell r="AC57" t="str">
            <v>Pending</v>
          </cell>
          <cell r="AD57" t="str">
            <v>Pending</v>
          </cell>
          <cell r="AE57" t="str">
            <v>Pending</v>
          </cell>
          <cell r="AF57" t="str">
            <v>Pending</v>
          </cell>
        </row>
        <row r="58">
          <cell r="N58" t="str">
            <v>China</v>
          </cell>
          <cell r="W58" t="str">
            <v>Pending</v>
          </cell>
          <cell r="X58" t="str">
            <v>Pending</v>
          </cell>
          <cell r="Y58" t="str">
            <v>Pending</v>
          </cell>
          <cell r="Z58" t="str">
            <v>Pending</v>
          </cell>
          <cell r="AA58" t="str">
            <v>Pending</v>
          </cell>
          <cell r="AB58" t="str">
            <v>Pending</v>
          </cell>
          <cell r="AC58" t="str">
            <v>Pending</v>
          </cell>
          <cell r="AD58" t="str">
            <v>Pending</v>
          </cell>
          <cell r="AE58" t="str">
            <v>Pending</v>
          </cell>
          <cell r="AF58" t="str">
            <v>Pending</v>
          </cell>
        </row>
        <row r="59">
          <cell r="N59" t="str">
            <v>China</v>
          </cell>
          <cell r="W59" t="str">
            <v>Pending</v>
          </cell>
          <cell r="X59" t="str">
            <v>Pending</v>
          </cell>
          <cell r="Y59" t="str">
            <v>Pending</v>
          </cell>
          <cell r="Z59" t="str">
            <v>Pending</v>
          </cell>
          <cell r="AA59" t="str">
            <v>Pending</v>
          </cell>
          <cell r="AB59" t="str">
            <v>Pending</v>
          </cell>
          <cell r="AC59" t="str">
            <v>Pending</v>
          </cell>
          <cell r="AD59" t="str">
            <v>Pending</v>
          </cell>
          <cell r="AE59" t="str">
            <v>Pending</v>
          </cell>
          <cell r="AF59" t="str">
            <v>Pending</v>
          </cell>
        </row>
        <row r="60">
          <cell r="N60" t="str">
            <v>China</v>
          </cell>
          <cell r="W60" t="str">
            <v>Pending</v>
          </cell>
          <cell r="X60" t="str">
            <v>Pending</v>
          </cell>
          <cell r="Y60" t="str">
            <v>Pending</v>
          </cell>
          <cell r="Z60" t="str">
            <v>Pending</v>
          </cell>
          <cell r="AA60" t="str">
            <v>Pending</v>
          </cell>
          <cell r="AB60" t="str">
            <v>Pending</v>
          </cell>
          <cell r="AC60" t="str">
            <v>Pending</v>
          </cell>
          <cell r="AD60" t="str">
            <v>Pending</v>
          </cell>
          <cell r="AE60" t="str">
            <v>Pending</v>
          </cell>
          <cell r="AF60" t="str">
            <v>Pending</v>
          </cell>
        </row>
        <row r="61">
          <cell r="N61" t="str">
            <v>China</v>
          </cell>
          <cell r="W61" t="str">
            <v>Pending</v>
          </cell>
          <cell r="X61" t="str">
            <v>Pending</v>
          </cell>
          <cell r="Y61" t="str">
            <v>Pending</v>
          </cell>
          <cell r="Z61" t="str">
            <v>Pending</v>
          </cell>
          <cell r="AA61" t="str">
            <v>Pending</v>
          </cell>
          <cell r="AB61" t="str">
            <v>Pending</v>
          </cell>
          <cell r="AC61" t="str">
            <v>Pending</v>
          </cell>
          <cell r="AD61" t="str">
            <v>Pending</v>
          </cell>
          <cell r="AE61" t="str">
            <v>Pending</v>
          </cell>
          <cell r="AF61" t="str">
            <v>Pending</v>
          </cell>
        </row>
        <row r="62">
          <cell r="N62" t="str">
            <v>China</v>
          </cell>
          <cell r="W62" t="str">
            <v>Pending</v>
          </cell>
          <cell r="X62" t="str">
            <v>Pending</v>
          </cell>
          <cell r="Y62" t="str">
            <v>Pending</v>
          </cell>
          <cell r="Z62" t="str">
            <v>Pending</v>
          </cell>
          <cell r="AA62" t="str">
            <v>Pending</v>
          </cell>
          <cell r="AB62" t="str">
            <v>Pending</v>
          </cell>
          <cell r="AC62" t="str">
            <v>Pending</v>
          </cell>
          <cell r="AD62" t="str">
            <v>Pending</v>
          </cell>
          <cell r="AE62" t="str">
            <v>Pending</v>
          </cell>
          <cell r="AF62" t="str">
            <v>Pending</v>
          </cell>
        </row>
        <row r="63">
          <cell r="N63" t="str">
            <v>China</v>
          </cell>
          <cell r="W63" t="str">
            <v>Pending</v>
          </cell>
          <cell r="X63" t="str">
            <v>Pending</v>
          </cell>
          <cell r="Y63" t="str">
            <v>Pending</v>
          </cell>
          <cell r="Z63" t="str">
            <v>Pending</v>
          </cell>
          <cell r="AA63" t="str">
            <v>Pending</v>
          </cell>
          <cell r="AB63" t="str">
            <v>Pending</v>
          </cell>
          <cell r="AC63" t="str">
            <v>Pending</v>
          </cell>
          <cell r="AD63" t="str">
            <v>Pending</v>
          </cell>
          <cell r="AE63" t="str">
            <v>Pending</v>
          </cell>
          <cell r="AF63" t="str">
            <v>Pending</v>
          </cell>
        </row>
        <row r="64">
          <cell r="N64" t="str">
            <v>China</v>
          </cell>
          <cell r="W64" t="str">
            <v>Pending</v>
          </cell>
          <cell r="X64" t="str">
            <v>Pending</v>
          </cell>
          <cell r="Y64" t="str">
            <v>Pending</v>
          </cell>
          <cell r="Z64" t="str">
            <v>Pending</v>
          </cell>
          <cell r="AA64" t="str">
            <v>Pending</v>
          </cell>
          <cell r="AB64" t="str">
            <v>Pending</v>
          </cell>
          <cell r="AC64" t="str">
            <v>Pending</v>
          </cell>
          <cell r="AD64" t="str">
            <v>Pending</v>
          </cell>
          <cell r="AE64" t="str">
            <v>Pending</v>
          </cell>
          <cell r="AF64" t="str">
            <v>Pending</v>
          </cell>
        </row>
        <row r="65">
          <cell r="N65" t="str">
            <v>China</v>
          </cell>
          <cell r="W65" t="str">
            <v>Pending</v>
          </cell>
          <cell r="X65" t="str">
            <v>Pending</v>
          </cell>
          <cell r="Y65" t="str">
            <v>Pending</v>
          </cell>
          <cell r="Z65" t="str">
            <v>Pending</v>
          </cell>
          <cell r="AA65" t="str">
            <v>Pending</v>
          </cell>
          <cell r="AB65" t="str">
            <v>Pending</v>
          </cell>
          <cell r="AC65" t="str">
            <v>Pending</v>
          </cell>
          <cell r="AD65" t="str">
            <v>Pending</v>
          </cell>
          <cell r="AE65" t="str">
            <v>Pending</v>
          </cell>
          <cell r="AF65" t="str">
            <v>Pending</v>
          </cell>
        </row>
        <row r="66">
          <cell r="N66" t="str">
            <v>China</v>
          </cell>
          <cell r="W66" t="str">
            <v>Pending</v>
          </cell>
          <cell r="X66" t="str">
            <v>Pending</v>
          </cell>
          <cell r="Y66" t="str">
            <v>Pending</v>
          </cell>
          <cell r="Z66" t="str">
            <v>Pending</v>
          </cell>
          <cell r="AA66" t="str">
            <v>Pending</v>
          </cell>
          <cell r="AB66" t="str">
            <v>Pending</v>
          </cell>
          <cell r="AC66" t="str">
            <v>Pending</v>
          </cell>
          <cell r="AD66" t="str">
            <v>Pending</v>
          </cell>
          <cell r="AE66" t="str">
            <v>Pending</v>
          </cell>
          <cell r="AF66" t="str">
            <v>Pending</v>
          </cell>
        </row>
        <row r="67">
          <cell r="N67" t="str">
            <v>China</v>
          </cell>
          <cell r="W67" t="str">
            <v>Pending</v>
          </cell>
          <cell r="X67" t="str">
            <v>Pending</v>
          </cell>
          <cell r="Y67" t="str">
            <v>Pending</v>
          </cell>
          <cell r="Z67" t="str">
            <v>Pending</v>
          </cell>
          <cell r="AA67" t="str">
            <v>Pending</v>
          </cell>
          <cell r="AB67" t="str">
            <v>Pending</v>
          </cell>
          <cell r="AC67" t="str">
            <v>Pending</v>
          </cell>
          <cell r="AD67" t="str">
            <v>Pending</v>
          </cell>
          <cell r="AE67" t="str">
            <v>Pending</v>
          </cell>
          <cell r="AF67" t="str">
            <v>Pending</v>
          </cell>
        </row>
        <row r="68">
          <cell r="N68" t="str">
            <v>China</v>
          </cell>
          <cell r="W68" t="str">
            <v>Pending</v>
          </cell>
          <cell r="X68" t="str">
            <v>Pending</v>
          </cell>
          <cell r="Y68" t="str">
            <v>Pending</v>
          </cell>
          <cell r="Z68" t="str">
            <v>Pending</v>
          </cell>
          <cell r="AA68" t="str">
            <v>Pending</v>
          </cell>
          <cell r="AB68" t="str">
            <v>Pending</v>
          </cell>
          <cell r="AC68" t="str">
            <v>Pending</v>
          </cell>
          <cell r="AD68" t="str">
            <v>Pending</v>
          </cell>
          <cell r="AE68" t="str">
            <v>Pending</v>
          </cell>
          <cell r="AF68" t="str">
            <v>Pending</v>
          </cell>
        </row>
        <row r="69">
          <cell r="N69" t="str">
            <v>China</v>
          </cell>
          <cell r="W69" t="str">
            <v>Pending</v>
          </cell>
          <cell r="X69" t="str">
            <v>Pending</v>
          </cell>
          <cell r="Y69" t="str">
            <v>Pending</v>
          </cell>
          <cell r="Z69" t="str">
            <v>Pending</v>
          </cell>
          <cell r="AA69" t="str">
            <v>Pending</v>
          </cell>
          <cell r="AB69" t="str">
            <v>Pending</v>
          </cell>
          <cell r="AC69" t="str">
            <v>Pending</v>
          </cell>
          <cell r="AD69" t="str">
            <v>Pending</v>
          </cell>
          <cell r="AE69" t="str">
            <v>Pending</v>
          </cell>
          <cell r="AF69" t="str">
            <v>Pending</v>
          </cell>
        </row>
        <row r="70">
          <cell r="N70" t="str">
            <v>China</v>
          </cell>
          <cell r="W70" t="str">
            <v>Pending</v>
          </cell>
          <cell r="X70" t="str">
            <v>Pending</v>
          </cell>
          <cell r="Y70" t="str">
            <v>Pending</v>
          </cell>
          <cell r="Z70" t="str">
            <v>Pending</v>
          </cell>
          <cell r="AA70" t="str">
            <v>Pending</v>
          </cell>
          <cell r="AB70" t="str">
            <v>Pending</v>
          </cell>
          <cell r="AC70" t="str">
            <v>Pending</v>
          </cell>
          <cell r="AD70" t="str">
            <v>Pending</v>
          </cell>
          <cell r="AE70" t="str">
            <v>Pending</v>
          </cell>
          <cell r="AF70" t="str">
            <v>Pending</v>
          </cell>
        </row>
        <row r="71">
          <cell r="N71" t="str">
            <v>China</v>
          </cell>
          <cell r="W71" t="str">
            <v>Operational</v>
          </cell>
          <cell r="X71" t="str">
            <v>Operational</v>
          </cell>
          <cell r="Y71" t="str">
            <v>Operational</v>
          </cell>
          <cell r="Z71" t="str">
            <v>Operational</v>
          </cell>
          <cell r="AA71" t="str">
            <v>Operational</v>
          </cell>
          <cell r="AB71" t="str">
            <v>Operational</v>
          </cell>
          <cell r="AC71" t="str">
            <v>Operational</v>
          </cell>
          <cell r="AD71" t="str">
            <v>Operational</v>
          </cell>
          <cell r="AE71" t="str">
            <v>Operational</v>
          </cell>
          <cell r="AF71" t="str">
            <v>Operational</v>
          </cell>
        </row>
        <row r="72">
          <cell r="N72" t="str">
            <v>China</v>
          </cell>
          <cell r="W72" t="str">
            <v>Pending</v>
          </cell>
          <cell r="X72" t="str">
            <v>Pending</v>
          </cell>
          <cell r="Y72" t="str">
            <v>Pending</v>
          </cell>
          <cell r="Z72" t="str">
            <v>Pending</v>
          </cell>
          <cell r="AA72" t="str">
            <v>Pending</v>
          </cell>
          <cell r="AB72" t="str">
            <v>Pending</v>
          </cell>
          <cell r="AC72" t="str">
            <v>Pending</v>
          </cell>
          <cell r="AD72" t="str">
            <v>Pending</v>
          </cell>
          <cell r="AE72" t="str">
            <v>Pending</v>
          </cell>
          <cell r="AF72" t="str">
            <v>Pending</v>
          </cell>
        </row>
        <row r="73">
          <cell r="N73" t="str">
            <v>China</v>
          </cell>
          <cell r="W73" t="str">
            <v>Pending</v>
          </cell>
          <cell r="X73" t="str">
            <v>Pending</v>
          </cell>
          <cell r="Y73" t="str">
            <v>Pending</v>
          </cell>
          <cell r="Z73" t="str">
            <v>Pending</v>
          </cell>
          <cell r="AA73" t="str">
            <v>Pending</v>
          </cell>
          <cell r="AB73" t="str">
            <v>Pending</v>
          </cell>
          <cell r="AC73" t="str">
            <v>Pending</v>
          </cell>
          <cell r="AD73" t="str">
            <v>Pending</v>
          </cell>
          <cell r="AE73" t="str">
            <v>Pending</v>
          </cell>
          <cell r="AF73" t="str">
            <v>Pending</v>
          </cell>
        </row>
        <row r="74">
          <cell r="N74" t="str">
            <v>China</v>
          </cell>
          <cell r="W74" t="str">
            <v>Operational</v>
          </cell>
          <cell r="X74" t="str">
            <v>Operational</v>
          </cell>
          <cell r="Y74" t="str">
            <v>Operational</v>
          </cell>
          <cell r="Z74" t="str">
            <v>Operational</v>
          </cell>
          <cell r="AA74" t="str">
            <v>Operational</v>
          </cell>
          <cell r="AB74" t="str">
            <v>Operational</v>
          </cell>
          <cell r="AC74" t="str">
            <v>Operational</v>
          </cell>
          <cell r="AD74" t="str">
            <v>Operational</v>
          </cell>
          <cell r="AE74" t="str">
            <v>Operational</v>
          </cell>
          <cell r="AF74" t="str">
            <v>Operational</v>
          </cell>
        </row>
        <row r="75">
          <cell r="N75" t="str">
            <v>China</v>
          </cell>
          <cell r="W75" t="str">
            <v>Pending</v>
          </cell>
          <cell r="X75" t="str">
            <v>Pending</v>
          </cell>
          <cell r="Y75" t="str">
            <v>Pending</v>
          </cell>
          <cell r="Z75" t="str">
            <v>Pending</v>
          </cell>
          <cell r="AA75" t="str">
            <v>Pending</v>
          </cell>
          <cell r="AB75" t="str">
            <v>Pending</v>
          </cell>
          <cell r="AC75" t="str">
            <v>Pending</v>
          </cell>
          <cell r="AD75" t="str">
            <v>Pending</v>
          </cell>
          <cell r="AE75" t="str">
            <v>Pending</v>
          </cell>
          <cell r="AF75" t="str">
            <v>Pending</v>
          </cell>
        </row>
        <row r="76">
          <cell r="N76" t="str">
            <v>China</v>
          </cell>
          <cell r="W76" t="str">
            <v>Pending</v>
          </cell>
          <cell r="X76" t="str">
            <v>Pending</v>
          </cell>
          <cell r="Y76" t="str">
            <v>Pending</v>
          </cell>
          <cell r="Z76" t="str">
            <v>Pending</v>
          </cell>
          <cell r="AA76" t="str">
            <v>Pending</v>
          </cell>
          <cell r="AB76" t="str">
            <v>Pending</v>
          </cell>
          <cell r="AC76" t="str">
            <v>Pending</v>
          </cell>
          <cell r="AD76" t="str">
            <v>Pending</v>
          </cell>
          <cell r="AE76" t="str">
            <v>Pending</v>
          </cell>
          <cell r="AF76" t="str">
            <v>Pending</v>
          </cell>
        </row>
        <row r="77">
          <cell r="N77" t="str">
            <v>China</v>
          </cell>
          <cell r="W77" t="str">
            <v>Pending</v>
          </cell>
          <cell r="X77" t="str">
            <v>Pending</v>
          </cell>
          <cell r="Y77" t="str">
            <v>Pending</v>
          </cell>
          <cell r="Z77" t="str">
            <v>Pending</v>
          </cell>
          <cell r="AA77" t="str">
            <v>Pending</v>
          </cell>
          <cell r="AB77" t="str">
            <v>Pending</v>
          </cell>
          <cell r="AC77" t="str">
            <v>Pending</v>
          </cell>
          <cell r="AD77" t="str">
            <v>Pending</v>
          </cell>
          <cell r="AE77" t="str">
            <v>Pending</v>
          </cell>
          <cell r="AF77" t="str">
            <v>Pending</v>
          </cell>
        </row>
        <row r="78">
          <cell r="N78" t="str">
            <v>China</v>
          </cell>
          <cell r="W78" t="str">
            <v>Pending</v>
          </cell>
          <cell r="X78" t="str">
            <v>Pending</v>
          </cell>
          <cell r="Y78" t="str">
            <v>Pending</v>
          </cell>
          <cell r="Z78" t="str">
            <v>Pending</v>
          </cell>
          <cell r="AA78" t="str">
            <v>Pending</v>
          </cell>
          <cell r="AB78" t="str">
            <v>Pending</v>
          </cell>
          <cell r="AC78" t="str">
            <v>Pending</v>
          </cell>
          <cell r="AD78" t="str">
            <v>Pending</v>
          </cell>
          <cell r="AE78" t="str">
            <v>Pending</v>
          </cell>
          <cell r="AF78" t="str">
            <v>Pending</v>
          </cell>
        </row>
        <row r="79">
          <cell r="N79" t="str">
            <v>China</v>
          </cell>
          <cell r="W79" t="str">
            <v>Pending</v>
          </cell>
          <cell r="X79" t="str">
            <v>Pending</v>
          </cell>
          <cell r="Y79" t="str">
            <v>Pending</v>
          </cell>
          <cell r="Z79" t="str">
            <v>Pending</v>
          </cell>
          <cell r="AA79" t="str">
            <v>Pending</v>
          </cell>
          <cell r="AB79" t="str">
            <v>Pending</v>
          </cell>
          <cell r="AC79" t="str">
            <v>Pending</v>
          </cell>
          <cell r="AD79" t="str">
            <v>Pending</v>
          </cell>
          <cell r="AE79" t="str">
            <v>Pending</v>
          </cell>
          <cell r="AF79" t="str">
            <v>Pending</v>
          </cell>
        </row>
        <row r="80">
          <cell r="N80" t="str">
            <v>China</v>
          </cell>
          <cell r="W80" t="str">
            <v>Pending</v>
          </cell>
          <cell r="X80" t="str">
            <v>Pending</v>
          </cell>
          <cell r="Y80" t="str">
            <v>Pending</v>
          </cell>
          <cell r="Z80" t="str">
            <v>Pending</v>
          </cell>
          <cell r="AA80" t="str">
            <v>Pending</v>
          </cell>
          <cell r="AB80" t="str">
            <v>Pending</v>
          </cell>
          <cell r="AC80" t="str">
            <v>Pending</v>
          </cell>
          <cell r="AD80" t="str">
            <v>Pending</v>
          </cell>
          <cell r="AE80" t="str">
            <v>Pending</v>
          </cell>
          <cell r="AF80" t="str">
            <v>Pending</v>
          </cell>
        </row>
        <row r="81">
          <cell r="N81" t="str">
            <v>China</v>
          </cell>
          <cell r="W81" t="str">
            <v>Pending</v>
          </cell>
          <cell r="X81" t="str">
            <v>Pending</v>
          </cell>
          <cell r="Y81" t="str">
            <v>Pending</v>
          </cell>
          <cell r="Z81" t="str">
            <v>Pending</v>
          </cell>
          <cell r="AA81" t="str">
            <v>Pending</v>
          </cell>
          <cell r="AB81" t="str">
            <v>Pending</v>
          </cell>
          <cell r="AC81" t="str">
            <v>Pending</v>
          </cell>
          <cell r="AD81" t="str">
            <v>Pending</v>
          </cell>
          <cell r="AE81" t="str">
            <v>Pending</v>
          </cell>
          <cell r="AF81" t="str">
            <v>Pending</v>
          </cell>
        </row>
        <row r="82">
          <cell r="N82" t="str">
            <v>China</v>
          </cell>
          <cell r="W82" t="str">
            <v>Pending</v>
          </cell>
          <cell r="X82" t="str">
            <v>Pending</v>
          </cell>
          <cell r="Y82" t="str">
            <v>Pending</v>
          </cell>
          <cell r="Z82" t="str">
            <v>Pending</v>
          </cell>
          <cell r="AA82" t="str">
            <v>Pending</v>
          </cell>
          <cell r="AB82" t="str">
            <v>Pending</v>
          </cell>
          <cell r="AC82" t="str">
            <v>Pending</v>
          </cell>
          <cell r="AD82" t="str">
            <v>Pending</v>
          </cell>
          <cell r="AE82" t="str">
            <v>Pending</v>
          </cell>
          <cell r="AF82" t="str">
            <v>Pending</v>
          </cell>
        </row>
        <row r="83">
          <cell r="N83" t="str">
            <v>China</v>
          </cell>
          <cell r="W83" t="str">
            <v>Pending</v>
          </cell>
          <cell r="X83" t="str">
            <v>Pending</v>
          </cell>
          <cell r="Y83" t="str">
            <v>Pending</v>
          </cell>
          <cell r="Z83" t="str">
            <v>Pending</v>
          </cell>
          <cell r="AA83" t="str">
            <v>Pending</v>
          </cell>
          <cell r="AB83" t="str">
            <v>Pending</v>
          </cell>
          <cell r="AC83" t="str">
            <v>Pending</v>
          </cell>
          <cell r="AD83" t="str">
            <v>Pending</v>
          </cell>
          <cell r="AE83" t="str">
            <v>Pending</v>
          </cell>
          <cell r="AF83" t="str">
            <v>Pending</v>
          </cell>
        </row>
        <row r="84">
          <cell r="N84" t="str">
            <v>China</v>
          </cell>
          <cell r="W84" t="str">
            <v>Operational</v>
          </cell>
          <cell r="X84" t="str">
            <v>Operational</v>
          </cell>
          <cell r="Y84" t="str">
            <v>Operational</v>
          </cell>
          <cell r="Z84" t="str">
            <v>Operational</v>
          </cell>
          <cell r="AA84" t="str">
            <v>Operational</v>
          </cell>
          <cell r="AB84" t="str">
            <v>Operational</v>
          </cell>
          <cell r="AC84" t="str">
            <v>Operational</v>
          </cell>
          <cell r="AD84" t="str">
            <v>Operational</v>
          </cell>
          <cell r="AE84" t="str">
            <v>Operational</v>
          </cell>
          <cell r="AF84" t="str">
            <v>Operational</v>
          </cell>
        </row>
        <row r="85">
          <cell r="N85" t="str">
            <v>China</v>
          </cell>
          <cell r="W85" t="str">
            <v>Pending</v>
          </cell>
          <cell r="X85" t="str">
            <v>Pending</v>
          </cell>
          <cell r="Y85" t="str">
            <v>Pending</v>
          </cell>
          <cell r="Z85" t="str">
            <v>Pending</v>
          </cell>
          <cell r="AA85" t="str">
            <v>Pending</v>
          </cell>
          <cell r="AB85" t="str">
            <v>Pending</v>
          </cell>
          <cell r="AC85" t="str">
            <v>Pending</v>
          </cell>
          <cell r="AD85" t="str">
            <v>Pending</v>
          </cell>
          <cell r="AE85" t="str">
            <v>Pending</v>
          </cell>
          <cell r="AF85" t="str">
            <v>Pending</v>
          </cell>
        </row>
        <row r="86">
          <cell r="N86" t="str">
            <v>China</v>
          </cell>
          <cell r="W86" t="str">
            <v>Pending</v>
          </cell>
          <cell r="X86" t="str">
            <v>Pending</v>
          </cell>
          <cell r="Y86" t="str">
            <v>Pending</v>
          </cell>
          <cell r="Z86" t="str">
            <v>Pending</v>
          </cell>
          <cell r="AA86" t="str">
            <v>Pending</v>
          </cell>
          <cell r="AB86" t="str">
            <v>Pending</v>
          </cell>
          <cell r="AC86" t="str">
            <v>Pending</v>
          </cell>
          <cell r="AD86" t="str">
            <v>Pending</v>
          </cell>
          <cell r="AE86" t="str">
            <v>Pending</v>
          </cell>
          <cell r="AF86" t="str">
            <v>Pending</v>
          </cell>
        </row>
        <row r="87">
          <cell r="N87" t="str">
            <v>China</v>
          </cell>
          <cell r="W87" t="str">
            <v>Pending</v>
          </cell>
          <cell r="X87" t="str">
            <v>Pending</v>
          </cell>
          <cell r="Y87" t="str">
            <v>Pending</v>
          </cell>
          <cell r="Z87" t="str">
            <v>Pending</v>
          </cell>
          <cell r="AA87" t="str">
            <v>Pending</v>
          </cell>
          <cell r="AB87" t="str">
            <v>Pending</v>
          </cell>
          <cell r="AC87" t="str">
            <v>Pending</v>
          </cell>
          <cell r="AD87" t="str">
            <v>Pending</v>
          </cell>
          <cell r="AE87" t="str">
            <v>Pending</v>
          </cell>
          <cell r="AF87" t="str">
            <v>Pending</v>
          </cell>
        </row>
        <row r="88">
          <cell r="N88" t="str">
            <v>China</v>
          </cell>
          <cell r="W88" t="str">
            <v>Pending</v>
          </cell>
          <cell r="X88" t="str">
            <v>Pending</v>
          </cell>
          <cell r="Y88" t="str">
            <v>Pending</v>
          </cell>
          <cell r="Z88" t="str">
            <v>Pending</v>
          </cell>
          <cell r="AA88" t="str">
            <v>Pending</v>
          </cell>
          <cell r="AB88" t="str">
            <v>Pending</v>
          </cell>
          <cell r="AC88" t="str">
            <v>Pending</v>
          </cell>
          <cell r="AD88" t="str">
            <v>Pending</v>
          </cell>
          <cell r="AE88" t="str">
            <v>Pending</v>
          </cell>
          <cell r="AF88" t="str">
            <v>Pending</v>
          </cell>
        </row>
        <row r="89">
          <cell r="N89" t="str">
            <v>China</v>
          </cell>
          <cell r="W89" t="str">
            <v>Pending</v>
          </cell>
          <cell r="X89" t="str">
            <v>Pending</v>
          </cell>
          <cell r="Y89" t="str">
            <v>Pending</v>
          </cell>
          <cell r="Z89" t="str">
            <v>Pending</v>
          </cell>
          <cell r="AA89" t="str">
            <v>Pending</v>
          </cell>
          <cell r="AB89" t="str">
            <v>Pending</v>
          </cell>
          <cell r="AC89" t="str">
            <v>Pending</v>
          </cell>
          <cell r="AD89" t="str">
            <v>Pending</v>
          </cell>
          <cell r="AE89" t="str">
            <v>Pending</v>
          </cell>
          <cell r="AF89" t="str">
            <v>Pending</v>
          </cell>
        </row>
        <row r="90">
          <cell r="N90" t="str">
            <v>China</v>
          </cell>
          <cell r="W90" t="str">
            <v>Pending</v>
          </cell>
          <cell r="X90" t="str">
            <v>Pending</v>
          </cell>
          <cell r="Y90" t="str">
            <v>Pending</v>
          </cell>
          <cell r="Z90" t="str">
            <v>Pending</v>
          </cell>
          <cell r="AA90" t="str">
            <v>Pending</v>
          </cell>
          <cell r="AB90" t="str">
            <v>Pending</v>
          </cell>
          <cell r="AC90" t="str">
            <v>Pending</v>
          </cell>
          <cell r="AD90" t="str">
            <v>Pending</v>
          </cell>
          <cell r="AE90" t="str">
            <v>Pending</v>
          </cell>
          <cell r="AF90" t="str">
            <v>Pending</v>
          </cell>
        </row>
        <row r="91">
          <cell r="N91" t="str">
            <v>China</v>
          </cell>
          <cell r="W91" t="str">
            <v>Pending</v>
          </cell>
          <cell r="X91" t="str">
            <v>Pending</v>
          </cell>
          <cell r="Y91" t="str">
            <v>Pending</v>
          </cell>
          <cell r="Z91" t="str">
            <v>Pending</v>
          </cell>
          <cell r="AA91" t="str">
            <v>Pending</v>
          </cell>
          <cell r="AB91" t="str">
            <v>Pending</v>
          </cell>
          <cell r="AC91" t="str">
            <v>Pending</v>
          </cell>
          <cell r="AD91" t="str">
            <v>Pending</v>
          </cell>
          <cell r="AE91" t="str">
            <v>Pending</v>
          </cell>
          <cell r="AF91" t="str">
            <v>Pending</v>
          </cell>
        </row>
        <row r="92">
          <cell r="N92" t="str">
            <v>China</v>
          </cell>
          <cell r="W92" t="str">
            <v>Pending</v>
          </cell>
          <cell r="X92" t="str">
            <v>Pending</v>
          </cell>
          <cell r="Y92" t="str">
            <v>Pending</v>
          </cell>
          <cell r="Z92" t="str">
            <v>Pending</v>
          </cell>
          <cell r="AA92" t="str">
            <v>Pending</v>
          </cell>
          <cell r="AB92" t="str">
            <v>Pending</v>
          </cell>
          <cell r="AC92" t="str">
            <v>Pending</v>
          </cell>
          <cell r="AD92" t="str">
            <v>Pending</v>
          </cell>
          <cell r="AE92" t="str">
            <v>Pending</v>
          </cell>
          <cell r="AF92" t="str">
            <v>Pending</v>
          </cell>
        </row>
        <row r="93">
          <cell r="N93" t="str">
            <v>China</v>
          </cell>
          <cell r="W93" t="str">
            <v>Pending</v>
          </cell>
          <cell r="X93" t="str">
            <v>Pending</v>
          </cell>
          <cell r="Y93" t="str">
            <v>Pending</v>
          </cell>
          <cell r="Z93" t="str">
            <v>Pending</v>
          </cell>
          <cell r="AA93" t="str">
            <v>Pending</v>
          </cell>
          <cell r="AB93" t="str">
            <v>Pending</v>
          </cell>
          <cell r="AC93" t="str">
            <v>Pending</v>
          </cell>
          <cell r="AD93" t="str">
            <v>Pending</v>
          </cell>
          <cell r="AE93" t="str">
            <v>Pending</v>
          </cell>
          <cell r="AF93" t="str">
            <v>Pending</v>
          </cell>
        </row>
        <row r="94">
          <cell r="N94" t="str">
            <v>China</v>
          </cell>
          <cell r="W94" t="str">
            <v>Pending</v>
          </cell>
          <cell r="X94" t="str">
            <v>Pending</v>
          </cell>
          <cell r="Y94" t="str">
            <v>Pending</v>
          </cell>
          <cell r="Z94" t="str">
            <v>Pending</v>
          </cell>
          <cell r="AA94" t="str">
            <v>Pending</v>
          </cell>
          <cell r="AB94" t="str">
            <v>Pending</v>
          </cell>
          <cell r="AC94" t="str">
            <v>Pending</v>
          </cell>
          <cell r="AD94" t="str">
            <v>Pending</v>
          </cell>
          <cell r="AE94" t="str">
            <v>Pending</v>
          </cell>
          <cell r="AF94" t="str">
            <v>Pending</v>
          </cell>
        </row>
        <row r="95">
          <cell r="N95" t="str">
            <v>China</v>
          </cell>
          <cell r="W95" t="str">
            <v>Pending</v>
          </cell>
          <cell r="X95" t="str">
            <v>Pending</v>
          </cell>
          <cell r="Y95" t="str">
            <v>Pending</v>
          </cell>
          <cell r="Z95" t="str">
            <v>Pending</v>
          </cell>
          <cell r="AA95" t="str">
            <v>Pending</v>
          </cell>
          <cell r="AB95" t="str">
            <v>Pending</v>
          </cell>
          <cell r="AC95" t="str">
            <v>Pending</v>
          </cell>
          <cell r="AD95" t="str">
            <v>Pending</v>
          </cell>
          <cell r="AE95" t="str">
            <v>Pending</v>
          </cell>
          <cell r="AF95" t="str">
            <v>Pending</v>
          </cell>
        </row>
        <row r="96">
          <cell r="N96" t="str">
            <v>China</v>
          </cell>
          <cell r="W96" t="str">
            <v>Pending</v>
          </cell>
          <cell r="X96" t="str">
            <v>Pending</v>
          </cell>
          <cell r="Y96" t="str">
            <v>Pending</v>
          </cell>
          <cell r="Z96" t="str">
            <v>Pending</v>
          </cell>
          <cell r="AA96" t="str">
            <v>Pending</v>
          </cell>
          <cell r="AB96" t="str">
            <v>Pending</v>
          </cell>
          <cell r="AC96" t="str">
            <v>Pending</v>
          </cell>
          <cell r="AD96" t="str">
            <v>Pending</v>
          </cell>
          <cell r="AE96" t="str">
            <v>Pending</v>
          </cell>
          <cell r="AF96" t="str">
            <v>Pending</v>
          </cell>
        </row>
        <row r="97">
          <cell r="N97" t="str">
            <v>China</v>
          </cell>
          <cell r="W97" t="str">
            <v>Pending</v>
          </cell>
          <cell r="X97" t="str">
            <v>Pending</v>
          </cell>
          <cell r="Y97" t="str">
            <v>Pending</v>
          </cell>
          <cell r="Z97" t="str">
            <v>Pending</v>
          </cell>
          <cell r="AA97" t="str">
            <v>Pending</v>
          </cell>
          <cell r="AB97" t="str">
            <v>Pending</v>
          </cell>
          <cell r="AC97" t="str">
            <v>Pending</v>
          </cell>
          <cell r="AD97" t="str">
            <v>Pending</v>
          </cell>
          <cell r="AE97" t="str">
            <v>Pending</v>
          </cell>
          <cell r="AF97" t="str">
            <v>Pending</v>
          </cell>
        </row>
        <row r="98">
          <cell r="N98" t="str">
            <v>China</v>
          </cell>
          <cell r="W98" t="str">
            <v>Pending</v>
          </cell>
          <cell r="X98" t="str">
            <v>Pending</v>
          </cell>
          <cell r="Y98" t="str">
            <v>Pending</v>
          </cell>
          <cell r="Z98" t="str">
            <v>Pending</v>
          </cell>
          <cell r="AA98" t="str">
            <v>Pending</v>
          </cell>
          <cell r="AB98" t="str">
            <v>Pending</v>
          </cell>
          <cell r="AC98" t="str">
            <v>Pending</v>
          </cell>
          <cell r="AD98" t="str">
            <v>Pending</v>
          </cell>
          <cell r="AE98" t="str">
            <v>Pending</v>
          </cell>
          <cell r="AF98" t="str">
            <v>Pending</v>
          </cell>
        </row>
        <row r="99">
          <cell r="N99" t="str">
            <v>China</v>
          </cell>
          <cell r="W99" t="str">
            <v>Pending</v>
          </cell>
          <cell r="X99" t="str">
            <v>Pending</v>
          </cell>
          <cell r="Y99" t="str">
            <v>Pending</v>
          </cell>
          <cell r="Z99" t="str">
            <v>Pending</v>
          </cell>
          <cell r="AA99" t="str">
            <v>Pending</v>
          </cell>
          <cell r="AB99" t="str">
            <v>Pending</v>
          </cell>
          <cell r="AC99" t="str">
            <v>Pending</v>
          </cell>
          <cell r="AD99" t="str">
            <v>Pending</v>
          </cell>
          <cell r="AE99" t="str">
            <v>Pending</v>
          </cell>
          <cell r="AF99" t="str">
            <v>Pending</v>
          </cell>
        </row>
        <row r="100">
          <cell r="N100" t="str">
            <v>China</v>
          </cell>
          <cell r="W100" t="str">
            <v>Pending</v>
          </cell>
          <cell r="X100" t="str">
            <v>Pending</v>
          </cell>
          <cell r="Y100" t="str">
            <v>Pending</v>
          </cell>
          <cell r="Z100" t="str">
            <v>Pending</v>
          </cell>
          <cell r="AA100" t="str">
            <v>Pending</v>
          </cell>
          <cell r="AB100" t="str">
            <v>Pending</v>
          </cell>
          <cell r="AC100" t="str">
            <v>Pending</v>
          </cell>
          <cell r="AD100" t="str">
            <v>Pending</v>
          </cell>
          <cell r="AE100" t="str">
            <v>Pending</v>
          </cell>
          <cell r="AF100" t="str">
            <v>Pending</v>
          </cell>
        </row>
        <row r="101">
          <cell r="N101" t="str">
            <v>China</v>
          </cell>
          <cell r="W101" t="str">
            <v>Pending</v>
          </cell>
          <cell r="X101" t="str">
            <v>Pending</v>
          </cell>
          <cell r="Y101" t="str">
            <v>Pending</v>
          </cell>
          <cell r="Z101" t="str">
            <v>Pending</v>
          </cell>
          <cell r="AA101" t="str">
            <v>Pending</v>
          </cell>
          <cell r="AB101" t="str">
            <v>Pending</v>
          </cell>
          <cell r="AC101" t="str">
            <v>Pending</v>
          </cell>
          <cell r="AD101" t="str">
            <v>Pending</v>
          </cell>
          <cell r="AE101" t="str">
            <v>Pending</v>
          </cell>
          <cell r="AF101" t="str">
            <v>Pending</v>
          </cell>
        </row>
        <row r="102">
          <cell r="N102" t="str">
            <v>China</v>
          </cell>
          <cell r="W102" t="str">
            <v>Pending</v>
          </cell>
          <cell r="X102" t="str">
            <v>Pending</v>
          </cell>
          <cell r="Y102" t="str">
            <v>Pending</v>
          </cell>
          <cell r="Z102" t="str">
            <v>Pending</v>
          </cell>
          <cell r="AA102" t="str">
            <v>Pending</v>
          </cell>
          <cell r="AB102" t="str">
            <v>Pending</v>
          </cell>
          <cell r="AC102" t="str">
            <v>Pending</v>
          </cell>
          <cell r="AD102" t="str">
            <v>Pending</v>
          </cell>
          <cell r="AE102" t="str">
            <v>Pending</v>
          </cell>
          <cell r="AF102" t="str">
            <v>Pending</v>
          </cell>
        </row>
        <row r="103">
          <cell r="N103" t="str">
            <v>China</v>
          </cell>
          <cell r="W103" t="str">
            <v>Pending</v>
          </cell>
          <cell r="X103" t="str">
            <v>Pending</v>
          </cell>
          <cell r="Y103" t="str">
            <v>Pending</v>
          </cell>
          <cell r="Z103" t="str">
            <v>Pending</v>
          </cell>
          <cell r="AA103" t="str">
            <v>Pending</v>
          </cell>
          <cell r="AB103" t="str">
            <v>Pending</v>
          </cell>
          <cell r="AC103" t="str">
            <v>Pending</v>
          </cell>
          <cell r="AD103" t="str">
            <v>Pending</v>
          </cell>
          <cell r="AE103" t="str">
            <v>Pending</v>
          </cell>
          <cell r="AF103" t="str">
            <v>Pending</v>
          </cell>
        </row>
        <row r="104">
          <cell r="N104" t="str">
            <v>China</v>
          </cell>
          <cell r="W104" t="str">
            <v>Pending</v>
          </cell>
          <cell r="X104" t="str">
            <v>Pending</v>
          </cell>
          <cell r="Y104" t="str">
            <v>Pending</v>
          </cell>
          <cell r="Z104" t="str">
            <v>Pending</v>
          </cell>
          <cell r="AA104" t="str">
            <v>Pending</v>
          </cell>
          <cell r="AB104" t="str">
            <v>Pending</v>
          </cell>
          <cell r="AC104" t="str">
            <v>Pending</v>
          </cell>
          <cell r="AD104" t="str">
            <v>Pending</v>
          </cell>
          <cell r="AE104" t="str">
            <v>Pending</v>
          </cell>
          <cell r="AF104" t="str">
            <v>Pending</v>
          </cell>
        </row>
        <row r="105">
          <cell r="N105" t="str">
            <v>China</v>
          </cell>
          <cell r="W105" t="str">
            <v>Pending</v>
          </cell>
          <cell r="X105" t="str">
            <v>Pending</v>
          </cell>
          <cell r="Y105" t="str">
            <v>Pending</v>
          </cell>
          <cell r="Z105" t="str">
            <v>Pending</v>
          </cell>
          <cell r="AA105" t="str">
            <v>Pending</v>
          </cell>
          <cell r="AB105" t="str">
            <v>Pending</v>
          </cell>
          <cell r="AC105" t="str">
            <v>Pending</v>
          </cell>
          <cell r="AD105" t="str">
            <v>Pending</v>
          </cell>
          <cell r="AE105" t="str">
            <v>Pending</v>
          </cell>
          <cell r="AF105" t="str">
            <v>Pending</v>
          </cell>
        </row>
        <row r="106">
          <cell r="N106" t="str">
            <v>China</v>
          </cell>
          <cell r="W106" t="str">
            <v>Pending</v>
          </cell>
          <cell r="X106" t="str">
            <v>Pending</v>
          </cell>
          <cell r="Y106" t="str">
            <v>Pending</v>
          </cell>
          <cell r="Z106" t="str">
            <v>Pending</v>
          </cell>
          <cell r="AA106" t="str">
            <v>Pending</v>
          </cell>
          <cell r="AB106" t="str">
            <v>Pending</v>
          </cell>
          <cell r="AC106" t="str">
            <v>Pending</v>
          </cell>
          <cell r="AD106" t="str">
            <v>Pending</v>
          </cell>
          <cell r="AE106" t="str">
            <v>Pending</v>
          </cell>
          <cell r="AF106" t="str">
            <v>Pending</v>
          </cell>
        </row>
        <row r="107">
          <cell r="N107" t="str">
            <v>China</v>
          </cell>
          <cell r="W107" t="str">
            <v>Pending</v>
          </cell>
          <cell r="X107" t="str">
            <v>Pending</v>
          </cell>
          <cell r="Y107" t="str">
            <v>Pending</v>
          </cell>
          <cell r="Z107" t="str">
            <v>Pending</v>
          </cell>
          <cell r="AA107" t="str">
            <v>Pending</v>
          </cell>
          <cell r="AB107" t="str">
            <v>Pending</v>
          </cell>
          <cell r="AC107" t="str">
            <v>Pending</v>
          </cell>
          <cell r="AD107" t="str">
            <v>Pending</v>
          </cell>
          <cell r="AE107" t="str">
            <v>Pending</v>
          </cell>
          <cell r="AF107" t="str">
            <v>Pending</v>
          </cell>
        </row>
        <row r="108">
          <cell r="N108" t="str">
            <v>China</v>
          </cell>
          <cell r="W108" t="str">
            <v>Pending</v>
          </cell>
          <cell r="X108" t="str">
            <v>Pending</v>
          </cell>
          <cell r="Y108" t="str">
            <v>Pending</v>
          </cell>
          <cell r="Z108" t="str">
            <v>Pending</v>
          </cell>
          <cell r="AA108" t="str">
            <v>Pending</v>
          </cell>
          <cell r="AB108" t="str">
            <v>Pending</v>
          </cell>
          <cell r="AC108" t="str">
            <v>Pending</v>
          </cell>
          <cell r="AD108" t="str">
            <v>Pending</v>
          </cell>
          <cell r="AE108" t="str">
            <v>Pending</v>
          </cell>
          <cell r="AF108" t="str">
            <v>Pending</v>
          </cell>
        </row>
        <row r="109">
          <cell r="N109" t="str">
            <v>China</v>
          </cell>
          <cell r="W109" t="str">
            <v>Pending</v>
          </cell>
          <cell r="X109" t="str">
            <v>Pending</v>
          </cell>
          <cell r="Y109" t="str">
            <v>Pending</v>
          </cell>
          <cell r="Z109" t="str">
            <v>Pending</v>
          </cell>
          <cell r="AA109" t="str">
            <v>Pending</v>
          </cell>
          <cell r="AB109" t="str">
            <v>Pending</v>
          </cell>
          <cell r="AC109" t="str">
            <v>Pending</v>
          </cell>
          <cell r="AD109" t="str">
            <v>Pending</v>
          </cell>
          <cell r="AE109" t="str">
            <v>Pending</v>
          </cell>
          <cell r="AF109" t="str">
            <v>Pending</v>
          </cell>
        </row>
        <row r="110">
          <cell r="N110" t="str">
            <v>China</v>
          </cell>
          <cell r="W110" t="str">
            <v>Pending</v>
          </cell>
          <cell r="X110" t="str">
            <v>Pending</v>
          </cell>
          <cell r="Y110" t="str">
            <v>Pending</v>
          </cell>
          <cell r="Z110" t="str">
            <v>Pending</v>
          </cell>
          <cell r="AA110" t="str">
            <v>Pending</v>
          </cell>
          <cell r="AB110" t="str">
            <v>Pending</v>
          </cell>
          <cell r="AC110" t="str">
            <v>Pending</v>
          </cell>
          <cell r="AD110" t="str">
            <v>Pending</v>
          </cell>
          <cell r="AE110" t="str">
            <v>Pending</v>
          </cell>
          <cell r="AF110" t="str">
            <v>Pending</v>
          </cell>
        </row>
        <row r="111">
          <cell r="N111" t="str">
            <v>China</v>
          </cell>
          <cell r="W111" t="str">
            <v>Pending</v>
          </cell>
          <cell r="X111" t="str">
            <v>Pending</v>
          </cell>
          <cell r="Y111" t="str">
            <v>Pending</v>
          </cell>
          <cell r="Z111" t="str">
            <v>Pending</v>
          </cell>
          <cell r="AA111" t="str">
            <v>Pending</v>
          </cell>
          <cell r="AB111" t="str">
            <v>Pending</v>
          </cell>
          <cell r="AC111" t="str">
            <v>Pending</v>
          </cell>
          <cell r="AD111" t="str">
            <v>Pending</v>
          </cell>
          <cell r="AE111" t="str">
            <v>Pending</v>
          </cell>
          <cell r="AF111" t="str">
            <v>Pending</v>
          </cell>
        </row>
        <row r="112">
          <cell r="N112" t="str">
            <v>China</v>
          </cell>
          <cell r="W112" t="str">
            <v>Pending</v>
          </cell>
          <cell r="X112" t="str">
            <v>Pending</v>
          </cell>
          <cell r="Y112" t="str">
            <v>Pending</v>
          </cell>
          <cell r="Z112" t="str">
            <v>Pending</v>
          </cell>
          <cell r="AA112" t="str">
            <v>Pending</v>
          </cell>
          <cell r="AB112" t="str">
            <v>Pending</v>
          </cell>
          <cell r="AC112" t="str">
            <v>Pending</v>
          </cell>
          <cell r="AD112" t="str">
            <v>Pending</v>
          </cell>
          <cell r="AE112" t="str">
            <v>Pending</v>
          </cell>
          <cell r="AF112" t="str">
            <v>Pending</v>
          </cell>
        </row>
        <row r="113">
          <cell r="N113" t="str">
            <v>China</v>
          </cell>
          <cell r="W113" t="str">
            <v>Pending</v>
          </cell>
          <cell r="X113" t="str">
            <v>Pending</v>
          </cell>
          <cell r="Y113" t="str">
            <v>Pending</v>
          </cell>
          <cell r="Z113" t="str">
            <v>Pending</v>
          </cell>
          <cell r="AA113" t="str">
            <v>Pending</v>
          </cell>
          <cell r="AB113" t="str">
            <v>Pending</v>
          </cell>
          <cell r="AC113" t="str">
            <v>Pending</v>
          </cell>
          <cell r="AD113" t="str">
            <v>Pending</v>
          </cell>
          <cell r="AE113" t="str">
            <v>Pending</v>
          </cell>
          <cell r="AF113" t="str">
            <v>Pending</v>
          </cell>
        </row>
        <row r="114">
          <cell r="N114" t="str">
            <v>China</v>
          </cell>
          <cell r="W114" t="str">
            <v>Pending</v>
          </cell>
          <cell r="X114" t="str">
            <v>Pending</v>
          </cell>
          <cell r="Y114" t="str">
            <v>Pending</v>
          </cell>
          <cell r="Z114" t="str">
            <v>Pending</v>
          </cell>
          <cell r="AA114" t="str">
            <v>Pending</v>
          </cell>
          <cell r="AB114" t="str">
            <v>Pending</v>
          </cell>
          <cell r="AC114" t="str">
            <v>Pending</v>
          </cell>
          <cell r="AD114" t="str">
            <v>Pending</v>
          </cell>
          <cell r="AE114" t="str">
            <v>Pending</v>
          </cell>
          <cell r="AF114" t="str">
            <v>Pending</v>
          </cell>
        </row>
        <row r="115">
          <cell r="N115" t="str">
            <v>China</v>
          </cell>
          <cell r="W115" t="str">
            <v>Pending</v>
          </cell>
          <cell r="X115" t="str">
            <v>Pending</v>
          </cell>
          <cell r="Y115" t="str">
            <v>Pending</v>
          </cell>
          <cell r="Z115" t="str">
            <v>Pending</v>
          </cell>
          <cell r="AA115" t="str">
            <v>Pending</v>
          </cell>
          <cell r="AB115" t="str">
            <v>Pending</v>
          </cell>
          <cell r="AC115" t="str">
            <v>Pending</v>
          </cell>
          <cell r="AD115" t="str">
            <v>Pending</v>
          </cell>
          <cell r="AE115" t="str">
            <v>Pending</v>
          </cell>
          <cell r="AF115" t="str">
            <v>Pending</v>
          </cell>
        </row>
        <row r="116">
          <cell r="N116" t="str">
            <v>China</v>
          </cell>
          <cell r="W116" t="str">
            <v>Pending</v>
          </cell>
          <cell r="X116" t="str">
            <v>Pending</v>
          </cell>
          <cell r="Y116" t="str">
            <v>Pending</v>
          </cell>
          <cell r="Z116" t="str">
            <v>Pending</v>
          </cell>
          <cell r="AA116" t="str">
            <v>Pending</v>
          </cell>
          <cell r="AB116" t="str">
            <v>Pending</v>
          </cell>
          <cell r="AC116" t="str">
            <v>Pending</v>
          </cell>
          <cell r="AD116" t="str">
            <v>Pending</v>
          </cell>
          <cell r="AE116" t="str">
            <v>Pending</v>
          </cell>
          <cell r="AF116" t="str">
            <v>Pending</v>
          </cell>
        </row>
        <row r="117">
          <cell r="N117" t="str">
            <v>China</v>
          </cell>
          <cell r="W117" t="str">
            <v>Pending</v>
          </cell>
          <cell r="X117" t="str">
            <v>Pending</v>
          </cell>
          <cell r="Y117" t="str">
            <v>Pending</v>
          </cell>
          <cell r="Z117" t="str">
            <v>Pending</v>
          </cell>
          <cell r="AA117" t="str">
            <v>Pending</v>
          </cell>
          <cell r="AB117" t="str">
            <v>Pending</v>
          </cell>
          <cell r="AC117" t="str">
            <v>Pending</v>
          </cell>
          <cell r="AD117" t="str">
            <v>Pending</v>
          </cell>
          <cell r="AE117" t="str">
            <v>Pending</v>
          </cell>
          <cell r="AF117" t="str">
            <v>Pending</v>
          </cell>
        </row>
        <row r="118">
          <cell r="N118" t="str">
            <v>China</v>
          </cell>
          <cell r="W118" t="str">
            <v>Pending</v>
          </cell>
          <cell r="X118" t="str">
            <v>Pending</v>
          </cell>
          <cell r="Y118" t="str">
            <v>Pending</v>
          </cell>
          <cell r="Z118" t="str">
            <v>Pending</v>
          </cell>
          <cell r="AA118" t="str">
            <v>Pending</v>
          </cell>
          <cell r="AB118" t="str">
            <v>Pending</v>
          </cell>
          <cell r="AC118" t="str">
            <v>Pending</v>
          </cell>
          <cell r="AD118" t="str">
            <v>Pending</v>
          </cell>
          <cell r="AE118" t="str">
            <v>Pending</v>
          </cell>
          <cell r="AF118" t="str">
            <v>Pending</v>
          </cell>
        </row>
        <row r="119">
          <cell r="N119" t="str">
            <v>China</v>
          </cell>
          <cell r="W119" t="str">
            <v>Pending</v>
          </cell>
          <cell r="X119" t="str">
            <v>Pending</v>
          </cell>
          <cell r="Y119" t="str">
            <v>Pending</v>
          </cell>
          <cell r="Z119" t="str">
            <v>Pending</v>
          </cell>
          <cell r="AA119" t="str">
            <v>Pending</v>
          </cell>
          <cell r="AB119" t="str">
            <v>Pending</v>
          </cell>
          <cell r="AC119" t="str">
            <v>Pending</v>
          </cell>
          <cell r="AD119" t="str">
            <v>Pending</v>
          </cell>
          <cell r="AE119" t="str">
            <v>Pending</v>
          </cell>
          <cell r="AF119" t="str">
            <v>Pending</v>
          </cell>
        </row>
        <row r="120">
          <cell r="N120" t="str">
            <v>China</v>
          </cell>
          <cell r="W120" t="str">
            <v>Pending</v>
          </cell>
          <cell r="X120" t="str">
            <v>Pending</v>
          </cell>
          <cell r="Y120" t="str">
            <v>Pending</v>
          </cell>
          <cell r="Z120" t="str">
            <v>Pending</v>
          </cell>
          <cell r="AA120" t="str">
            <v>Pending</v>
          </cell>
          <cell r="AB120" t="str">
            <v>Pending</v>
          </cell>
          <cell r="AC120" t="str">
            <v>Pending</v>
          </cell>
          <cell r="AD120" t="str">
            <v>Pending</v>
          </cell>
          <cell r="AE120" t="str">
            <v>Pending</v>
          </cell>
          <cell r="AF120" t="str">
            <v>Pending</v>
          </cell>
        </row>
        <row r="121">
          <cell r="N121" t="str">
            <v>China</v>
          </cell>
          <cell r="W121" t="str">
            <v>Pending</v>
          </cell>
          <cell r="X121" t="str">
            <v>Pending</v>
          </cell>
          <cell r="Y121" t="str">
            <v>Pending</v>
          </cell>
          <cell r="Z121" t="str">
            <v>Pending</v>
          </cell>
          <cell r="AA121" t="str">
            <v>Pending</v>
          </cell>
          <cell r="AB121" t="str">
            <v>Pending</v>
          </cell>
          <cell r="AC121" t="str">
            <v>Pending</v>
          </cell>
          <cell r="AD121" t="str">
            <v>Pending</v>
          </cell>
          <cell r="AE121" t="str">
            <v>Pending</v>
          </cell>
          <cell r="AF121" t="str">
            <v>Pending</v>
          </cell>
        </row>
        <row r="122">
          <cell r="N122" t="str">
            <v>China</v>
          </cell>
          <cell r="W122" t="str">
            <v>Pending</v>
          </cell>
          <cell r="X122" t="str">
            <v>Pending</v>
          </cell>
          <cell r="Y122" t="str">
            <v>Pending</v>
          </cell>
          <cell r="Z122" t="str">
            <v>Pending</v>
          </cell>
          <cell r="AA122" t="str">
            <v>Pending</v>
          </cell>
          <cell r="AB122" t="str">
            <v>Pending</v>
          </cell>
          <cell r="AC122" t="str">
            <v>Pending</v>
          </cell>
          <cell r="AD122" t="str">
            <v>Pending</v>
          </cell>
          <cell r="AE122" t="str">
            <v>Pending</v>
          </cell>
          <cell r="AF122" t="str">
            <v>Pending</v>
          </cell>
        </row>
        <row r="123">
          <cell r="N123" t="str">
            <v>China</v>
          </cell>
          <cell r="W123" t="str">
            <v>Pending</v>
          </cell>
          <cell r="X123" t="str">
            <v>Pending</v>
          </cell>
          <cell r="Y123" t="str">
            <v>Pending</v>
          </cell>
          <cell r="Z123" t="str">
            <v>Pending</v>
          </cell>
          <cell r="AA123" t="str">
            <v>Pending</v>
          </cell>
          <cell r="AB123" t="str">
            <v>Pending</v>
          </cell>
          <cell r="AC123" t="str">
            <v>Pending</v>
          </cell>
          <cell r="AD123" t="str">
            <v>Pending</v>
          </cell>
          <cell r="AE123" t="str">
            <v>Pending</v>
          </cell>
          <cell r="AF123" t="str">
            <v>Pending</v>
          </cell>
        </row>
        <row r="124">
          <cell r="N124" t="str">
            <v>China</v>
          </cell>
          <cell r="W124" t="str">
            <v>Pending</v>
          </cell>
          <cell r="X124" t="str">
            <v>Pending</v>
          </cell>
          <cell r="Y124" t="str">
            <v>Pending</v>
          </cell>
          <cell r="Z124" t="str">
            <v>Pending</v>
          </cell>
          <cell r="AA124" t="str">
            <v>Pending</v>
          </cell>
          <cell r="AB124" t="str">
            <v>Pending</v>
          </cell>
          <cell r="AC124" t="str">
            <v>Pending</v>
          </cell>
          <cell r="AD124" t="str">
            <v>Pending</v>
          </cell>
          <cell r="AE124" t="str">
            <v>Pending</v>
          </cell>
          <cell r="AF124" t="str">
            <v>Pending</v>
          </cell>
        </row>
        <row r="125">
          <cell r="N125" t="str">
            <v>China</v>
          </cell>
          <cell r="W125" t="str">
            <v>Pending</v>
          </cell>
          <cell r="X125" t="str">
            <v>Pending</v>
          </cell>
          <cell r="Y125" t="str">
            <v>Pending</v>
          </cell>
          <cell r="Z125" t="str">
            <v>Pending</v>
          </cell>
          <cell r="AA125" t="str">
            <v>Pending</v>
          </cell>
          <cell r="AB125" t="str">
            <v>Pending</v>
          </cell>
          <cell r="AC125" t="str">
            <v>Pending</v>
          </cell>
          <cell r="AD125" t="str">
            <v>Pending</v>
          </cell>
          <cell r="AE125" t="str">
            <v>Pending</v>
          </cell>
          <cell r="AF125" t="str">
            <v>Pending</v>
          </cell>
        </row>
        <row r="126">
          <cell r="N126" t="str">
            <v>China</v>
          </cell>
          <cell r="W126" t="str">
            <v>Pending</v>
          </cell>
          <cell r="X126" t="str">
            <v>Pending</v>
          </cell>
          <cell r="Y126" t="str">
            <v>Pending</v>
          </cell>
          <cell r="Z126" t="str">
            <v>Pending</v>
          </cell>
          <cell r="AA126" t="str">
            <v>Pending</v>
          </cell>
          <cell r="AB126" t="str">
            <v>Pending</v>
          </cell>
          <cell r="AC126" t="str">
            <v>Pending</v>
          </cell>
          <cell r="AD126" t="str">
            <v>Pending</v>
          </cell>
          <cell r="AE126" t="str">
            <v>Pending</v>
          </cell>
          <cell r="AF126" t="str">
            <v>Pending</v>
          </cell>
        </row>
        <row r="127">
          <cell r="N127" t="str">
            <v>China</v>
          </cell>
          <cell r="W127" t="str">
            <v>Pending</v>
          </cell>
          <cell r="X127" t="str">
            <v>Pending</v>
          </cell>
          <cell r="Y127" t="str">
            <v>Pending</v>
          </cell>
          <cell r="Z127" t="str">
            <v>Pending</v>
          </cell>
          <cell r="AA127" t="str">
            <v>Pending</v>
          </cell>
          <cell r="AB127" t="str">
            <v>Pending</v>
          </cell>
          <cell r="AC127" t="str">
            <v>Pending</v>
          </cell>
          <cell r="AD127" t="str">
            <v>Pending</v>
          </cell>
          <cell r="AE127" t="str">
            <v>Pending</v>
          </cell>
          <cell r="AF127" t="str">
            <v>Pending</v>
          </cell>
        </row>
        <row r="128">
          <cell r="N128" t="str">
            <v>China</v>
          </cell>
          <cell r="W128" t="str">
            <v>Pending</v>
          </cell>
          <cell r="X128" t="str">
            <v>Pending</v>
          </cell>
          <cell r="Y128" t="str">
            <v>Pending</v>
          </cell>
          <cell r="Z128" t="str">
            <v>Pending</v>
          </cell>
          <cell r="AA128" t="str">
            <v>Pending</v>
          </cell>
          <cell r="AB128" t="str">
            <v>Pending</v>
          </cell>
          <cell r="AC128" t="str">
            <v>Pending</v>
          </cell>
          <cell r="AD128" t="str">
            <v>Pending</v>
          </cell>
          <cell r="AE128" t="str">
            <v>Pending</v>
          </cell>
          <cell r="AF128" t="str">
            <v>Pending</v>
          </cell>
        </row>
        <row r="129">
          <cell r="N129" t="str">
            <v>China</v>
          </cell>
          <cell r="W129" t="str">
            <v>Pending</v>
          </cell>
          <cell r="X129" t="str">
            <v>Pending</v>
          </cell>
          <cell r="Y129" t="str">
            <v>Pending</v>
          </cell>
          <cell r="Z129" t="str">
            <v>Pending</v>
          </cell>
          <cell r="AA129" t="str">
            <v>Pending</v>
          </cell>
          <cell r="AB129" t="str">
            <v>Pending</v>
          </cell>
          <cell r="AC129" t="str">
            <v>Pending</v>
          </cell>
          <cell r="AD129" t="str">
            <v>Pending</v>
          </cell>
          <cell r="AE129" t="str">
            <v>Pending</v>
          </cell>
          <cell r="AF129" t="str">
            <v>Pending</v>
          </cell>
        </row>
        <row r="130">
          <cell r="N130" t="str">
            <v>China</v>
          </cell>
          <cell r="W130" t="str">
            <v>Pending</v>
          </cell>
          <cell r="X130" t="str">
            <v>Pending</v>
          </cell>
          <cell r="Y130" t="str">
            <v>Pending</v>
          </cell>
          <cell r="Z130" t="str">
            <v>Pending</v>
          </cell>
          <cell r="AA130" t="str">
            <v>Pending</v>
          </cell>
          <cell r="AB130" t="str">
            <v>Pending</v>
          </cell>
          <cell r="AC130" t="str">
            <v>Pending</v>
          </cell>
          <cell r="AD130" t="str">
            <v>Pending</v>
          </cell>
          <cell r="AE130" t="str">
            <v>Pending</v>
          </cell>
          <cell r="AF130" t="str">
            <v>Pending</v>
          </cell>
        </row>
        <row r="131">
          <cell r="N131" t="str">
            <v>China</v>
          </cell>
          <cell r="W131" t="str">
            <v>Pending</v>
          </cell>
          <cell r="X131" t="str">
            <v>Pending</v>
          </cell>
          <cell r="Y131" t="str">
            <v>Pending</v>
          </cell>
          <cell r="Z131" t="str">
            <v>Pending</v>
          </cell>
          <cell r="AA131" t="str">
            <v>Pending</v>
          </cell>
          <cell r="AB131" t="str">
            <v>Pending</v>
          </cell>
          <cell r="AC131" t="str">
            <v>Pending</v>
          </cell>
          <cell r="AD131" t="str">
            <v>Pending</v>
          </cell>
          <cell r="AE131" t="str">
            <v>Pending</v>
          </cell>
          <cell r="AF131" t="str">
            <v>Pending</v>
          </cell>
        </row>
        <row r="132">
          <cell r="N132" t="str">
            <v>China</v>
          </cell>
          <cell r="W132" t="str">
            <v>Pending</v>
          </cell>
          <cell r="X132" t="str">
            <v>Pending</v>
          </cell>
          <cell r="Y132" t="str">
            <v>Pending</v>
          </cell>
          <cell r="Z132" t="str">
            <v>Pending</v>
          </cell>
          <cell r="AA132" t="str">
            <v>Pending</v>
          </cell>
          <cell r="AB132" t="str">
            <v>Pending</v>
          </cell>
          <cell r="AC132" t="str">
            <v>Pending</v>
          </cell>
          <cell r="AD132" t="str">
            <v>Pending</v>
          </cell>
          <cell r="AE132" t="str">
            <v>Pending</v>
          </cell>
          <cell r="AF132" t="str">
            <v>Pending</v>
          </cell>
        </row>
        <row r="133">
          <cell r="N133" t="str">
            <v>China</v>
          </cell>
          <cell r="W133" t="str">
            <v>Pending</v>
          </cell>
          <cell r="X133" t="str">
            <v>Pending</v>
          </cell>
          <cell r="Y133" t="str">
            <v>Pending</v>
          </cell>
          <cell r="Z133" t="str">
            <v>Pending</v>
          </cell>
          <cell r="AA133" t="str">
            <v>Pending</v>
          </cell>
          <cell r="AB133" t="str">
            <v>Pending</v>
          </cell>
          <cell r="AC133" t="str">
            <v>Pending</v>
          </cell>
          <cell r="AD133" t="str">
            <v>Pending</v>
          </cell>
          <cell r="AE133" t="str">
            <v>Pending</v>
          </cell>
          <cell r="AF133" t="str">
            <v>Pending</v>
          </cell>
        </row>
        <row r="134">
          <cell r="N134" t="str">
            <v>China</v>
          </cell>
          <cell r="W134" t="str">
            <v>Pending</v>
          </cell>
          <cell r="X134" t="str">
            <v>Pending</v>
          </cell>
          <cell r="Y134" t="str">
            <v>Pending</v>
          </cell>
          <cell r="Z134" t="str">
            <v>Pending</v>
          </cell>
          <cell r="AA134" t="str">
            <v>Pending</v>
          </cell>
          <cell r="AB134" t="str">
            <v>Pending</v>
          </cell>
          <cell r="AC134" t="str">
            <v>Pending</v>
          </cell>
          <cell r="AD134" t="str">
            <v>Pending</v>
          </cell>
          <cell r="AE134" t="str">
            <v>Pending</v>
          </cell>
          <cell r="AF134" t="str">
            <v>Pending</v>
          </cell>
        </row>
        <row r="135">
          <cell r="N135" t="str">
            <v>China</v>
          </cell>
          <cell r="W135" t="str">
            <v>Pending</v>
          </cell>
          <cell r="X135" t="str">
            <v>Pending</v>
          </cell>
          <cell r="Y135" t="str">
            <v>Pending</v>
          </cell>
          <cell r="Z135" t="str">
            <v>Pending</v>
          </cell>
          <cell r="AA135" t="str">
            <v>Pending</v>
          </cell>
          <cell r="AB135" t="str">
            <v>Pending</v>
          </cell>
          <cell r="AC135" t="str">
            <v>Pending</v>
          </cell>
          <cell r="AD135" t="str">
            <v>Pending</v>
          </cell>
          <cell r="AE135" t="str">
            <v>Pending</v>
          </cell>
          <cell r="AF135" t="str">
            <v>Pending</v>
          </cell>
        </row>
        <row r="136">
          <cell r="N136" t="str">
            <v>China</v>
          </cell>
          <cell r="W136" t="str">
            <v>Pending</v>
          </cell>
          <cell r="X136" t="str">
            <v>Pending</v>
          </cell>
          <cell r="Y136" t="str">
            <v>Pending</v>
          </cell>
          <cell r="Z136" t="str">
            <v>Pending</v>
          </cell>
          <cell r="AA136" t="str">
            <v>Pending</v>
          </cell>
          <cell r="AB136" t="str">
            <v>Pending</v>
          </cell>
          <cell r="AC136" t="str">
            <v>Pending</v>
          </cell>
          <cell r="AD136" t="str">
            <v>Pending</v>
          </cell>
          <cell r="AE136" t="str">
            <v>Pending</v>
          </cell>
          <cell r="AF136" t="str">
            <v>Pending</v>
          </cell>
        </row>
        <row r="137">
          <cell r="N137" t="str">
            <v>China</v>
          </cell>
          <cell r="W137" t="str">
            <v>Pending</v>
          </cell>
          <cell r="X137" t="str">
            <v>Pending</v>
          </cell>
          <cell r="Y137" t="str">
            <v>Pending</v>
          </cell>
          <cell r="Z137" t="str">
            <v>Pending</v>
          </cell>
          <cell r="AA137" t="str">
            <v>Pending</v>
          </cell>
          <cell r="AB137" t="str">
            <v>Pending</v>
          </cell>
          <cell r="AC137" t="str">
            <v>Pending</v>
          </cell>
          <cell r="AD137" t="str">
            <v>Pending</v>
          </cell>
          <cell r="AE137" t="str">
            <v>Pending</v>
          </cell>
          <cell r="AF137" t="str">
            <v>Pending</v>
          </cell>
        </row>
        <row r="138">
          <cell r="N138" t="str">
            <v>China</v>
          </cell>
          <cell r="W138" t="str">
            <v>Operational</v>
          </cell>
          <cell r="X138" t="str">
            <v>Operational</v>
          </cell>
          <cell r="Y138" t="str">
            <v>Operational</v>
          </cell>
          <cell r="Z138" t="str">
            <v>Operational</v>
          </cell>
          <cell r="AA138" t="str">
            <v>Operational</v>
          </cell>
          <cell r="AB138" t="str">
            <v>Operational</v>
          </cell>
          <cell r="AC138" t="str">
            <v>Operational</v>
          </cell>
          <cell r="AD138" t="str">
            <v>Operational</v>
          </cell>
          <cell r="AE138" t="str">
            <v>Operational</v>
          </cell>
          <cell r="AF138" t="str">
            <v>Operational</v>
          </cell>
        </row>
        <row r="139">
          <cell r="N139" t="str">
            <v>China</v>
          </cell>
          <cell r="W139" t="str">
            <v>Pending</v>
          </cell>
          <cell r="X139" t="str">
            <v>Pending</v>
          </cell>
          <cell r="Y139" t="str">
            <v>Pending</v>
          </cell>
          <cell r="Z139" t="str">
            <v>Pending</v>
          </cell>
          <cell r="AA139" t="str">
            <v>Pending</v>
          </cell>
          <cell r="AB139" t="str">
            <v>Pending</v>
          </cell>
          <cell r="AC139" t="str">
            <v>Pending</v>
          </cell>
          <cell r="AD139" t="str">
            <v>Pending</v>
          </cell>
          <cell r="AE139" t="str">
            <v>Pending</v>
          </cell>
          <cell r="AF139" t="str">
            <v>Pending</v>
          </cell>
        </row>
        <row r="140">
          <cell r="N140" t="str">
            <v>China</v>
          </cell>
          <cell r="W140" t="str">
            <v>Pending</v>
          </cell>
          <cell r="X140" t="str">
            <v>Pending</v>
          </cell>
          <cell r="Y140" t="str">
            <v>Pending</v>
          </cell>
          <cell r="Z140" t="str">
            <v>Pending</v>
          </cell>
          <cell r="AA140" t="str">
            <v>Pending</v>
          </cell>
          <cell r="AB140" t="str">
            <v>Pending</v>
          </cell>
          <cell r="AC140" t="str">
            <v>Pending</v>
          </cell>
          <cell r="AD140" t="str">
            <v>Pending</v>
          </cell>
          <cell r="AE140" t="str">
            <v>Pending</v>
          </cell>
          <cell r="AF140" t="str">
            <v>Pending</v>
          </cell>
        </row>
        <row r="141">
          <cell r="N141" t="str">
            <v>China</v>
          </cell>
          <cell r="W141" t="str">
            <v>Pending</v>
          </cell>
          <cell r="X141" t="str">
            <v>Pending</v>
          </cell>
          <cell r="Y141" t="str">
            <v>Pending</v>
          </cell>
          <cell r="Z141" t="str">
            <v>Pending</v>
          </cell>
          <cell r="AA141" t="str">
            <v>Pending</v>
          </cell>
          <cell r="AB141" t="str">
            <v>Pending</v>
          </cell>
          <cell r="AC141" t="str">
            <v>Pending</v>
          </cell>
          <cell r="AD141" t="str">
            <v>Pending</v>
          </cell>
          <cell r="AE141" t="str">
            <v>Pending</v>
          </cell>
          <cell r="AF141" t="str">
            <v>Pending</v>
          </cell>
        </row>
        <row r="142">
          <cell r="N142" t="str">
            <v>China</v>
          </cell>
          <cell r="W142" t="str">
            <v>Pending</v>
          </cell>
          <cell r="X142" t="str">
            <v>Pending</v>
          </cell>
          <cell r="Y142" t="str">
            <v>Pending</v>
          </cell>
          <cell r="Z142" t="str">
            <v>Pending</v>
          </cell>
          <cell r="AA142" t="str">
            <v>Pending</v>
          </cell>
          <cell r="AB142" t="str">
            <v>Pending</v>
          </cell>
          <cell r="AC142" t="str">
            <v>Pending</v>
          </cell>
          <cell r="AD142" t="str">
            <v>Pending</v>
          </cell>
          <cell r="AE142" t="str">
            <v>Pending</v>
          </cell>
          <cell r="AF142" t="str">
            <v>Pending</v>
          </cell>
        </row>
        <row r="143">
          <cell r="N143" t="str">
            <v>China</v>
          </cell>
          <cell r="W143" t="str">
            <v>Pending</v>
          </cell>
          <cell r="X143" t="str">
            <v>Pending</v>
          </cell>
          <cell r="Y143" t="str">
            <v>Pending</v>
          </cell>
          <cell r="Z143" t="str">
            <v>Pending</v>
          </cell>
          <cell r="AA143" t="str">
            <v>Pending</v>
          </cell>
          <cell r="AB143" t="str">
            <v>Pending</v>
          </cell>
          <cell r="AC143" t="str">
            <v>Pending</v>
          </cell>
          <cell r="AD143" t="str">
            <v>Pending</v>
          </cell>
          <cell r="AE143" t="str">
            <v>Pending</v>
          </cell>
          <cell r="AF143" t="str">
            <v>Pending</v>
          </cell>
        </row>
        <row r="144">
          <cell r="N144" t="str">
            <v>China</v>
          </cell>
          <cell r="W144" t="str">
            <v>Pending</v>
          </cell>
          <cell r="X144" t="str">
            <v>Pending</v>
          </cell>
          <cell r="Y144" t="str">
            <v>Pending</v>
          </cell>
          <cell r="Z144" t="str">
            <v>Pending</v>
          </cell>
          <cell r="AA144" t="str">
            <v>Pending</v>
          </cell>
          <cell r="AB144" t="str">
            <v>Pending</v>
          </cell>
          <cell r="AC144" t="str">
            <v>Pending</v>
          </cell>
          <cell r="AD144" t="str">
            <v>Pending</v>
          </cell>
          <cell r="AE144" t="str">
            <v>Pending</v>
          </cell>
          <cell r="AF144" t="str">
            <v>Pending</v>
          </cell>
        </row>
        <row r="145">
          <cell r="N145" t="str">
            <v>China</v>
          </cell>
          <cell r="W145" t="str">
            <v>Pending</v>
          </cell>
          <cell r="X145" t="str">
            <v>Pending</v>
          </cell>
          <cell r="Y145" t="str">
            <v>Pending</v>
          </cell>
          <cell r="Z145" t="str">
            <v>Pending</v>
          </cell>
          <cell r="AA145" t="str">
            <v>Pending</v>
          </cell>
          <cell r="AB145" t="str">
            <v>Pending</v>
          </cell>
          <cell r="AC145" t="str">
            <v>Pending</v>
          </cell>
          <cell r="AD145" t="str">
            <v>Pending</v>
          </cell>
          <cell r="AE145" t="str">
            <v>Pending</v>
          </cell>
          <cell r="AF145" t="str">
            <v>Pending</v>
          </cell>
        </row>
        <row r="146">
          <cell r="N146" t="str">
            <v>China</v>
          </cell>
          <cell r="W146" t="str">
            <v>Pending</v>
          </cell>
          <cell r="X146" t="str">
            <v>Pending</v>
          </cell>
          <cell r="Y146" t="str">
            <v>Pending</v>
          </cell>
          <cell r="Z146" t="str">
            <v>Pending</v>
          </cell>
          <cell r="AA146" t="str">
            <v>Pending</v>
          </cell>
          <cell r="AB146" t="str">
            <v>Pending</v>
          </cell>
          <cell r="AC146" t="str">
            <v>Pending</v>
          </cell>
          <cell r="AD146" t="str">
            <v>Pending</v>
          </cell>
          <cell r="AE146" t="str">
            <v>Pending</v>
          </cell>
          <cell r="AF146" t="str">
            <v>Pending</v>
          </cell>
        </row>
        <row r="147">
          <cell r="N147" t="str">
            <v>China</v>
          </cell>
          <cell r="W147" t="str">
            <v>Pending</v>
          </cell>
          <cell r="X147" t="str">
            <v>Pending</v>
          </cell>
          <cell r="Y147" t="str">
            <v>Pending</v>
          </cell>
          <cell r="Z147" t="str">
            <v>Pending</v>
          </cell>
          <cell r="AA147" t="str">
            <v>Pending</v>
          </cell>
          <cell r="AB147" t="str">
            <v>Pending</v>
          </cell>
          <cell r="AC147" t="str">
            <v>Pending</v>
          </cell>
          <cell r="AD147" t="str">
            <v>Pending</v>
          </cell>
          <cell r="AE147" t="str">
            <v>Pending</v>
          </cell>
          <cell r="AF147" t="str">
            <v>Pending</v>
          </cell>
        </row>
        <row r="148">
          <cell r="N148" t="str">
            <v>China</v>
          </cell>
          <cell r="W148" t="str">
            <v>Pending</v>
          </cell>
          <cell r="X148" t="str">
            <v>Pending</v>
          </cell>
          <cell r="Y148" t="str">
            <v>Pending</v>
          </cell>
          <cell r="Z148" t="str">
            <v>Pending</v>
          </cell>
          <cell r="AA148" t="str">
            <v>Pending</v>
          </cell>
          <cell r="AB148" t="str">
            <v>Pending</v>
          </cell>
          <cell r="AC148" t="str">
            <v>Pending</v>
          </cell>
          <cell r="AD148" t="str">
            <v>Pending</v>
          </cell>
          <cell r="AE148" t="str">
            <v>Pending</v>
          </cell>
          <cell r="AF148" t="str">
            <v>Pending</v>
          </cell>
        </row>
        <row r="149">
          <cell r="N149" t="str">
            <v>Hong Kong SAR, China</v>
          </cell>
          <cell r="W149" t="str">
            <v>Under Construction</v>
          </cell>
          <cell r="X149" t="str">
            <v>Under Construction</v>
          </cell>
          <cell r="Y149" t="str">
            <v>Under Construction</v>
          </cell>
          <cell r="Z149" t="str">
            <v>Operational</v>
          </cell>
          <cell r="AA149" t="str">
            <v>Operational</v>
          </cell>
          <cell r="AB149" t="str">
            <v>Not Operational</v>
          </cell>
          <cell r="AC149" t="str">
            <v>Not Operational</v>
          </cell>
          <cell r="AD149" t="str">
            <v>Not Operational</v>
          </cell>
          <cell r="AE149" t="str">
            <v>Not Operational</v>
          </cell>
          <cell r="AF149" t="str">
            <v>Not Operational</v>
          </cell>
        </row>
        <row r="150">
          <cell r="N150" t="str">
            <v>Hong Kong SAR, China</v>
          </cell>
          <cell r="W150" t="str">
            <v>Under Construction</v>
          </cell>
          <cell r="X150" t="str">
            <v>Under Construction</v>
          </cell>
          <cell r="Y150" t="str">
            <v>Under Construction</v>
          </cell>
          <cell r="Z150" t="str">
            <v>Operational</v>
          </cell>
          <cell r="AA150" t="str">
            <v>Operational</v>
          </cell>
          <cell r="AB150" t="str">
            <v>Not Operational</v>
          </cell>
          <cell r="AC150" t="str">
            <v>Not Operational</v>
          </cell>
          <cell r="AD150" t="str">
            <v>Not Operational</v>
          </cell>
          <cell r="AE150" t="str">
            <v>Not Operational</v>
          </cell>
          <cell r="AF150" t="str">
            <v>Not Operational</v>
          </cell>
        </row>
        <row r="151">
          <cell r="N151" t="str">
            <v>China</v>
          </cell>
          <cell r="W151" t="str">
            <v>Pending</v>
          </cell>
          <cell r="X151" t="str">
            <v>Pending</v>
          </cell>
          <cell r="Y151" t="str">
            <v>Pending</v>
          </cell>
          <cell r="Z151" t="str">
            <v>Pending</v>
          </cell>
          <cell r="AA151" t="str">
            <v>Pending</v>
          </cell>
          <cell r="AB151" t="str">
            <v>Pending</v>
          </cell>
          <cell r="AC151" t="str">
            <v>Pending</v>
          </cell>
          <cell r="AD151" t="str">
            <v>Pending</v>
          </cell>
          <cell r="AE151" t="str">
            <v>Pending</v>
          </cell>
          <cell r="AF151" t="str">
            <v>Pending</v>
          </cell>
        </row>
        <row r="152">
          <cell r="N152" t="str">
            <v>China</v>
          </cell>
          <cell r="W152" t="str">
            <v>Pending</v>
          </cell>
          <cell r="X152" t="str">
            <v>Pending</v>
          </cell>
          <cell r="Y152" t="str">
            <v>Pending</v>
          </cell>
          <cell r="Z152" t="str">
            <v>Pending</v>
          </cell>
          <cell r="AA152" t="str">
            <v>Pending</v>
          </cell>
          <cell r="AB152" t="str">
            <v>Pending</v>
          </cell>
          <cell r="AC152" t="str">
            <v>Pending</v>
          </cell>
          <cell r="AD152" t="str">
            <v>Pending</v>
          </cell>
          <cell r="AE152" t="str">
            <v>Pending</v>
          </cell>
          <cell r="AF152" t="str">
            <v>Pending</v>
          </cell>
        </row>
        <row r="153">
          <cell r="N153" t="str">
            <v>China</v>
          </cell>
          <cell r="W153" t="str">
            <v>Pending</v>
          </cell>
          <cell r="X153" t="str">
            <v>Pending</v>
          </cell>
          <cell r="Y153" t="str">
            <v>Pending</v>
          </cell>
          <cell r="Z153" t="str">
            <v>Pending</v>
          </cell>
          <cell r="AA153" t="str">
            <v>Pending</v>
          </cell>
          <cell r="AB153" t="str">
            <v>Pending</v>
          </cell>
          <cell r="AC153" t="str">
            <v>Pending</v>
          </cell>
          <cell r="AD153" t="str">
            <v>Pending</v>
          </cell>
          <cell r="AE153" t="str">
            <v>Pending</v>
          </cell>
          <cell r="AF153" t="str">
            <v>Pending</v>
          </cell>
        </row>
        <row r="154">
          <cell r="N154" t="str">
            <v>China</v>
          </cell>
          <cell r="W154" t="str">
            <v>Pending</v>
          </cell>
          <cell r="X154" t="str">
            <v>Pending</v>
          </cell>
          <cell r="Y154" t="str">
            <v>Pending</v>
          </cell>
          <cell r="Z154" t="str">
            <v>Pending</v>
          </cell>
          <cell r="AA154" t="str">
            <v>Pending</v>
          </cell>
          <cell r="AB154" t="str">
            <v>Pending</v>
          </cell>
          <cell r="AC154" t="str">
            <v>Pending</v>
          </cell>
          <cell r="AD154" t="str">
            <v>Pending</v>
          </cell>
          <cell r="AE154" t="str">
            <v>Pending</v>
          </cell>
          <cell r="AF154" t="str">
            <v>Pending</v>
          </cell>
        </row>
        <row r="155">
          <cell r="N155" t="str">
            <v>China</v>
          </cell>
          <cell r="W155" t="str">
            <v>Pending</v>
          </cell>
          <cell r="X155" t="str">
            <v>Pending</v>
          </cell>
          <cell r="Y155" t="str">
            <v>Pending</v>
          </cell>
          <cell r="Z155" t="str">
            <v>Pending</v>
          </cell>
          <cell r="AA155" t="str">
            <v>Pending</v>
          </cell>
          <cell r="AB155" t="str">
            <v>Pending</v>
          </cell>
          <cell r="AC155" t="str">
            <v>Pending</v>
          </cell>
          <cell r="AD155" t="str">
            <v>Pending</v>
          </cell>
          <cell r="AE155" t="str">
            <v>Pending</v>
          </cell>
          <cell r="AF155" t="str">
            <v>Pending</v>
          </cell>
        </row>
        <row r="156">
          <cell r="N156" t="str">
            <v>China</v>
          </cell>
          <cell r="W156" t="str">
            <v>Pending</v>
          </cell>
          <cell r="X156" t="str">
            <v>Pending</v>
          </cell>
          <cell r="Y156" t="str">
            <v>Pending</v>
          </cell>
          <cell r="Z156" t="str">
            <v>Pending</v>
          </cell>
          <cell r="AA156" t="str">
            <v>Pending</v>
          </cell>
          <cell r="AB156" t="str">
            <v>Pending</v>
          </cell>
          <cell r="AC156" t="str">
            <v>Pending</v>
          </cell>
          <cell r="AD156" t="str">
            <v>Pending</v>
          </cell>
          <cell r="AE156" t="str">
            <v>Pending</v>
          </cell>
          <cell r="AF156" t="str">
            <v>Pending</v>
          </cell>
        </row>
        <row r="157">
          <cell r="N157" t="str">
            <v>Australia</v>
          </cell>
          <cell r="W157" t="str">
            <v>Under Construction</v>
          </cell>
          <cell r="X157" t="str">
            <v>Under Construction</v>
          </cell>
          <cell r="Y157" t="str">
            <v>Under Construction</v>
          </cell>
          <cell r="Z157" t="str">
            <v>Under Construction</v>
          </cell>
          <cell r="AA157" t="str">
            <v>Under Construction</v>
          </cell>
          <cell r="AB157" t="str">
            <v>Under Construction</v>
          </cell>
          <cell r="AC157" t="str">
            <v>Under Construction</v>
          </cell>
          <cell r="AD157" t="str">
            <v>Under Construction</v>
          </cell>
          <cell r="AE157" t="str">
            <v>Under Construction</v>
          </cell>
          <cell r="AF157" t="str">
            <v>Under Construction</v>
          </cell>
        </row>
        <row r="158">
          <cell r="N158" t="str">
            <v>Azerbaijan</v>
          </cell>
          <cell r="W158" t="str">
            <v>Operational</v>
          </cell>
          <cell r="X158" t="str">
            <v>Operational</v>
          </cell>
          <cell r="Y158" t="str">
            <v>Operational</v>
          </cell>
          <cell r="Z158" t="str">
            <v>Operational</v>
          </cell>
          <cell r="AA158" t="str">
            <v>Operational</v>
          </cell>
          <cell r="AB158" t="str">
            <v>Operational</v>
          </cell>
          <cell r="AC158" t="str">
            <v>Operational</v>
          </cell>
          <cell r="AD158" t="str">
            <v>Operational</v>
          </cell>
          <cell r="AE158" t="str">
            <v>Operational</v>
          </cell>
          <cell r="AF158" t="str">
            <v>Operational</v>
          </cell>
        </row>
        <row r="159">
          <cell r="N159" t="str">
            <v>Azerbaijan</v>
          </cell>
          <cell r="W159" t="str">
            <v>Operational</v>
          </cell>
          <cell r="X159" t="str">
            <v>Operational</v>
          </cell>
          <cell r="Y159" t="str">
            <v>Operational</v>
          </cell>
          <cell r="Z159" t="str">
            <v>Operational</v>
          </cell>
          <cell r="AA159" t="str">
            <v>Operational</v>
          </cell>
          <cell r="AB159" t="str">
            <v>Operational</v>
          </cell>
          <cell r="AC159" t="str">
            <v>Operational</v>
          </cell>
          <cell r="AD159" t="str">
            <v>Operational</v>
          </cell>
          <cell r="AE159" t="str">
            <v>Operational</v>
          </cell>
          <cell r="AF159" t="str">
            <v>Operational</v>
          </cell>
        </row>
        <row r="160">
          <cell r="N160" t="str">
            <v>China</v>
          </cell>
          <cell r="W160" t="str">
            <v>Under Construction</v>
          </cell>
          <cell r="X160" t="str">
            <v>Under Construction</v>
          </cell>
          <cell r="Y160" t="str">
            <v>Under Construction</v>
          </cell>
          <cell r="Z160" t="str">
            <v>Under Construction</v>
          </cell>
          <cell r="AA160" t="str">
            <v>Under Construction</v>
          </cell>
          <cell r="AB160" t="str">
            <v>Under Construction</v>
          </cell>
          <cell r="AC160" t="str">
            <v>Operational</v>
          </cell>
          <cell r="AD160" t="str">
            <v>Operational</v>
          </cell>
          <cell r="AE160" t="str">
            <v>Operational</v>
          </cell>
          <cell r="AF160" t="str">
            <v>Under Construction</v>
          </cell>
        </row>
        <row r="161">
          <cell r="N161" t="str">
            <v>China</v>
          </cell>
          <cell r="W161" t="str">
            <v>Pending</v>
          </cell>
          <cell r="X161" t="str">
            <v>Pending</v>
          </cell>
          <cell r="Y161" t="str">
            <v>Pending</v>
          </cell>
          <cell r="Z161" t="str">
            <v>Pending</v>
          </cell>
          <cell r="AA161" t="str">
            <v>Pending</v>
          </cell>
          <cell r="AB161" t="str">
            <v>Pending</v>
          </cell>
          <cell r="AC161" t="str">
            <v>Pending</v>
          </cell>
          <cell r="AD161" t="str">
            <v>Pending</v>
          </cell>
          <cell r="AE161" t="str">
            <v>Pending</v>
          </cell>
          <cell r="AF161" t="str">
            <v>Pending</v>
          </cell>
        </row>
        <row r="162">
          <cell r="N162" t="str">
            <v>China</v>
          </cell>
          <cell r="W162" t="str">
            <v>Pending</v>
          </cell>
          <cell r="X162" t="str">
            <v>Pending</v>
          </cell>
          <cell r="Y162" t="str">
            <v>Pending</v>
          </cell>
          <cell r="Z162" t="str">
            <v>Pending</v>
          </cell>
          <cell r="AA162" t="str">
            <v>Pending</v>
          </cell>
          <cell r="AB162" t="str">
            <v>Pending</v>
          </cell>
          <cell r="AC162" t="str">
            <v>Pending</v>
          </cell>
          <cell r="AD162" t="str">
            <v>Pending</v>
          </cell>
          <cell r="AE162" t="str">
            <v>Pending</v>
          </cell>
          <cell r="AF162" t="str">
            <v>Pending</v>
          </cell>
        </row>
        <row r="163">
          <cell r="N163" t="str">
            <v>China</v>
          </cell>
          <cell r="W163" t="str">
            <v>Pending</v>
          </cell>
          <cell r="X163" t="str">
            <v>Pending</v>
          </cell>
          <cell r="Y163" t="str">
            <v>Pending</v>
          </cell>
          <cell r="Z163" t="str">
            <v>Pending</v>
          </cell>
          <cell r="AA163" t="str">
            <v>Pending</v>
          </cell>
          <cell r="AB163" t="str">
            <v>Pending</v>
          </cell>
          <cell r="AC163" t="str">
            <v>Pending</v>
          </cell>
          <cell r="AD163" t="str">
            <v>Pending</v>
          </cell>
          <cell r="AE163" t="str">
            <v>Pending</v>
          </cell>
          <cell r="AF163" t="str">
            <v>Pending</v>
          </cell>
        </row>
        <row r="164">
          <cell r="N164" t="str">
            <v>China</v>
          </cell>
          <cell r="W164" t="str">
            <v>Pending</v>
          </cell>
          <cell r="X164" t="str">
            <v>Pending</v>
          </cell>
          <cell r="Y164" t="str">
            <v>Pending</v>
          </cell>
          <cell r="Z164" t="str">
            <v>Pending</v>
          </cell>
          <cell r="AA164" t="str">
            <v>Pending</v>
          </cell>
          <cell r="AB164" t="str">
            <v>Pending</v>
          </cell>
          <cell r="AC164" t="str">
            <v>Pending</v>
          </cell>
          <cell r="AD164" t="str">
            <v>Pending</v>
          </cell>
          <cell r="AE164" t="str">
            <v>Pending</v>
          </cell>
          <cell r="AF164" t="str">
            <v>Pending</v>
          </cell>
        </row>
        <row r="165">
          <cell r="N165" t="str">
            <v>China</v>
          </cell>
          <cell r="W165" t="str">
            <v>Pending</v>
          </cell>
          <cell r="X165" t="str">
            <v>Pending</v>
          </cell>
          <cell r="Y165" t="str">
            <v>Pending</v>
          </cell>
          <cell r="Z165" t="str">
            <v>Pending</v>
          </cell>
          <cell r="AA165" t="str">
            <v>Pending</v>
          </cell>
          <cell r="AB165" t="str">
            <v>Pending</v>
          </cell>
          <cell r="AC165" t="str">
            <v>Pending</v>
          </cell>
          <cell r="AD165" t="str">
            <v>Pending</v>
          </cell>
          <cell r="AE165" t="str">
            <v>Pending</v>
          </cell>
          <cell r="AF165" t="str">
            <v>Pending</v>
          </cell>
        </row>
        <row r="166">
          <cell r="N166" t="str">
            <v>China</v>
          </cell>
          <cell r="W166" t="str">
            <v>Pending</v>
          </cell>
          <cell r="X166" t="str">
            <v>Pending</v>
          </cell>
          <cell r="Y166" t="str">
            <v>Pending</v>
          </cell>
          <cell r="Z166" t="str">
            <v>Pending</v>
          </cell>
          <cell r="AA166" t="str">
            <v>Pending</v>
          </cell>
          <cell r="AB166" t="str">
            <v>Pending</v>
          </cell>
          <cell r="AC166" t="str">
            <v>Pending</v>
          </cell>
          <cell r="AD166" t="str">
            <v>Pending</v>
          </cell>
          <cell r="AE166" t="str">
            <v>Pending</v>
          </cell>
          <cell r="AF166" t="str">
            <v>Pending</v>
          </cell>
        </row>
        <row r="167">
          <cell r="N167" t="str">
            <v>China</v>
          </cell>
          <cell r="W167" t="str">
            <v>Pending</v>
          </cell>
          <cell r="X167" t="str">
            <v>Pending</v>
          </cell>
          <cell r="Y167" t="str">
            <v>Pending</v>
          </cell>
          <cell r="Z167" t="str">
            <v>Pending</v>
          </cell>
          <cell r="AA167" t="str">
            <v>Pending</v>
          </cell>
          <cell r="AB167" t="str">
            <v>Pending</v>
          </cell>
          <cell r="AC167" t="str">
            <v>Pending</v>
          </cell>
          <cell r="AD167" t="str">
            <v>Pending</v>
          </cell>
          <cell r="AE167" t="str">
            <v>Pending</v>
          </cell>
          <cell r="AF167" t="str">
            <v>Pending</v>
          </cell>
        </row>
        <row r="168">
          <cell r="N168" t="str">
            <v>China</v>
          </cell>
          <cell r="W168" t="str">
            <v>Pending</v>
          </cell>
          <cell r="X168" t="str">
            <v>Pending</v>
          </cell>
          <cell r="Y168" t="str">
            <v>Pending</v>
          </cell>
          <cell r="Z168" t="str">
            <v>Pending</v>
          </cell>
          <cell r="AA168" t="str">
            <v>Pending</v>
          </cell>
          <cell r="AB168" t="str">
            <v>Pending</v>
          </cell>
          <cell r="AC168" t="str">
            <v>Pending</v>
          </cell>
          <cell r="AD168" t="str">
            <v>Pending</v>
          </cell>
          <cell r="AE168" t="str">
            <v>Pending</v>
          </cell>
          <cell r="AF168" t="str">
            <v>Pending</v>
          </cell>
        </row>
        <row r="169">
          <cell r="N169" t="str">
            <v>China</v>
          </cell>
          <cell r="W169" t="str">
            <v>Pending</v>
          </cell>
          <cell r="X169" t="str">
            <v>Pending</v>
          </cell>
          <cell r="Y169" t="str">
            <v>Pending</v>
          </cell>
          <cell r="Z169" t="str">
            <v>Pending</v>
          </cell>
          <cell r="AA169" t="str">
            <v>Pending</v>
          </cell>
          <cell r="AB169" t="str">
            <v>Pending</v>
          </cell>
          <cell r="AC169" t="str">
            <v>Pending</v>
          </cell>
          <cell r="AD169" t="str">
            <v>Pending</v>
          </cell>
          <cell r="AE169" t="str">
            <v>Pending</v>
          </cell>
          <cell r="AF169" t="str">
            <v>Pending</v>
          </cell>
        </row>
        <row r="170">
          <cell r="N170" t="str">
            <v>China</v>
          </cell>
          <cell r="W170" t="str">
            <v>Pending</v>
          </cell>
          <cell r="X170" t="str">
            <v>Pending</v>
          </cell>
          <cell r="Y170" t="str">
            <v>Pending</v>
          </cell>
          <cell r="Z170" t="str">
            <v>Pending</v>
          </cell>
          <cell r="AA170" t="str">
            <v>Pending</v>
          </cell>
          <cell r="AB170" t="str">
            <v>Pending</v>
          </cell>
          <cell r="AC170" t="str">
            <v>Pending</v>
          </cell>
          <cell r="AD170" t="str">
            <v>Pending</v>
          </cell>
          <cell r="AE170" t="str">
            <v>Pending</v>
          </cell>
          <cell r="AF170" t="str">
            <v>Pending</v>
          </cell>
        </row>
        <row r="171">
          <cell r="N171" t="str">
            <v>China</v>
          </cell>
          <cell r="W171" t="str">
            <v>Pending</v>
          </cell>
          <cell r="X171" t="str">
            <v>Pending</v>
          </cell>
          <cell r="Y171" t="str">
            <v>Pending</v>
          </cell>
          <cell r="Z171" t="str">
            <v>Pending</v>
          </cell>
          <cell r="AA171" t="str">
            <v>Pending</v>
          </cell>
          <cell r="AB171" t="str">
            <v>Pending</v>
          </cell>
          <cell r="AC171" t="str">
            <v>Pending</v>
          </cell>
          <cell r="AD171" t="str">
            <v>Pending</v>
          </cell>
          <cell r="AE171" t="str">
            <v>Pending</v>
          </cell>
          <cell r="AF171" t="str">
            <v>Pending</v>
          </cell>
        </row>
        <row r="172">
          <cell r="N172" t="str">
            <v>China</v>
          </cell>
          <cell r="W172" t="str">
            <v>Pending</v>
          </cell>
          <cell r="X172" t="str">
            <v>Pending</v>
          </cell>
          <cell r="Y172" t="str">
            <v>Pending</v>
          </cell>
          <cell r="Z172" t="str">
            <v>Pending</v>
          </cell>
          <cell r="AA172" t="str">
            <v>Pending</v>
          </cell>
          <cell r="AB172" t="str">
            <v>Pending</v>
          </cell>
          <cell r="AC172" t="str">
            <v>Pending</v>
          </cell>
          <cell r="AD172" t="str">
            <v>Pending</v>
          </cell>
          <cell r="AE172" t="str">
            <v>Pending</v>
          </cell>
          <cell r="AF172" t="str">
            <v>Pending</v>
          </cell>
        </row>
        <row r="173">
          <cell r="N173" t="str">
            <v>China</v>
          </cell>
          <cell r="W173" t="str">
            <v>Pending</v>
          </cell>
          <cell r="X173" t="str">
            <v>Pending</v>
          </cell>
          <cell r="Y173" t="str">
            <v>Pending</v>
          </cell>
          <cell r="Z173" t="str">
            <v>Pending</v>
          </cell>
          <cell r="AA173" t="str">
            <v>Pending</v>
          </cell>
          <cell r="AB173" t="str">
            <v>Pending</v>
          </cell>
          <cell r="AC173" t="str">
            <v>Pending</v>
          </cell>
          <cell r="AD173" t="str">
            <v>Pending</v>
          </cell>
          <cell r="AE173" t="str">
            <v>Pending</v>
          </cell>
          <cell r="AF173" t="str">
            <v>Pending</v>
          </cell>
        </row>
        <row r="174">
          <cell r="N174" t="str">
            <v>China</v>
          </cell>
          <cell r="W174" t="str">
            <v>Pending</v>
          </cell>
          <cell r="X174" t="str">
            <v>Pending</v>
          </cell>
          <cell r="Y174" t="str">
            <v>Pending</v>
          </cell>
          <cell r="Z174" t="str">
            <v>Pending</v>
          </cell>
          <cell r="AA174" t="str">
            <v>Pending</v>
          </cell>
          <cell r="AB174" t="str">
            <v>Pending</v>
          </cell>
          <cell r="AC174" t="str">
            <v>Pending</v>
          </cell>
          <cell r="AD174" t="str">
            <v>Pending</v>
          </cell>
          <cell r="AE174" t="str">
            <v>Pending</v>
          </cell>
          <cell r="AF174" t="str">
            <v>Pending</v>
          </cell>
        </row>
        <row r="175">
          <cell r="N175" t="str">
            <v>China</v>
          </cell>
          <cell r="W175" t="str">
            <v>Pending</v>
          </cell>
          <cell r="X175" t="str">
            <v>Pending</v>
          </cell>
          <cell r="Y175" t="str">
            <v>Pending</v>
          </cell>
          <cell r="Z175" t="str">
            <v>Pending</v>
          </cell>
          <cell r="AA175" t="str">
            <v>Pending</v>
          </cell>
          <cell r="AB175" t="str">
            <v>Pending</v>
          </cell>
          <cell r="AC175" t="str">
            <v>Pending</v>
          </cell>
          <cell r="AD175" t="str">
            <v>Pending</v>
          </cell>
          <cell r="AE175" t="str">
            <v>Pending</v>
          </cell>
          <cell r="AF175" t="str">
            <v>Pending</v>
          </cell>
        </row>
        <row r="176">
          <cell r="N176" t="str">
            <v>China</v>
          </cell>
          <cell r="W176" t="str">
            <v>Pending</v>
          </cell>
          <cell r="X176" t="str">
            <v>Pending</v>
          </cell>
          <cell r="Y176" t="str">
            <v>Pending</v>
          </cell>
          <cell r="Z176" t="str">
            <v>Pending</v>
          </cell>
          <cell r="AA176" t="str">
            <v>Pending</v>
          </cell>
          <cell r="AB176" t="str">
            <v>Pending</v>
          </cell>
          <cell r="AC176" t="str">
            <v>Pending</v>
          </cell>
          <cell r="AD176" t="str">
            <v>Pending</v>
          </cell>
          <cell r="AE176" t="str">
            <v>Pending</v>
          </cell>
          <cell r="AF176" t="str">
            <v>Pending</v>
          </cell>
        </row>
        <row r="177">
          <cell r="N177" t="str">
            <v>China</v>
          </cell>
          <cell r="W177" t="str">
            <v>Pending</v>
          </cell>
          <cell r="X177" t="str">
            <v>Pending</v>
          </cell>
          <cell r="Y177" t="str">
            <v>Pending</v>
          </cell>
          <cell r="Z177" t="str">
            <v>Pending</v>
          </cell>
          <cell r="AA177" t="str">
            <v>Pending</v>
          </cell>
          <cell r="AB177" t="str">
            <v>Pending</v>
          </cell>
          <cell r="AC177" t="str">
            <v>Pending</v>
          </cell>
          <cell r="AD177" t="str">
            <v>Pending</v>
          </cell>
          <cell r="AE177" t="str">
            <v>Pending</v>
          </cell>
          <cell r="AF177" t="str">
            <v>Pending</v>
          </cell>
        </row>
        <row r="178">
          <cell r="N178" t="str">
            <v>China</v>
          </cell>
          <cell r="W178" t="str">
            <v>Pending</v>
          </cell>
          <cell r="X178" t="str">
            <v>Pending</v>
          </cell>
          <cell r="Y178" t="str">
            <v>Pending</v>
          </cell>
          <cell r="Z178" t="str">
            <v>Pending</v>
          </cell>
          <cell r="AA178" t="str">
            <v>Pending</v>
          </cell>
          <cell r="AB178" t="str">
            <v>Pending</v>
          </cell>
          <cell r="AC178" t="str">
            <v>Pending</v>
          </cell>
          <cell r="AD178" t="str">
            <v>Pending</v>
          </cell>
          <cell r="AE178" t="str">
            <v>Pending</v>
          </cell>
          <cell r="AF178" t="str">
            <v>Pending</v>
          </cell>
        </row>
        <row r="179">
          <cell r="N179" t="str">
            <v>China</v>
          </cell>
          <cell r="W179" t="str">
            <v>Pending</v>
          </cell>
          <cell r="X179" t="str">
            <v>Pending</v>
          </cell>
          <cell r="Y179" t="str">
            <v>Pending</v>
          </cell>
          <cell r="Z179" t="str">
            <v>Pending</v>
          </cell>
          <cell r="AA179" t="str">
            <v>Pending</v>
          </cell>
          <cell r="AB179" t="str">
            <v>Pending</v>
          </cell>
          <cell r="AC179" t="str">
            <v>Pending</v>
          </cell>
          <cell r="AD179" t="str">
            <v>Pending</v>
          </cell>
          <cell r="AE179" t="str">
            <v>Pending</v>
          </cell>
          <cell r="AF179" t="str">
            <v>Pending</v>
          </cell>
        </row>
        <row r="180">
          <cell r="N180" t="str">
            <v>China</v>
          </cell>
          <cell r="W180" t="str">
            <v>Pending</v>
          </cell>
          <cell r="X180" t="str">
            <v>Pending</v>
          </cell>
          <cell r="Y180" t="str">
            <v>Pending</v>
          </cell>
          <cell r="Z180" t="str">
            <v>Pending</v>
          </cell>
          <cell r="AA180" t="str">
            <v>Pending</v>
          </cell>
          <cell r="AB180" t="str">
            <v>Pending</v>
          </cell>
          <cell r="AC180" t="str">
            <v>Pending</v>
          </cell>
          <cell r="AD180" t="str">
            <v>Pending</v>
          </cell>
          <cell r="AE180" t="str">
            <v>Pending</v>
          </cell>
          <cell r="AF180" t="str">
            <v>Pending</v>
          </cell>
        </row>
        <row r="181">
          <cell r="N181" t="str">
            <v>China</v>
          </cell>
          <cell r="W181" t="str">
            <v>Operational</v>
          </cell>
          <cell r="X181" t="str">
            <v>Operational</v>
          </cell>
          <cell r="Y181" t="str">
            <v>Operational</v>
          </cell>
          <cell r="Z181" t="str">
            <v>Operational</v>
          </cell>
          <cell r="AA181" t="str">
            <v>Operational</v>
          </cell>
          <cell r="AB181" t="str">
            <v>Operational</v>
          </cell>
          <cell r="AC181" t="str">
            <v>Operational</v>
          </cell>
          <cell r="AD181" t="str">
            <v>Operational</v>
          </cell>
          <cell r="AE181" t="str">
            <v>Operational</v>
          </cell>
          <cell r="AF181" t="str">
            <v>Operational</v>
          </cell>
        </row>
        <row r="182">
          <cell r="N182" t="str">
            <v>China</v>
          </cell>
          <cell r="W182" t="str">
            <v>Under Construction</v>
          </cell>
          <cell r="X182" t="str">
            <v>Under Construction</v>
          </cell>
          <cell r="Y182" t="str">
            <v>Under Construction</v>
          </cell>
          <cell r="Z182" t="str">
            <v>Under Construction</v>
          </cell>
          <cell r="AA182" t="str">
            <v>Under Construction</v>
          </cell>
          <cell r="AB182" t="str">
            <v>Under Construction</v>
          </cell>
          <cell r="AC182" t="str">
            <v>Operational</v>
          </cell>
          <cell r="AD182" t="str">
            <v>Operational</v>
          </cell>
          <cell r="AE182" t="str">
            <v>Operational</v>
          </cell>
          <cell r="AF182" t="str">
            <v>Under Construction</v>
          </cell>
        </row>
        <row r="183">
          <cell r="N183" t="str">
            <v>China</v>
          </cell>
          <cell r="W183" t="str">
            <v>Under Construction</v>
          </cell>
          <cell r="X183" t="str">
            <v>Under Construction</v>
          </cell>
          <cell r="Y183" t="str">
            <v>Under Construction</v>
          </cell>
          <cell r="Z183" t="str">
            <v>Under Construction</v>
          </cell>
          <cell r="AA183" t="str">
            <v>Under Construction</v>
          </cell>
          <cell r="AB183" t="str">
            <v>Under Construction</v>
          </cell>
          <cell r="AC183" t="str">
            <v>Operational</v>
          </cell>
          <cell r="AD183" t="str">
            <v>Operational</v>
          </cell>
          <cell r="AE183" t="str">
            <v>Operational</v>
          </cell>
          <cell r="AF183" t="str">
            <v>Under Construction</v>
          </cell>
        </row>
        <row r="184">
          <cell r="N184" t="str">
            <v>China</v>
          </cell>
          <cell r="W184" t="str">
            <v>Pending</v>
          </cell>
          <cell r="X184" t="str">
            <v>Pending</v>
          </cell>
          <cell r="Y184" t="str">
            <v>Pending</v>
          </cell>
          <cell r="Z184" t="str">
            <v>Pending</v>
          </cell>
          <cell r="AA184" t="str">
            <v>Pending</v>
          </cell>
          <cell r="AB184" t="str">
            <v>Pending</v>
          </cell>
          <cell r="AC184" t="str">
            <v>Pending</v>
          </cell>
          <cell r="AD184" t="str">
            <v>Pending</v>
          </cell>
          <cell r="AE184" t="str">
            <v>Pending</v>
          </cell>
          <cell r="AF184" t="str">
            <v>Pending</v>
          </cell>
        </row>
        <row r="185">
          <cell r="N185" t="str">
            <v>China</v>
          </cell>
          <cell r="W185" t="str">
            <v>Pending</v>
          </cell>
          <cell r="X185" t="str">
            <v>Pending</v>
          </cell>
          <cell r="Y185" t="str">
            <v>Pending</v>
          </cell>
          <cell r="Z185" t="str">
            <v>Pending</v>
          </cell>
          <cell r="AA185" t="str">
            <v>Pending</v>
          </cell>
          <cell r="AB185" t="str">
            <v>Pending</v>
          </cell>
          <cell r="AC185" t="str">
            <v>Pending</v>
          </cell>
          <cell r="AD185" t="str">
            <v>Pending</v>
          </cell>
          <cell r="AE185" t="str">
            <v>Pending</v>
          </cell>
          <cell r="AF185" t="str">
            <v>Pending</v>
          </cell>
        </row>
        <row r="186">
          <cell r="N186" t="str">
            <v>China</v>
          </cell>
          <cell r="W186" t="str">
            <v>Pending</v>
          </cell>
          <cell r="X186" t="str">
            <v>Pending</v>
          </cell>
          <cell r="Y186" t="str">
            <v>Pending</v>
          </cell>
          <cell r="Z186" t="str">
            <v>Pending</v>
          </cell>
          <cell r="AA186" t="str">
            <v>Pending</v>
          </cell>
          <cell r="AB186" t="str">
            <v>Pending</v>
          </cell>
          <cell r="AC186" t="str">
            <v>Pending</v>
          </cell>
          <cell r="AD186" t="str">
            <v>Pending</v>
          </cell>
          <cell r="AE186" t="str">
            <v>Pending</v>
          </cell>
          <cell r="AF186" t="str">
            <v>Pending</v>
          </cell>
        </row>
        <row r="187">
          <cell r="N187" t="str">
            <v>China</v>
          </cell>
          <cell r="W187" t="str">
            <v>Pending</v>
          </cell>
          <cell r="X187" t="str">
            <v>Pending</v>
          </cell>
          <cell r="Y187" t="str">
            <v>Pending</v>
          </cell>
          <cell r="Z187" t="str">
            <v>Pending</v>
          </cell>
          <cell r="AA187" t="str">
            <v>Pending</v>
          </cell>
          <cell r="AB187" t="str">
            <v>Pending</v>
          </cell>
          <cell r="AC187" t="str">
            <v>Pending</v>
          </cell>
          <cell r="AD187" t="str">
            <v>Pending</v>
          </cell>
          <cell r="AE187" t="str">
            <v>Pending</v>
          </cell>
          <cell r="AF187" t="str">
            <v>Pending</v>
          </cell>
        </row>
        <row r="188">
          <cell r="N188" t="str">
            <v>China</v>
          </cell>
          <cell r="W188" t="str">
            <v>Pending</v>
          </cell>
          <cell r="X188" t="str">
            <v>Pending</v>
          </cell>
          <cell r="Y188" t="str">
            <v>Pending</v>
          </cell>
          <cell r="Z188" t="str">
            <v>Pending</v>
          </cell>
          <cell r="AA188" t="str">
            <v>Pending</v>
          </cell>
          <cell r="AB188" t="str">
            <v>Pending</v>
          </cell>
          <cell r="AC188" t="str">
            <v>Pending</v>
          </cell>
          <cell r="AD188" t="str">
            <v>Pending</v>
          </cell>
          <cell r="AE188" t="str">
            <v>Pending</v>
          </cell>
          <cell r="AF188" t="str">
            <v>Pending</v>
          </cell>
        </row>
        <row r="189">
          <cell r="N189" t="str">
            <v>China</v>
          </cell>
          <cell r="W189" t="str">
            <v>Pending</v>
          </cell>
          <cell r="X189" t="str">
            <v>Pending</v>
          </cell>
          <cell r="Y189" t="str">
            <v>Pending</v>
          </cell>
          <cell r="Z189" t="str">
            <v>Pending</v>
          </cell>
          <cell r="AA189" t="str">
            <v>Pending</v>
          </cell>
          <cell r="AB189" t="str">
            <v>Pending</v>
          </cell>
          <cell r="AC189" t="str">
            <v>Pending</v>
          </cell>
          <cell r="AD189" t="str">
            <v>Pending</v>
          </cell>
          <cell r="AE189" t="str">
            <v>Pending</v>
          </cell>
          <cell r="AF189" t="str">
            <v>Pending</v>
          </cell>
        </row>
        <row r="190">
          <cell r="N190" t="str">
            <v>China</v>
          </cell>
          <cell r="W190" t="str">
            <v>Operational</v>
          </cell>
          <cell r="X190" t="str">
            <v>Operational</v>
          </cell>
          <cell r="Y190" t="str">
            <v>Operational</v>
          </cell>
          <cell r="Z190" t="str">
            <v>Operational</v>
          </cell>
          <cell r="AA190" t="str">
            <v>Operational</v>
          </cell>
          <cell r="AB190" t="str">
            <v>Operational</v>
          </cell>
          <cell r="AC190" t="str">
            <v>Operational</v>
          </cell>
          <cell r="AD190" t="str">
            <v>Operational</v>
          </cell>
          <cell r="AE190" t="str">
            <v>Operational</v>
          </cell>
          <cell r="AF190" t="str">
            <v>Operational</v>
          </cell>
        </row>
        <row r="191">
          <cell r="N191" t="str">
            <v>China</v>
          </cell>
          <cell r="W191" t="str">
            <v>Operational</v>
          </cell>
          <cell r="X191" t="str">
            <v>Operational</v>
          </cell>
          <cell r="Y191" t="str">
            <v>Operational</v>
          </cell>
          <cell r="Z191" t="str">
            <v>Operational</v>
          </cell>
          <cell r="AA191" t="str">
            <v>Operational</v>
          </cell>
          <cell r="AB191" t="str">
            <v>Operational</v>
          </cell>
          <cell r="AC191" t="str">
            <v>Operational</v>
          </cell>
          <cell r="AD191" t="str">
            <v>Operational</v>
          </cell>
          <cell r="AE191" t="str">
            <v>Operational</v>
          </cell>
          <cell r="AF191" t="str">
            <v>Operational</v>
          </cell>
        </row>
        <row r="192">
          <cell r="N192" t="str">
            <v>China</v>
          </cell>
          <cell r="W192" t="str">
            <v>Operational</v>
          </cell>
          <cell r="X192" t="str">
            <v>Operational</v>
          </cell>
          <cell r="Y192" t="str">
            <v>Operational</v>
          </cell>
          <cell r="Z192" t="str">
            <v>Operational</v>
          </cell>
          <cell r="AA192" t="str">
            <v>Operational</v>
          </cell>
          <cell r="AB192" t="str">
            <v>Operational</v>
          </cell>
          <cell r="AC192" t="str">
            <v>Operational</v>
          </cell>
          <cell r="AD192" t="str">
            <v>Operational</v>
          </cell>
          <cell r="AE192" t="str">
            <v>Operational</v>
          </cell>
          <cell r="AF192" t="str">
            <v>Operational</v>
          </cell>
        </row>
        <row r="193">
          <cell r="N193" t="str">
            <v>China</v>
          </cell>
          <cell r="W193" t="str">
            <v>Operational</v>
          </cell>
          <cell r="X193" t="str">
            <v>Operational</v>
          </cell>
          <cell r="Y193" t="str">
            <v>Operational</v>
          </cell>
          <cell r="Z193" t="str">
            <v>Operational</v>
          </cell>
          <cell r="AA193" t="str">
            <v>Operational</v>
          </cell>
          <cell r="AB193" t="str">
            <v>Operational</v>
          </cell>
          <cell r="AC193" t="str">
            <v>Operational</v>
          </cell>
          <cell r="AD193" t="str">
            <v>Operational</v>
          </cell>
          <cell r="AE193" t="str">
            <v>Operational</v>
          </cell>
          <cell r="AF193" t="str">
            <v>Operational</v>
          </cell>
        </row>
        <row r="194">
          <cell r="N194" t="str">
            <v>China</v>
          </cell>
          <cell r="W194" t="str">
            <v>Pending</v>
          </cell>
          <cell r="X194" t="str">
            <v>Pending</v>
          </cell>
          <cell r="Y194" t="str">
            <v>Pending</v>
          </cell>
          <cell r="Z194" t="str">
            <v>Pending</v>
          </cell>
          <cell r="AA194" t="str">
            <v>Pending</v>
          </cell>
          <cell r="AB194" t="str">
            <v>Pending</v>
          </cell>
          <cell r="AC194" t="str">
            <v>Pending</v>
          </cell>
          <cell r="AD194" t="str">
            <v>Pending</v>
          </cell>
          <cell r="AE194" t="str">
            <v>Pending</v>
          </cell>
          <cell r="AF194" t="str">
            <v>Pending</v>
          </cell>
        </row>
        <row r="195">
          <cell r="N195" t="str">
            <v>China</v>
          </cell>
          <cell r="W195" t="str">
            <v>Pending</v>
          </cell>
          <cell r="X195" t="str">
            <v>Pending</v>
          </cell>
          <cell r="Y195" t="str">
            <v>Pending</v>
          </cell>
          <cell r="Z195" t="str">
            <v>Pending</v>
          </cell>
          <cell r="AA195" t="str">
            <v>Pending</v>
          </cell>
          <cell r="AB195" t="str">
            <v>Pending</v>
          </cell>
          <cell r="AC195" t="str">
            <v>Pending</v>
          </cell>
          <cell r="AD195" t="str">
            <v>Pending</v>
          </cell>
          <cell r="AE195" t="str">
            <v>Pending</v>
          </cell>
          <cell r="AF195" t="str">
            <v>Pending</v>
          </cell>
        </row>
        <row r="196">
          <cell r="N196" t="str">
            <v>China</v>
          </cell>
          <cell r="W196" t="str">
            <v>Pending</v>
          </cell>
          <cell r="X196" t="str">
            <v>Pending</v>
          </cell>
          <cell r="Y196" t="str">
            <v>Pending</v>
          </cell>
          <cell r="Z196" t="str">
            <v>Pending</v>
          </cell>
          <cell r="AA196" t="str">
            <v>Pending</v>
          </cell>
          <cell r="AB196" t="str">
            <v>Pending</v>
          </cell>
          <cell r="AC196" t="str">
            <v>Pending</v>
          </cell>
          <cell r="AD196" t="str">
            <v>Pending</v>
          </cell>
          <cell r="AE196" t="str">
            <v>Pending</v>
          </cell>
          <cell r="AF196" t="str">
            <v>Pending</v>
          </cell>
        </row>
        <row r="197">
          <cell r="N197" t="str">
            <v>Singapore</v>
          </cell>
          <cell r="W197" t="str">
            <v>Under Construction</v>
          </cell>
          <cell r="X197" t="str">
            <v>Under Construction</v>
          </cell>
          <cell r="Y197" t="str">
            <v>Under Construction</v>
          </cell>
          <cell r="Z197" t="str">
            <v>Under Construction</v>
          </cell>
          <cell r="AA197" t="str">
            <v>Under Construction</v>
          </cell>
          <cell r="AB197" t="str">
            <v>Under Construction</v>
          </cell>
          <cell r="AC197" t="str">
            <v>Under Construction</v>
          </cell>
          <cell r="AD197" t="str">
            <v>Under Construction</v>
          </cell>
          <cell r="AE197" t="str">
            <v>Under Construction</v>
          </cell>
          <cell r="AF197" t="str">
            <v>Under Construction</v>
          </cell>
        </row>
        <row r="198">
          <cell r="N198" t="str">
            <v>Hong Kong SAR, China</v>
          </cell>
          <cell r="W198" t="str">
            <v>Under Construction</v>
          </cell>
          <cell r="X198" t="str">
            <v>Under Construction</v>
          </cell>
          <cell r="Y198" t="str">
            <v>Under Construction</v>
          </cell>
          <cell r="Z198" t="str">
            <v>Under Construction</v>
          </cell>
          <cell r="AA198" t="str">
            <v>Under Construction</v>
          </cell>
          <cell r="AB198" t="str">
            <v>Under Construction</v>
          </cell>
          <cell r="AC198" t="str">
            <v>Under Construction</v>
          </cell>
          <cell r="AD198" t="str">
            <v>Under Construction</v>
          </cell>
          <cell r="AE198" t="str">
            <v>Under Construction</v>
          </cell>
          <cell r="AF198" t="str">
            <v>Under Construction</v>
          </cell>
        </row>
        <row r="199">
          <cell r="N199" t="str">
            <v>Singapore</v>
          </cell>
          <cell r="W199" t="str">
            <v>Under Construction</v>
          </cell>
          <cell r="X199" t="str">
            <v>Under Construction</v>
          </cell>
          <cell r="Y199" t="str">
            <v>Under Construction</v>
          </cell>
          <cell r="Z199" t="str">
            <v>Under Construction</v>
          </cell>
          <cell r="AA199" t="str">
            <v>Under Construction</v>
          </cell>
          <cell r="AB199" t="str">
            <v>Under Construction</v>
          </cell>
          <cell r="AC199" t="str">
            <v>Under Construction</v>
          </cell>
          <cell r="AD199" t="str">
            <v>Under Construction</v>
          </cell>
          <cell r="AE199" t="str">
            <v>Under Construction</v>
          </cell>
          <cell r="AF199" t="str">
            <v>Under Construction</v>
          </cell>
        </row>
        <row r="200">
          <cell r="N200" t="str">
            <v>China</v>
          </cell>
          <cell r="W200" t="str">
            <v>Under Construction</v>
          </cell>
          <cell r="X200" t="str">
            <v>Under Construction</v>
          </cell>
          <cell r="Y200" t="str">
            <v>Under Construction</v>
          </cell>
          <cell r="Z200" t="str">
            <v>Under Construction</v>
          </cell>
          <cell r="AA200" t="str">
            <v>Under Construction</v>
          </cell>
          <cell r="AB200" t="str">
            <v>Under Construction</v>
          </cell>
          <cell r="AC200" t="str">
            <v>Under Construction</v>
          </cell>
          <cell r="AD200" t="str">
            <v>Operational</v>
          </cell>
          <cell r="AE200" t="str">
            <v>Operational</v>
          </cell>
          <cell r="AF200" t="str">
            <v>Operational</v>
          </cell>
        </row>
        <row r="201">
          <cell r="N201" t="str">
            <v>China</v>
          </cell>
          <cell r="W201" t="str">
            <v>Under Construction</v>
          </cell>
          <cell r="X201" t="str">
            <v>Under Construction</v>
          </cell>
          <cell r="Y201" t="str">
            <v>Under Construction</v>
          </cell>
          <cell r="Z201" t="str">
            <v>Under Construction</v>
          </cell>
          <cell r="AA201" t="str">
            <v>Under Construction</v>
          </cell>
          <cell r="AB201" t="str">
            <v>Under Construction</v>
          </cell>
          <cell r="AC201" t="str">
            <v>Under Construction</v>
          </cell>
          <cell r="AD201" t="str">
            <v>Operational</v>
          </cell>
          <cell r="AE201" t="str">
            <v>Operational</v>
          </cell>
          <cell r="AF201" t="str">
            <v>Operational</v>
          </cell>
        </row>
        <row r="202">
          <cell r="N202" t="str">
            <v>China</v>
          </cell>
          <cell r="W202" t="str">
            <v>Under Construction</v>
          </cell>
          <cell r="X202" t="str">
            <v>Under Construction</v>
          </cell>
          <cell r="Y202" t="str">
            <v>Under Construction</v>
          </cell>
          <cell r="Z202" t="str">
            <v>Under Construction</v>
          </cell>
          <cell r="AA202" t="str">
            <v>Under Construction</v>
          </cell>
          <cell r="AB202" t="str">
            <v>Under Construction</v>
          </cell>
          <cell r="AC202" t="str">
            <v>Under Construction</v>
          </cell>
          <cell r="AD202" t="str">
            <v>Operational</v>
          </cell>
          <cell r="AE202" t="str">
            <v>Operational</v>
          </cell>
          <cell r="AF202" t="str">
            <v>Operational</v>
          </cell>
        </row>
        <row r="203">
          <cell r="N203" t="str">
            <v>China</v>
          </cell>
          <cell r="W203" t="str">
            <v>Under Construction</v>
          </cell>
          <cell r="X203" t="str">
            <v>Under Construction</v>
          </cell>
          <cell r="Y203" t="str">
            <v>Under Construction</v>
          </cell>
          <cell r="Z203" t="str">
            <v>Under Construction</v>
          </cell>
          <cell r="AA203" t="str">
            <v>Under Construction</v>
          </cell>
          <cell r="AB203" t="str">
            <v>Under Construction</v>
          </cell>
          <cell r="AC203" t="str">
            <v>Under Construction</v>
          </cell>
          <cell r="AD203" t="str">
            <v>Operational</v>
          </cell>
          <cell r="AE203" t="str">
            <v>Operational</v>
          </cell>
          <cell r="AF203" t="str">
            <v>Operational</v>
          </cell>
        </row>
        <row r="204">
          <cell r="N204" t="str">
            <v>Singapore</v>
          </cell>
          <cell r="W204" t="str">
            <v>Under Construction</v>
          </cell>
          <cell r="X204" t="str">
            <v>Under Construction</v>
          </cell>
          <cell r="Y204" t="str">
            <v>Under Construction</v>
          </cell>
          <cell r="Z204" t="str">
            <v>Under Construction</v>
          </cell>
          <cell r="AA204" t="str">
            <v>Under Construction</v>
          </cell>
          <cell r="AB204" t="str">
            <v>Under Construction</v>
          </cell>
          <cell r="AC204" t="str">
            <v>Under Construction</v>
          </cell>
          <cell r="AD204" t="str">
            <v>Under Construction</v>
          </cell>
          <cell r="AE204" t="str">
            <v>Under Construction</v>
          </cell>
          <cell r="AF204" t="str">
            <v>Under Construction</v>
          </cell>
        </row>
        <row r="205">
          <cell r="N205" t="str">
            <v>Australia</v>
          </cell>
          <cell r="W205" t="str">
            <v>Operational</v>
          </cell>
          <cell r="X205" t="str">
            <v>Operational</v>
          </cell>
          <cell r="Y205" t="str">
            <v>Operational</v>
          </cell>
          <cell r="Z205" t="str">
            <v>Operational</v>
          </cell>
          <cell r="AA205" t="str">
            <v>Operational</v>
          </cell>
          <cell r="AB205" t="str">
            <v>Operational</v>
          </cell>
          <cell r="AC205" t="str">
            <v>Operational</v>
          </cell>
          <cell r="AD205" t="str">
            <v>Operational</v>
          </cell>
          <cell r="AE205" t="str">
            <v>Not Operational</v>
          </cell>
          <cell r="AF205" t="str">
            <v>Not Operational</v>
          </cell>
        </row>
        <row r="206">
          <cell r="N206" t="str">
            <v>Australia</v>
          </cell>
          <cell r="W206" t="str">
            <v>Operational</v>
          </cell>
          <cell r="X206" t="str">
            <v>Operational</v>
          </cell>
          <cell r="Y206" t="str">
            <v>Operational</v>
          </cell>
          <cell r="Z206" t="str">
            <v>Operational</v>
          </cell>
          <cell r="AA206" t="str">
            <v>Operational</v>
          </cell>
          <cell r="AB206" t="str">
            <v>Operational</v>
          </cell>
          <cell r="AC206" t="str">
            <v>Operational</v>
          </cell>
          <cell r="AD206" t="str">
            <v>Operational</v>
          </cell>
          <cell r="AE206" t="str">
            <v>Operational</v>
          </cell>
          <cell r="AF206" t="str">
            <v>Operational</v>
          </cell>
        </row>
        <row r="207">
          <cell r="N207" t="str">
            <v>Malaysia</v>
          </cell>
          <cell r="W207" t="str">
            <v>Operational</v>
          </cell>
          <cell r="X207" t="str">
            <v>Operational</v>
          </cell>
          <cell r="Y207" t="str">
            <v>Operational</v>
          </cell>
          <cell r="Z207" t="str">
            <v>Operational</v>
          </cell>
          <cell r="AA207" t="str">
            <v>Operational</v>
          </cell>
          <cell r="AB207" t="str">
            <v>Operational</v>
          </cell>
          <cell r="AC207" t="str">
            <v>Operational</v>
          </cell>
          <cell r="AD207" t="str">
            <v>Operational</v>
          </cell>
          <cell r="AE207" t="str">
            <v>Not Operational</v>
          </cell>
          <cell r="AF207" t="str">
            <v>Not Operational</v>
          </cell>
        </row>
        <row r="208">
          <cell r="N208" t="str">
            <v>Malaysia</v>
          </cell>
          <cell r="W208" t="str">
            <v>Under Construction</v>
          </cell>
          <cell r="X208" t="str">
            <v>Under Construction</v>
          </cell>
          <cell r="Y208" t="str">
            <v>Under Construction</v>
          </cell>
          <cell r="Z208" t="str">
            <v>Under Construction</v>
          </cell>
          <cell r="AA208" t="str">
            <v>Under Construction</v>
          </cell>
          <cell r="AB208" t="str">
            <v>Under Construction</v>
          </cell>
          <cell r="AC208" t="str">
            <v>Under Construction</v>
          </cell>
          <cell r="AD208" t="str">
            <v>Under Construction</v>
          </cell>
          <cell r="AE208" t="str">
            <v>Under Construction</v>
          </cell>
          <cell r="AF208" t="str">
            <v>Under Construction</v>
          </cell>
        </row>
        <row r="209">
          <cell r="N209" t="str">
            <v>Australia</v>
          </cell>
          <cell r="W209" t="str">
            <v>Operational</v>
          </cell>
          <cell r="X209" t="str">
            <v>Operational</v>
          </cell>
          <cell r="Y209" t="str">
            <v>Operational</v>
          </cell>
          <cell r="Z209" t="str">
            <v>Operational</v>
          </cell>
          <cell r="AA209" t="str">
            <v>Operational</v>
          </cell>
          <cell r="AB209" t="str">
            <v>Operational</v>
          </cell>
          <cell r="AC209" t="str">
            <v>Operational</v>
          </cell>
          <cell r="AD209" t="str">
            <v>Operational</v>
          </cell>
          <cell r="AE209" t="str">
            <v>Operational</v>
          </cell>
          <cell r="AF209" t="str">
            <v>Operational</v>
          </cell>
        </row>
        <row r="210">
          <cell r="N210" t="str">
            <v>Australia</v>
          </cell>
          <cell r="W210" t="str">
            <v>Operational</v>
          </cell>
          <cell r="X210" t="str">
            <v>Operational</v>
          </cell>
          <cell r="Y210" t="str">
            <v>Operational</v>
          </cell>
          <cell r="Z210" t="str">
            <v>Operational</v>
          </cell>
          <cell r="AA210" t="str">
            <v>Operational</v>
          </cell>
          <cell r="AB210" t="str">
            <v>Operational</v>
          </cell>
          <cell r="AC210" t="str">
            <v>Operational</v>
          </cell>
          <cell r="AD210" t="str">
            <v>Operational</v>
          </cell>
          <cell r="AE210" t="str">
            <v>Operational</v>
          </cell>
          <cell r="AF210" t="str">
            <v>Operational</v>
          </cell>
        </row>
        <row r="211">
          <cell r="N211" t="str">
            <v>Australia</v>
          </cell>
          <cell r="W211" t="str">
            <v>Operational</v>
          </cell>
          <cell r="X211" t="str">
            <v>Operational</v>
          </cell>
          <cell r="Y211" t="str">
            <v>Operational</v>
          </cell>
          <cell r="Z211" t="str">
            <v>Operational</v>
          </cell>
          <cell r="AA211" t="str">
            <v>Operational</v>
          </cell>
          <cell r="AB211" t="str">
            <v>Operational</v>
          </cell>
          <cell r="AC211" t="str">
            <v>Operational</v>
          </cell>
          <cell r="AD211" t="str">
            <v>Operational</v>
          </cell>
          <cell r="AE211" t="str">
            <v>Operational</v>
          </cell>
          <cell r="AF211" t="str">
            <v>Operational</v>
          </cell>
        </row>
        <row r="212">
          <cell r="N212" t="str">
            <v>Australia</v>
          </cell>
          <cell r="W212" t="str">
            <v>Operational</v>
          </cell>
          <cell r="X212" t="str">
            <v>Operational</v>
          </cell>
          <cell r="Y212" t="str">
            <v>Operational</v>
          </cell>
          <cell r="Z212" t="str">
            <v>Operational</v>
          </cell>
          <cell r="AA212" t="str">
            <v>Operational</v>
          </cell>
          <cell r="AB212" t="str">
            <v>Operational</v>
          </cell>
          <cell r="AC212" t="str">
            <v>Operational</v>
          </cell>
          <cell r="AD212" t="str">
            <v>Operational</v>
          </cell>
          <cell r="AE212" t="str">
            <v>Operational</v>
          </cell>
          <cell r="AF212" t="str">
            <v>Operational</v>
          </cell>
        </row>
        <row r="213">
          <cell r="N213" t="str">
            <v>Australia</v>
          </cell>
          <cell r="W213" t="str">
            <v>Operational</v>
          </cell>
          <cell r="X213" t="str">
            <v>Operational</v>
          </cell>
          <cell r="Y213" t="str">
            <v>Operational</v>
          </cell>
          <cell r="Z213" t="str">
            <v>Operational</v>
          </cell>
          <cell r="AA213" t="str">
            <v>Operational</v>
          </cell>
          <cell r="AB213" t="str">
            <v>Operational</v>
          </cell>
          <cell r="AC213" t="str">
            <v>Operational</v>
          </cell>
          <cell r="AD213" t="str">
            <v>Operational</v>
          </cell>
          <cell r="AE213" t="str">
            <v>Operational</v>
          </cell>
          <cell r="AF213" t="str">
            <v>Operational</v>
          </cell>
        </row>
        <row r="214">
          <cell r="N214" t="str">
            <v>Australia</v>
          </cell>
          <cell r="W214" t="str">
            <v>Under Construction</v>
          </cell>
          <cell r="X214" t="str">
            <v>Under Construction</v>
          </cell>
          <cell r="Y214" t="str">
            <v>Under Construction</v>
          </cell>
          <cell r="Z214" t="str">
            <v>Under Construction</v>
          </cell>
          <cell r="AA214" t="str">
            <v>Under Construction</v>
          </cell>
          <cell r="AB214" t="str">
            <v>Under Construction</v>
          </cell>
          <cell r="AC214" t="str">
            <v>Under Construction</v>
          </cell>
          <cell r="AD214" t="str">
            <v>Under Construction</v>
          </cell>
          <cell r="AE214" t="str">
            <v>Operational</v>
          </cell>
          <cell r="AF214" t="str">
            <v>Operational</v>
          </cell>
        </row>
        <row r="215">
          <cell r="N215" t="str">
            <v>Australia</v>
          </cell>
          <cell r="W215" t="str">
            <v>Operational</v>
          </cell>
          <cell r="X215" t="str">
            <v>Operational</v>
          </cell>
          <cell r="Y215" t="str">
            <v>Operational</v>
          </cell>
          <cell r="Z215" t="str">
            <v>Operational</v>
          </cell>
          <cell r="AA215" t="str">
            <v>Operational</v>
          </cell>
          <cell r="AB215" t="str">
            <v>Operational</v>
          </cell>
          <cell r="AC215" t="str">
            <v>Operational</v>
          </cell>
          <cell r="AD215" t="str">
            <v>Operational</v>
          </cell>
          <cell r="AE215" t="str">
            <v>Operational</v>
          </cell>
          <cell r="AF215" t="str">
            <v>Operational</v>
          </cell>
        </row>
        <row r="216">
          <cell r="N216" t="str">
            <v>Australia</v>
          </cell>
          <cell r="W216" t="str">
            <v>Operational</v>
          </cell>
          <cell r="X216" t="str">
            <v>Operational</v>
          </cell>
          <cell r="Y216" t="str">
            <v>Operational</v>
          </cell>
          <cell r="Z216" t="str">
            <v>Operational</v>
          </cell>
          <cell r="AA216" t="str">
            <v>Operational</v>
          </cell>
          <cell r="AB216" t="str">
            <v>Operational</v>
          </cell>
          <cell r="AC216" t="str">
            <v>Operational</v>
          </cell>
          <cell r="AD216" t="str">
            <v>Operational</v>
          </cell>
          <cell r="AE216" t="str">
            <v>Operational</v>
          </cell>
          <cell r="AF216" t="str">
            <v>Operational</v>
          </cell>
        </row>
        <row r="217">
          <cell r="N217" t="str">
            <v>Australia</v>
          </cell>
          <cell r="W217" t="str">
            <v>Under Construction</v>
          </cell>
          <cell r="X217" t="str">
            <v>Under Construction</v>
          </cell>
          <cell r="Y217" t="str">
            <v>Under Construction</v>
          </cell>
          <cell r="Z217" t="str">
            <v>Under Construction</v>
          </cell>
          <cell r="AA217" t="str">
            <v>Under Construction</v>
          </cell>
          <cell r="AB217" t="str">
            <v>Under Construction</v>
          </cell>
          <cell r="AC217" t="str">
            <v>Under Construction</v>
          </cell>
          <cell r="AD217" t="str">
            <v>Under Construction</v>
          </cell>
          <cell r="AE217" t="str">
            <v>Operational</v>
          </cell>
          <cell r="AF217" t="str">
            <v>Operational</v>
          </cell>
        </row>
        <row r="218">
          <cell r="N218" t="str">
            <v>Australia</v>
          </cell>
          <cell r="W218" t="str">
            <v>Operational</v>
          </cell>
          <cell r="X218" t="str">
            <v>Operational</v>
          </cell>
          <cell r="Y218" t="str">
            <v>Operational</v>
          </cell>
          <cell r="Z218" t="str">
            <v>Operational</v>
          </cell>
          <cell r="AA218" t="str">
            <v>Operational</v>
          </cell>
          <cell r="AB218" t="str">
            <v>Operational</v>
          </cell>
          <cell r="AC218" t="str">
            <v>Operational</v>
          </cell>
          <cell r="AD218" t="str">
            <v>Operational</v>
          </cell>
          <cell r="AE218" t="str">
            <v>Operational</v>
          </cell>
          <cell r="AF218" t="str">
            <v>Operational</v>
          </cell>
        </row>
        <row r="219">
          <cell r="N219" t="str">
            <v>Australia</v>
          </cell>
          <cell r="W219" t="str">
            <v>Operational</v>
          </cell>
          <cell r="X219" t="str">
            <v>Operational</v>
          </cell>
          <cell r="Y219" t="str">
            <v>Operational</v>
          </cell>
          <cell r="Z219" t="str">
            <v>Operational</v>
          </cell>
          <cell r="AA219" t="str">
            <v>Operational</v>
          </cell>
          <cell r="AB219" t="str">
            <v>Operational</v>
          </cell>
          <cell r="AC219" t="str">
            <v>Operational</v>
          </cell>
          <cell r="AD219" t="str">
            <v>Operational</v>
          </cell>
          <cell r="AE219" t="str">
            <v>Not operational</v>
          </cell>
          <cell r="AF219" t="str">
            <v>Not operational</v>
          </cell>
        </row>
        <row r="220">
          <cell r="N220" t="str">
            <v>Australia</v>
          </cell>
          <cell r="W220" t="str">
            <v>Under Construction</v>
          </cell>
          <cell r="X220" t="str">
            <v>Under Construction</v>
          </cell>
          <cell r="Y220" t="str">
            <v>Under Construction</v>
          </cell>
          <cell r="Z220" t="str">
            <v>Under Construction</v>
          </cell>
          <cell r="AA220" t="str">
            <v>Under Construction</v>
          </cell>
          <cell r="AB220" t="str">
            <v>Under Construction</v>
          </cell>
          <cell r="AC220" t="str">
            <v>Under Construction</v>
          </cell>
          <cell r="AD220" t="str">
            <v>Under Construction</v>
          </cell>
          <cell r="AE220" t="str">
            <v>Operational</v>
          </cell>
          <cell r="AF220" t="str">
            <v>Operational</v>
          </cell>
        </row>
        <row r="221">
          <cell r="N221" t="str">
            <v>Australia</v>
          </cell>
          <cell r="W221" t="str">
            <v>Under Construction</v>
          </cell>
          <cell r="X221" t="str">
            <v>Under Construction</v>
          </cell>
          <cell r="Y221" t="str">
            <v>Under Construction</v>
          </cell>
          <cell r="Z221" t="str">
            <v>Under Construction</v>
          </cell>
          <cell r="AA221" t="str">
            <v>Under Construction</v>
          </cell>
          <cell r="AB221" t="str">
            <v>Under Construction</v>
          </cell>
          <cell r="AC221" t="str">
            <v>Under Construction</v>
          </cell>
          <cell r="AD221" t="str">
            <v>Under Construction</v>
          </cell>
          <cell r="AE221" t="str">
            <v>Operational</v>
          </cell>
          <cell r="AF221" t="str">
            <v>Operational</v>
          </cell>
        </row>
        <row r="222">
          <cell r="N222" t="str">
            <v>Australia</v>
          </cell>
          <cell r="W222" t="str">
            <v>Under Construction</v>
          </cell>
          <cell r="X222" t="str">
            <v>Under Construction</v>
          </cell>
          <cell r="Y222" t="str">
            <v>Under Construction</v>
          </cell>
          <cell r="Z222" t="str">
            <v>Under Construction</v>
          </cell>
          <cell r="AA222" t="str">
            <v>Under Construction</v>
          </cell>
          <cell r="AB222" t="str">
            <v>Under Construction</v>
          </cell>
          <cell r="AC222" t="str">
            <v>Under Construction</v>
          </cell>
          <cell r="AD222" t="str">
            <v>Under Construction</v>
          </cell>
          <cell r="AE222" t="str">
            <v>Operational</v>
          </cell>
          <cell r="AF222" t="str">
            <v>Operational</v>
          </cell>
        </row>
        <row r="223">
          <cell r="N223" t="str">
            <v>Australia</v>
          </cell>
          <cell r="W223" t="str">
            <v>Under Construction</v>
          </cell>
          <cell r="X223" t="str">
            <v>Under Construction</v>
          </cell>
          <cell r="Y223" t="str">
            <v>Under Construction</v>
          </cell>
          <cell r="Z223" t="str">
            <v>Under Construction</v>
          </cell>
          <cell r="AA223" t="str">
            <v>Under Construction</v>
          </cell>
          <cell r="AB223" t="str">
            <v>Under Construction</v>
          </cell>
          <cell r="AC223" t="str">
            <v>Operational</v>
          </cell>
          <cell r="AD223" t="str">
            <v>Operational</v>
          </cell>
          <cell r="AE223" t="str">
            <v>Operational</v>
          </cell>
          <cell r="AF223" t="str">
            <v>Operational</v>
          </cell>
        </row>
        <row r="224">
          <cell r="N224" t="str">
            <v>Australia</v>
          </cell>
          <cell r="W224" t="str">
            <v>Under Construction</v>
          </cell>
          <cell r="X224" t="str">
            <v>Under Construction</v>
          </cell>
          <cell r="Y224" t="str">
            <v>Under Construction</v>
          </cell>
          <cell r="Z224" t="str">
            <v>Under Construction</v>
          </cell>
          <cell r="AA224" t="str">
            <v>Under Construction</v>
          </cell>
          <cell r="AB224" t="str">
            <v>Under Construction</v>
          </cell>
          <cell r="AC224" t="str">
            <v>Under Construction</v>
          </cell>
          <cell r="AD224" t="str">
            <v>Under Construction</v>
          </cell>
          <cell r="AE224" t="str">
            <v>Operational</v>
          </cell>
          <cell r="AF224" t="str">
            <v>Operational</v>
          </cell>
        </row>
        <row r="225">
          <cell r="N225" t="str">
            <v>China</v>
          </cell>
          <cell r="W225" t="str">
            <v>Under Construction</v>
          </cell>
          <cell r="X225" t="str">
            <v>Under Construction</v>
          </cell>
          <cell r="Y225" t="str">
            <v>Under Construction</v>
          </cell>
          <cell r="Z225" t="str">
            <v>Under Construction</v>
          </cell>
          <cell r="AA225" t="str">
            <v>Under Construction</v>
          </cell>
          <cell r="AB225" t="str">
            <v>Under Construction</v>
          </cell>
          <cell r="AC225" t="str">
            <v>Under Construction</v>
          </cell>
          <cell r="AD225" t="str">
            <v>Under Construction</v>
          </cell>
          <cell r="AE225" t="str">
            <v>Under Construction</v>
          </cell>
          <cell r="AF225" t="str">
            <v>Under Construction</v>
          </cell>
        </row>
        <row r="226">
          <cell r="N226" t="str">
            <v>China</v>
          </cell>
          <cell r="W226" t="str">
            <v>Under Construction</v>
          </cell>
          <cell r="X226" t="str">
            <v>Under Construction</v>
          </cell>
          <cell r="Y226" t="str">
            <v>Under Construction</v>
          </cell>
          <cell r="Z226" t="str">
            <v>Under Construction</v>
          </cell>
          <cell r="AA226" t="str">
            <v>Under Construction</v>
          </cell>
          <cell r="AB226" t="str">
            <v>Under Construction</v>
          </cell>
          <cell r="AC226" t="str">
            <v>Under Construction</v>
          </cell>
          <cell r="AD226" t="str">
            <v>Under Construction</v>
          </cell>
          <cell r="AE226" t="str">
            <v>Under Construction</v>
          </cell>
          <cell r="AF226" t="str">
            <v>Under Construction</v>
          </cell>
        </row>
        <row r="227">
          <cell r="N227" t="str">
            <v>China</v>
          </cell>
          <cell r="W227" t="str">
            <v>Under Construction</v>
          </cell>
          <cell r="X227" t="str">
            <v>Under Construction</v>
          </cell>
          <cell r="Y227" t="str">
            <v>Under Construction</v>
          </cell>
          <cell r="Z227" t="str">
            <v>Under Construction</v>
          </cell>
          <cell r="AA227" t="str">
            <v>Under Construction</v>
          </cell>
          <cell r="AB227" t="str">
            <v>Under Construction</v>
          </cell>
          <cell r="AC227" t="str">
            <v>Under Construction</v>
          </cell>
          <cell r="AD227" t="str">
            <v>Under Construction</v>
          </cell>
          <cell r="AE227" t="str">
            <v>Under Construction</v>
          </cell>
          <cell r="AF227" t="str">
            <v>Under Construction</v>
          </cell>
        </row>
        <row r="228">
          <cell r="N228" t="str">
            <v>China</v>
          </cell>
          <cell r="W228" t="str">
            <v>Under Construction</v>
          </cell>
          <cell r="X228" t="str">
            <v>Under Construction</v>
          </cell>
          <cell r="Y228" t="str">
            <v>Under Construction</v>
          </cell>
          <cell r="Z228" t="str">
            <v>Under Construction</v>
          </cell>
          <cell r="AA228" t="str">
            <v>Under Construction</v>
          </cell>
          <cell r="AB228" t="str">
            <v>Under Construction</v>
          </cell>
          <cell r="AC228" t="str">
            <v>Under Construction</v>
          </cell>
          <cell r="AD228" t="str">
            <v>Under Construction</v>
          </cell>
          <cell r="AE228" t="str">
            <v>Under Construction</v>
          </cell>
          <cell r="AF228" t="str">
            <v>Under Construction</v>
          </cell>
        </row>
        <row r="229">
          <cell r="N229" t="str">
            <v>China</v>
          </cell>
          <cell r="W229" t="str">
            <v>Under Construction</v>
          </cell>
          <cell r="X229" t="str">
            <v>Under Construction</v>
          </cell>
          <cell r="Y229" t="str">
            <v>Under Construction</v>
          </cell>
          <cell r="Z229" t="str">
            <v>Under Construction</v>
          </cell>
          <cell r="AA229" t="str">
            <v>Under Construction</v>
          </cell>
          <cell r="AB229" t="str">
            <v>Under Construction</v>
          </cell>
          <cell r="AC229" t="str">
            <v>Under Construction</v>
          </cell>
          <cell r="AD229" t="str">
            <v>Under Construction</v>
          </cell>
          <cell r="AE229" t="str">
            <v>Under Construction</v>
          </cell>
          <cell r="AF229" t="str">
            <v>Under Construction</v>
          </cell>
        </row>
        <row r="230">
          <cell r="N230" t="str">
            <v>China</v>
          </cell>
          <cell r="W230" t="str">
            <v>Under Construction</v>
          </cell>
          <cell r="X230" t="str">
            <v>Under Construction</v>
          </cell>
          <cell r="Y230" t="str">
            <v>Under Construction</v>
          </cell>
          <cell r="Z230" t="str">
            <v>Under Construction</v>
          </cell>
          <cell r="AA230" t="str">
            <v>Under Construction</v>
          </cell>
          <cell r="AB230" t="str">
            <v>Under Construction</v>
          </cell>
          <cell r="AC230" t="str">
            <v>Under Construction</v>
          </cell>
          <cell r="AD230" t="str">
            <v>Under Construction</v>
          </cell>
          <cell r="AE230" t="str">
            <v>Under Construction</v>
          </cell>
          <cell r="AF230" t="str">
            <v>Under Construction</v>
          </cell>
        </row>
        <row r="231">
          <cell r="N231" t="str">
            <v>China</v>
          </cell>
          <cell r="W231" t="str">
            <v>Under Construction</v>
          </cell>
          <cell r="X231" t="str">
            <v>Under Construction</v>
          </cell>
          <cell r="Y231" t="str">
            <v>Under Construction</v>
          </cell>
          <cell r="Z231" t="str">
            <v>Under Construction</v>
          </cell>
          <cell r="AA231" t="str">
            <v>Under Construction</v>
          </cell>
          <cell r="AB231" t="str">
            <v>Under Construction</v>
          </cell>
          <cell r="AC231" t="str">
            <v>Under Construction</v>
          </cell>
          <cell r="AD231" t="str">
            <v>Under Construction</v>
          </cell>
          <cell r="AE231" t="str">
            <v>Under Construction</v>
          </cell>
          <cell r="AF231" t="str">
            <v>Under Construction</v>
          </cell>
        </row>
        <row r="232">
          <cell r="N232" t="str">
            <v>China</v>
          </cell>
          <cell r="W232" t="str">
            <v>Under Construction</v>
          </cell>
          <cell r="X232" t="str">
            <v>Under Construction</v>
          </cell>
          <cell r="Y232" t="str">
            <v>Under Construction</v>
          </cell>
          <cell r="Z232" t="str">
            <v>Under Construction</v>
          </cell>
          <cell r="AA232" t="str">
            <v>Under Construction</v>
          </cell>
          <cell r="AB232" t="str">
            <v>Under Construction</v>
          </cell>
          <cell r="AC232" t="str">
            <v>Under Construction</v>
          </cell>
          <cell r="AD232" t="str">
            <v>Under Construction</v>
          </cell>
          <cell r="AE232" t="str">
            <v>Under Construction</v>
          </cell>
          <cell r="AF232" t="str">
            <v>Under Construction</v>
          </cell>
        </row>
        <row r="233">
          <cell r="N233" t="str">
            <v>China</v>
          </cell>
          <cell r="W233" t="str">
            <v>Under Construction</v>
          </cell>
          <cell r="X233" t="str">
            <v>Under Construction</v>
          </cell>
          <cell r="Y233" t="str">
            <v>Under Construction</v>
          </cell>
          <cell r="Z233" t="str">
            <v>Under Construction</v>
          </cell>
          <cell r="AA233" t="str">
            <v>Under Construction</v>
          </cell>
          <cell r="AB233" t="str">
            <v>Under Construction</v>
          </cell>
          <cell r="AC233" t="str">
            <v>Under Construction</v>
          </cell>
          <cell r="AD233" t="str">
            <v>Under Construction</v>
          </cell>
          <cell r="AE233" t="str">
            <v>Under Construction</v>
          </cell>
          <cell r="AF233" t="str">
            <v>Under Construction</v>
          </cell>
        </row>
        <row r="234">
          <cell r="N234" t="str">
            <v>China</v>
          </cell>
          <cell r="W234" t="str">
            <v>Under Construction</v>
          </cell>
          <cell r="X234" t="str">
            <v>Under Construction</v>
          </cell>
          <cell r="Y234" t="str">
            <v>Under Construction</v>
          </cell>
          <cell r="Z234" t="str">
            <v>Under Construction</v>
          </cell>
          <cell r="AA234" t="str">
            <v>Under Construction</v>
          </cell>
          <cell r="AB234" t="str">
            <v>Under Construction</v>
          </cell>
          <cell r="AC234" t="str">
            <v>Under Construction</v>
          </cell>
          <cell r="AD234" t="str">
            <v>Under Construction</v>
          </cell>
          <cell r="AE234" t="str">
            <v>Under Construction</v>
          </cell>
          <cell r="AF234" t="str">
            <v>Under Construction</v>
          </cell>
        </row>
        <row r="235">
          <cell r="N235" t="str">
            <v>China</v>
          </cell>
          <cell r="W235" t="str">
            <v>Under Construction</v>
          </cell>
          <cell r="X235" t="str">
            <v>Under Construction</v>
          </cell>
          <cell r="Y235" t="str">
            <v>Under Construction</v>
          </cell>
          <cell r="Z235" t="str">
            <v>Under Construction</v>
          </cell>
          <cell r="AA235" t="str">
            <v>Under Construction</v>
          </cell>
          <cell r="AB235" t="str">
            <v>Under Construction</v>
          </cell>
          <cell r="AC235" t="str">
            <v>Under Construction</v>
          </cell>
          <cell r="AD235" t="str">
            <v>Under Construction</v>
          </cell>
          <cell r="AE235" t="str">
            <v>Under Construction</v>
          </cell>
          <cell r="AF235" t="str">
            <v>Under Construction</v>
          </cell>
        </row>
        <row r="236">
          <cell r="N236" t="str">
            <v>China</v>
          </cell>
          <cell r="W236"/>
          <cell r="X236" t="str">
            <v>Operational</v>
          </cell>
          <cell r="Y236" t="str">
            <v>Operational</v>
          </cell>
          <cell r="Z236" t="str">
            <v>Operational</v>
          </cell>
          <cell r="AA236" t="str">
            <v>Operational</v>
          </cell>
          <cell r="AB236" t="str">
            <v>Operational</v>
          </cell>
          <cell r="AC236" t="str">
            <v>Operational</v>
          </cell>
          <cell r="AD236" t="str">
            <v>Operational</v>
          </cell>
          <cell r="AE236" t="str">
            <v>Operational</v>
          </cell>
          <cell r="AF236" t="str">
            <v>Operational</v>
          </cell>
        </row>
        <row r="237">
          <cell r="N237" t="str">
            <v>China</v>
          </cell>
          <cell r="W237" t="str">
            <v>Under Construction</v>
          </cell>
          <cell r="X237" t="str">
            <v>Under Construction</v>
          </cell>
          <cell r="Y237" t="str">
            <v>Under Construction</v>
          </cell>
          <cell r="Z237" t="str">
            <v>Under Construction</v>
          </cell>
          <cell r="AA237" t="str">
            <v>Under Construction</v>
          </cell>
          <cell r="AB237" t="str">
            <v>Under Construction</v>
          </cell>
          <cell r="AC237" t="str">
            <v>Under Construction</v>
          </cell>
          <cell r="AD237" t="str">
            <v>Under Construction</v>
          </cell>
          <cell r="AE237" t="str">
            <v>Under Construction</v>
          </cell>
          <cell r="AF237" t="str">
            <v>Under Construction</v>
          </cell>
        </row>
        <row r="238">
          <cell r="N238" t="str">
            <v>China</v>
          </cell>
          <cell r="W238" t="str">
            <v>Under Construction</v>
          </cell>
          <cell r="X238" t="str">
            <v>Under Construction</v>
          </cell>
          <cell r="Y238" t="str">
            <v>Under Construction</v>
          </cell>
          <cell r="Z238" t="str">
            <v>Under Construction</v>
          </cell>
          <cell r="AA238" t="str">
            <v>Under Construction</v>
          </cell>
          <cell r="AB238" t="str">
            <v>Under Construction</v>
          </cell>
          <cell r="AC238" t="str">
            <v>Under Construction</v>
          </cell>
          <cell r="AD238" t="str">
            <v>Under Construction</v>
          </cell>
          <cell r="AE238" t="str">
            <v>Under Construction</v>
          </cell>
          <cell r="AF238" t="str">
            <v>Under Construction</v>
          </cell>
        </row>
        <row r="239">
          <cell r="N239" t="str">
            <v>China</v>
          </cell>
          <cell r="W239" t="str">
            <v>Under Construction</v>
          </cell>
          <cell r="X239" t="str">
            <v>Under Construction</v>
          </cell>
          <cell r="Y239" t="str">
            <v>Under Construction</v>
          </cell>
          <cell r="Z239" t="str">
            <v>Under Construction</v>
          </cell>
          <cell r="AA239" t="str">
            <v>Under Construction</v>
          </cell>
          <cell r="AB239" t="str">
            <v>Under Construction</v>
          </cell>
          <cell r="AC239" t="str">
            <v>Under Construction</v>
          </cell>
          <cell r="AD239" t="str">
            <v>Under Construction</v>
          </cell>
          <cell r="AE239" t="str">
            <v>Under Construction</v>
          </cell>
          <cell r="AF239" t="str">
            <v>Under Construction</v>
          </cell>
        </row>
        <row r="240">
          <cell r="N240" t="str">
            <v>China</v>
          </cell>
          <cell r="W240" t="str">
            <v>Operational</v>
          </cell>
          <cell r="X240" t="str">
            <v>Operational</v>
          </cell>
          <cell r="Y240" t="str">
            <v>Operational</v>
          </cell>
          <cell r="Z240" t="str">
            <v>Operational</v>
          </cell>
          <cell r="AA240" t="str">
            <v>Operational</v>
          </cell>
          <cell r="AB240" t="str">
            <v>Operational</v>
          </cell>
          <cell r="AC240" t="str">
            <v>Operational</v>
          </cell>
          <cell r="AD240" t="str">
            <v>Operational</v>
          </cell>
          <cell r="AE240" t="str">
            <v>Operational</v>
          </cell>
          <cell r="AF240" t="str">
            <v>Operational</v>
          </cell>
        </row>
        <row r="241">
          <cell r="N241" t="str">
            <v>China</v>
          </cell>
          <cell r="W241" t="str">
            <v>Under Construction</v>
          </cell>
          <cell r="X241" t="str">
            <v>Under Construction</v>
          </cell>
          <cell r="Y241" t="str">
            <v>Under Construction</v>
          </cell>
          <cell r="Z241" t="str">
            <v>Under Construction</v>
          </cell>
          <cell r="AA241" t="str">
            <v>Under Construction</v>
          </cell>
          <cell r="AB241" t="str">
            <v>Under Construction</v>
          </cell>
          <cell r="AC241" t="str">
            <v>Under Construction</v>
          </cell>
          <cell r="AD241" t="str">
            <v>Under Construction</v>
          </cell>
          <cell r="AE241" t="str">
            <v>Under Construction</v>
          </cell>
          <cell r="AF241" t="str">
            <v>Under Construction</v>
          </cell>
        </row>
        <row r="242">
          <cell r="N242" t="str">
            <v>China</v>
          </cell>
          <cell r="W242" t="str">
            <v>Under Construction</v>
          </cell>
          <cell r="X242" t="str">
            <v>Under Construction</v>
          </cell>
          <cell r="Y242" t="str">
            <v>Under Construction</v>
          </cell>
          <cell r="Z242" t="str">
            <v>Under Construction</v>
          </cell>
          <cell r="AA242" t="str">
            <v>Under Construction</v>
          </cell>
          <cell r="AB242" t="str">
            <v>Under Construction</v>
          </cell>
          <cell r="AC242" t="str">
            <v>Under Construction</v>
          </cell>
          <cell r="AD242" t="str">
            <v>Under Construction</v>
          </cell>
          <cell r="AE242" t="str">
            <v>Under Construction</v>
          </cell>
          <cell r="AF242" t="str">
            <v>Under Construction</v>
          </cell>
        </row>
        <row r="243">
          <cell r="N243" t="str">
            <v>China</v>
          </cell>
          <cell r="W243" t="str">
            <v>Under Construction</v>
          </cell>
          <cell r="X243" t="str">
            <v>Under Construction</v>
          </cell>
          <cell r="Y243" t="str">
            <v>Under Construction</v>
          </cell>
          <cell r="Z243" t="str">
            <v>Under Construction</v>
          </cell>
          <cell r="AA243" t="str">
            <v>Under Construction</v>
          </cell>
          <cell r="AB243" t="str">
            <v>Under Construction</v>
          </cell>
          <cell r="AC243" t="str">
            <v>Under Construction</v>
          </cell>
          <cell r="AD243" t="str">
            <v>Under Construction</v>
          </cell>
          <cell r="AE243" t="str">
            <v>Under Construction</v>
          </cell>
          <cell r="AF243" t="str">
            <v>Under Construction</v>
          </cell>
        </row>
        <row r="244">
          <cell r="N244" t="str">
            <v>China</v>
          </cell>
          <cell r="W244" t="str">
            <v>Under Construction</v>
          </cell>
          <cell r="X244" t="str">
            <v>Under Construction</v>
          </cell>
          <cell r="Y244" t="str">
            <v>Under Construction</v>
          </cell>
          <cell r="Z244" t="str">
            <v>Under Construction</v>
          </cell>
          <cell r="AA244" t="str">
            <v>Under Construction</v>
          </cell>
          <cell r="AB244" t="str">
            <v>Under Construction</v>
          </cell>
          <cell r="AC244" t="str">
            <v>Under Construction</v>
          </cell>
          <cell r="AD244" t="str">
            <v>Under Construction</v>
          </cell>
          <cell r="AE244" t="str">
            <v>Under Construction</v>
          </cell>
          <cell r="AF244" t="str">
            <v>Under Construction</v>
          </cell>
        </row>
        <row r="245">
          <cell r="N245" t="str">
            <v>China</v>
          </cell>
          <cell r="W245" t="str">
            <v>Under Construction</v>
          </cell>
          <cell r="X245" t="str">
            <v>Under Construction</v>
          </cell>
          <cell r="Y245" t="str">
            <v>Under Construction</v>
          </cell>
          <cell r="Z245" t="str">
            <v>Under Construction</v>
          </cell>
          <cell r="AA245" t="str">
            <v>Under Construction</v>
          </cell>
          <cell r="AB245" t="str">
            <v>Under Construction</v>
          </cell>
          <cell r="AC245" t="str">
            <v>Under Construction</v>
          </cell>
          <cell r="AD245" t="str">
            <v>Under Construction</v>
          </cell>
          <cell r="AE245" t="str">
            <v>Under Construction</v>
          </cell>
          <cell r="AF245" t="str">
            <v>Under Construction</v>
          </cell>
        </row>
        <row r="246">
          <cell r="N246" t="str">
            <v>China</v>
          </cell>
          <cell r="W246" t="str">
            <v>Under Construction</v>
          </cell>
          <cell r="X246" t="str">
            <v>Under Construction</v>
          </cell>
          <cell r="Y246" t="str">
            <v>Under Construction</v>
          </cell>
          <cell r="Z246" t="str">
            <v>Under Construction</v>
          </cell>
          <cell r="AA246" t="str">
            <v>Under Construction</v>
          </cell>
          <cell r="AB246" t="str">
            <v>Under Construction</v>
          </cell>
          <cell r="AC246" t="str">
            <v>Under Construction</v>
          </cell>
          <cell r="AD246" t="str">
            <v>Under Construction</v>
          </cell>
          <cell r="AE246" t="str">
            <v>Under Construction</v>
          </cell>
          <cell r="AF246" t="str">
            <v>Under Construction</v>
          </cell>
        </row>
        <row r="247">
          <cell r="N247" t="str">
            <v>China</v>
          </cell>
          <cell r="W247" t="str">
            <v>Under Construction</v>
          </cell>
          <cell r="X247" t="str">
            <v>Under Construction</v>
          </cell>
          <cell r="Y247" t="str">
            <v>Under Construction</v>
          </cell>
          <cell r="Z247" t="str">
            <v>Under Construction</v>
          </cell>
          <cell r="AA247" t="str">
            <v>Under Construction</v>
          </cell>
          <cell r="AB247" t="str">
            <v>Under Construction</v>
          </cell>
          <cell r="AC247" t="str">
            <v>Under Construction</v>
          </cell>
          <cell r="AD247" t="str">
            <v>Under Construction</v>
          </cell>
          <cell r="AE247" t="str">
            <v>Under Construction</v>
          </cell>
          <cell r="AF247" t="str">
            <v>Under Construction</v>
          </cell>
        </row>
        <row r="248">
          <cell r="N248" t="str">
            <v>China</v>
          </cell>
          <cell r="W248" t="str">
            <v>Under Construction</v>
          </cell>
          <cell r="X248" t="str">
            <v>Under Construction</v>
          </cell>
          <cell r="Y248" t="str">
            <v>Under Construction</v>
          </cell>
          <cell r="Z248" t="str">
            <v>Under Construction</v>
          </cell>
          <cell r="AA248" t="str">
            <v>Under Construction</v>
          </cell>
          <cell r="AB248" t="str">
            <v>Under Construction</v>
          </cell>
          <cell r="AC248" t="str">
            <v>Under Construction</v>
          </cell>
          <cell r="AD248" t="str">
            <v>Under Construction</v>
          </cell>
          <cell r="AE248" t="str">
            <v>Under Construction</v>
          </cell>
          <cell r="AF248" t="str">
            <v>Under Construction</v>
          </cell>
        </row>
        <row r="249">
          <cell r="N249" t="str">
            <v>China</v>
          </cell>
          <cell r="W249" t="str">
            <v>Under Construction</v>
          </cell>
          <cell r="X249" t="str">
            <v>Under Construction</v>
          </cell>
          <cell r="Y249" t="str">
            <v>Under Construction</v>
          </cell>
          <cell r="Z249" t="str">
            <v>Under Construction</v>
          </cell>
          <cell r="AA249" t="str">
            <v>Under Construction</v>
          </cell>
          <cell r="AB249" t="str">
            <v>Under Construction</v>
          </cell>
          <cell r="AC249" t="str">
            <v>Under Construction</v>
          </cell>
          <cell r="AD249" t="str">
            <v>Under Construction</v>
          </cell>
          <cell r="AE249" t="str">
            <v>Under Construction</v>
          </cell>
          <cell r="AF249" t="str">
            <v>Under Construction</v>
          </cell>
        </row>
        <row r="250">
          <cell r="N250" t="str">
            <v>China</v>
          </cell>
          <cell r="W250" t="str">
            <v>Under Construction</v>
          </cell>
          <cell r="X250" t="str">
            <v>Under Construction</v>
          </cell>
          <cell r="Y250" t="str">
            <v>Under Construction</v>
          </cell>
          <cell r="Z250" t="str">
            <v>Under Construction</v>
          </cell>
          <cell r="AA250" t="str">
            <v>Under Construction</v>
          </cell>
          <cell r="AB250" t="str">
            <v>Under Construction</v>
          </cell>
          <cell r="AC250" t="str">
            <v>Under Construction</v>
          </cell>
          <cell r="AD250" t="str">
            <v>Under Construction</v>
          </cell>
          <cell r="AE250" t="str">
            <v>Under Construction</v>
          </cell>
          <cell r="AF250" t="str">
            <v>Under Construction</v>
          </cell>
        </row>
        <row r="251">
          <cell r="N251" t="str">
            <v>China</v>
          </cell>
          <cell r="W251" t="str">
            <v>Under Construction</v>
          </cell>
          <cell r="X251" t="str">
            <v>Under Construction</v>
          </cell>
          <cell r="Y251" t="str">
            <v>Under Construction</v>
          </cell>
          <cell r="Z251" t="str">
            <v>Under Construction</v>
          </cell>
          <cell r="AA251" t="str">
            <v>Under Construction</v>
          </cell>
          <cell r="AB251" t="str">
            <v>Under Construction</v>
          </cell>
          <cell r="AC251" t="str">
            <v>Under Construction</v>
          </cell>
          <cell r="AD251" t="str">
            <v>Under Construction</v>
          </cell>
          <cell r="AE251" t="str">
            <v>Under Construction</v>
          </cell>
          <cell r="AF251" t="str">
            <v>Under Construction</v>
          </cell>
        </row>
        <row r="252">
          <cell r="N252" t="str">
            <v>China</v>
          </cell>
          <cell r="W252" t="str">
            <v>Under Construction</v>
          </cell>
          <cell r="X252" t="str">
            <v>Under Construction</v>
          </cell>
          <cell r="Y252" t="str">
            <v>Under Construction</v>
          </cell>
          <cell r="Z252" t="str">
            <v>Under Construction</v>
          </cell>
          <cell r="AA252" t="str">
            <v>Under Construction</v>
          </cell>
          <cell r="AB252" t="str">
            <v>Under Construction</v>
          </cell>
          <cell r="AC252" t="str">
            <v>Under Construction</v>
          </cell>
          <cell r="AD252" t="str">
            <v>Under Construction</v>
          </cell>
          <cell r="AE252" t="str">
            <v>Under Construction</v>
          </cell>
          <cell r="AF252" t="str">
            <v>Under Construction</v>
          </cell>
        </row>
        <row r="253">
          <cell r="N253" t="str">
            <v>China</v>
          </cell>
          <cell r="W253" t="str">
            <v>Under Construction</v>
          </cell>
          <cell r="X253" t="str">
            <v>Under Construction</v>
          </cell>
          <cell r="Y253" t="str">
            <v>Under Construction</v>
          </cell>
          <cell r="Z253" t="str">
            <v>Under Construction</v>
          </cell>
          <cell r="AA253" t="str">
            <v>Under Construction</v>
          </cell>
          <cell r="AB253" t="str">
            <v>Under Construction</v>
          </cell>
          <cell r="AC253" t="str">
            <v>Under Construction</v>
          </cell>
          <cell r="AD253" t="str">
            <v>Under Construction</v>
          </cell>
          <cell r="AE253" t="str">
            <v>Under Construction</v>
          </cell>
          <cell r="AF253" t="str">
            <v>Under Construction</v>
          </cell>
        </row>
        <row r="254">
          <cell r="N254" t="str">
            <v>China</v>
          </cell>
          <cell r="W254" t="str">
            <v>Under Construction</v>
          </cell>
          <cell r="X254" t="str">
            <v>Under Construction</v>
          </cell>
          <cell r="Y254" t="str">
            <v>Under Construction</v>
          </cell>
          <cell r="Z254" t="str">
            <v>Under Construction</v>
          </cell>
          <cell r="AA254" t="str">
            <v>Under Construction</v>
          </cell>
          <cell r="AB254" t="str">
            <v>Under Construction</v>
          </cell>
          <cell r="AC254" t="str">
            <v>Under Construction</v>
          </cell>
          <cell r="AD254" t="str">
            <v>Under Construction</v>
          </cell>
          <cell r="AE254" t="str">
            <v>Under Construction</v>
          </cell>
          <cell r="AF254" t="str">
            <v>Under Construction</v>
          </cell>
        </row>
        <row r="255">
          <cell r="N255" t="str">
            <v>China</v>
          </cell>
          <cell r="W255" t="str">
            <v>Under Construction</v>
          </cell>
          <cell r="X255" t="str">
            <v>Under Construction</v>
          </cell>
          <cell r="Y255" t="str">
            <v>Under Construction</v>
          </cell>
          <cell r="Z255" t="str">
            <v>Under Construction</v>
          </cell>
          <cell r="AA255" t="str">
            <v>Under Construction</v>
          </cell>
          <cell r="AB255" t="str">
            <v>Under Construction</v>
          </cell>
          <cell r="AC255" t="str">
            <v>Under Construction</v>
          </cell>
          <cell r="AD255" t="str">
            <v>Under Construction</v>
          </cell>
          <cell r="AE255" t="str">
            <v>Under Construction</v>
          </cell>
          <cell r="AF255" t="str">
            <v>Under Construction</v>
          </cell>
        </row>
        <row r="256">
          <cell r="N256" t="str">
            <v>China</v>
          </cell>
          <cell r="W256" t="str">
            <v>Under Construction</v>
          </cell>
          <cell r="X256" t="str">
            <v>Under Construction</v>
          </cell>
          <cell r="Y256" t="str">
            <v>Under Construction</v>
          </cell>
          <cell r="Z256" t="str">
            <v>Under Construction</v>
          </cell>
          <cell r="AA256" t="str">
            <v>Under Construction</v>
          </cell>
          <cell r="AB256" t="str">
            <v>Under Construction</v>
          </cell>
          <cell r="AC256" t="str">
            <v>Under Construction</v>
          </cell>
          <cell r="AD256" t="str">
            <v>Under Construction</v>
          </cell>
          <cell r="AE256" t="str">
            <v>Under Construction</v>
          </cell>
          <cell r="AF256" t="str">
            <v>Under Construction</v>
          </cell>
        </row>
        <row r="257">
          <cell r="N257" t="str">
            <v>China</v>
          </cell>
          <cell r="W257" t="str">
            <v>Under Construction</v>
          </cell>
          <cell r="X257" t="str">
            <v>Under Construction</v>
          </cell>
          <cell r="Y257" t="str">
            <v>Under Construction</v>
          </cell>
          <cell r="Z257" t="str">
            <v>Under Construction</v>
          </cell>
          <cell r="AA257" t="str">
            <v>Under Construction</v>
          </cell>
          <cell r="AB257" t="str">
            <v>Under Construction</v>
          </cell>
          <cell r="AC257" t="str">
            <v>Under Construction</v>
          </cell>
          <cell r="AD257" t="str">
            <v>Under Construction</v>
          </cell>
          <cell r="AE257" t="str">
            <v>Under Construction</v>
          </cell>
          <cell r="AF257" t="str">
            <v>Under Construction</v>
          </cell>
        </row>
        <row r="258">
          <cell r="N258" t="str">
            <v>China</v>
          </cell>
          <cell r="W258" t="str">
            <v>Under Construction</v>
          </cell>
          <cell r="X258" t="str">
            <v>Under Construction</v>
          </cell>
          <cell r="Y258" t="str">
            <v>Under Construction</v>
          </cell>
          <cell r="Z258" t="str">
            <v>Under Construction</v>
          </cell>
          <cell r="AA258" t="str">
            <v>Under Construction</v>
          </cell>
          <cell r="AB258" t="str">
            <v>Under Construction</v>
          </cell>
          <cell r="AC258" t="str">
            <v>Under Construction</v>
          </cell>
          <cell r="AD258" t="str">
            <v>Under Construction</v>
          </cell>
          <cell r="AE258" t="str">
            <v>Under Construction</v>
          </cell>
          <cell r="AF258" t="str">
            <v>Under Construction</v>
          </cell>
        </row>
        <row r="259">
          <cell r="N259" t="str">
            <v>China</v>
          </cell>
          <cell r="W259" t="str">
            <v>Under Construction</v>
          </cell>
          <cell r="X259" t="str">
            <v>Under Construction</v>
          </cell>
          <cell r="Y259" t="str">
            <v>Under Construction</v>
          </cell>
          <cell r="Z259" t="str">
            <v>Under Construction</v>
          </cell>
          <cell r="AA259" t="str">
            <v>Under Construction</v>
          </cell>
          <cell r="AB259" t="str">
            <v>Under Construction</v>
          </cell>
          <cell r="AC259" t="str">
            <v>Under Construction</v>
          </cell>
          <cell r="AD259" t="str">
            <v>Under Construction</v>
          </cell>
          <cell r="AE259" t="str">
            <v>Under Construction</v>
          </cell>
          <cell r="AF259" t="str">
            <v>Under Construction</v>
          </cell>
        </row>
        <row r="260">
          <cell r="N260" t="str">
            <v>China</v>
          </cell>
          <cell r="W260" t="str">
            <v>Under Construction</v>
          </cell>
          <cell r="X260" t="str">
            <v>Under Construction</v>
          </cell>
          <cell r="Y260" t="str">
            <v>Under Construction</v>
          </cell>
          <cell r="Z260" t="str">
            <v>Under Construction</v>
          </cell>
          <cell r="AA260" t="str">
            <v>Under Construction</v>
          </cell>
          <cell r="AB260" t="str">
            <v>Under Construction</v>
          </cell>
          <cell r="AC260" t="str">
            <v>Under Construction</v>
          </cell>
          <cell r="AD260" t="str">
            <v>Under Construction</v>
          </cell>
          <cell r="AE260" t="str">
            <v>Under Construction</v>
          </cell>
          <cell r="AF260" t="str">
            <v>Under Construction</v>
          </cell>
        </row>
        <row r="261">
          <cell r="N261" t="str">
            <v>China</v>
          </cell>
          <cell r="W261" t="str">
            <v>Under Construction</v>
          </cell>
          <cell r="X261" t="str">
            <v>Under Construction</v>
          </cell>
          <cell r="Y261" t="str">
            <v>Under Construction</v>
          </cell>
          <cell r="Z261" t="str">
            <v>Under Construction</v>
          </cell>
          <cell r="AA261" t="str">
            <v>Under Construction</v>
          </cell>
          <cell r="AB261" t="str">
            <v>Under Construction</v>
          </cell>
          <cell r="AC261" t="str">
            <v>Under Construction</v>
          </cell>
          <cell r="AD261" t="str">
            <v>Under Construction</v>
          </cell>
          <cell r="AE261" t="str">
            <v>Under Construction</v>
          </cell>
          <cell r="AF261" t="str">
            <v>Under Construction</v>
          </cell>
        </row>
        <row r="262">
          <cell r="N262" t="str">
            <v>China</v>
          </cell>
          <cell r="W262" t="str">
            <v>Under Construction</v>
          </cell>
          <cell r="X262" t="str">
            <v>Under Construction</v>
          </cell>
          <cell r="Y262" t="str">
            <v>Under Construction</v>
          </cell>
          <cell r="Z262" t="str">
            <v>Under Construction</v>
          </cell>
          <cell r="AA262" t="str">
            <v>Under Construction</v>
          </cell>
          <cell r="AB262" t="str">
            <v>Under Construction</v>
          </cell>
          <cell r="AC262" t="str">
            <v>Under Construction</v>
          </cell>
          <cell r="AD262" t="str">
            <v>Under Construction</v>
          </cell>
          <cell r="AE262" t="str">
            <v>Under Construction</v>
          </cell>
          <cell r="AF262" t="str">
            <v>Under Construction</v>
          </cell>
        </row>
        <row r="263">
          <cell r="N263" t="str">
            <v>China</v>
          </cell>
          <cell r="W263"/>
          <cell r="X263"/>
          <cell r="Y263"/>
          <cell r="Z263"/>
          <cell r="AA263"/>
          <cell r="AB263" t="str">
            <v>Operational</v>
          </cell>
          <cell r="AC263" t="str">
            <v>Operational</v>
          </cell>
          <cell r="AD263" t="str">
            <v>Operational</v>
          </cell>
          <cell r="AE263" t="str">
            <v>Operational</v>
          </cell>
          <cell r="AF263" t="str">
            <v>Operational</v>
          </cell>
        </row>
        <row r="264">
          <cell r="N264" t="str">
            <v>China</v>
          </cell>
          <cell r="W264" t="str">
            <v>Under Construction</v>
          </cell>
          <cell r="X264" t="str">
            <v>Under Construction</v>
          </cell>
          <cell r="Y264" t="str">
            <v>Under Construction</v>
          </cell>
          <cell r="Z264" t="str">
            <v>Under Construction</v>
          </cell>
          <cell r="AA264" t="str">
            <v>Under Construction</v>
          </cell>
          <cell r="AB264" t="str">
            <v>Under Construction</v>
          </cell>
          <cell r="AC264" t="str">
            <v>Under Construction</v>
          </cell>
          <cell r="AD264" t="str">
            <v>Under Construction</v>
          </cell>
          <cell r="AE264" t="str">
            <v>Under Construction</v>
          </cell>
          <cell r="AF264" t="str">
            <v>Under Construction</v>
          </cell>
        </row>
        <row r="265">
          <cell r="N265" t="str">
            <v>Japan</v>
          </cell>
          <cell r="W265" t="str">
            <v>Operational</v>
          </cell>
          <cell r="X265" t="str">
            <v>Operational</v>
          </cell>
          <cell r="Y265" t="str">
            <v>Operational</v>
          </cell>
          <cell r="Z265" t="str">
            <v>Operational</v>
          </cell>
          <cell r="AA265" t="str">
            <v>Operational</v>
          </cell>
          <cell r="AB265" t="str">
            <v>Operational</v>
          </cell>
          <cell r="AC265" t="str">
            <v>Operational</v>
          </cell>
          <cell r="AD265" t="str">
            <v>Operational</v>
          </cell>
          <cell r="AE265" t="str">
            <v>Operational</v>
          </cell>
          <cell r="AF265" t="str">
            <v>Operational</v>
          </cell>
        </row>
        <row r="266">
          <cell r="N266" t="str">
            <v>Japan</v>
          </cell>
          <cell r="W266" t="str">
            <v>Operational</v>
          </cell>
          <cell r="X266" t="str">
            <v>Operational</v>
          </cell>
          <cell r="Y266" t="str">
            <v>Operational</v>
          </cell>
          <cell r="Z266" t="str">
            <v>Operational</v>
          </cell>
          <cell r="AA266" t="str">
            <v>Operational</v>
          </cell>
          <cell r="AB266" t="str">
            <v>Operational</v>
          </cell>
          <cell r="AC266" t="str">
            <v>Operational</v>
          </cell>
          <cell r="AD266" t="str">
            <v>Operational</v>
          </cell>
          <cell r="AE266" t="str">
            <v>Operational</v>
          </cell>
          <cell r="AF266" t="str">
            <v>Operational</v>
          </cell>
        </row>
        <row r="267">
          <cell r="N267" t="str">
            <v>Japan</v>
          </cell>
          <cell r="W267" t="str">
            <v>Operational</v>
          </cell>
          <cell r="X267" t="str">
            <v>Operational</v>
          </cell>
          <cell r="Y267" t="str">
            <v>Operational</v>
          </cell>
          <cell r="Z267" t="str">
            <v>Operational</v>
          </cell>
          <cell r="AA267" t="str">
            <v>Operational</v>
          </cell>
          <cell r="AB267" t="str">
            <v>Operational</v>
          </cell>
          <cell r="AC267" t="str">
            <v>Operational</v>
          </cell>
          <cell r="AD267" t="str">
            <v>Operational</v>
          </cell>
          <cell r="AE267" t="str">
            <v>Operational</v>
          </cell>
          <cell r="AF267" t="str">
            <v>Operational</v>
          </cell>
        </row>
        <row r="268">
          <cell r="N268" t="str">
            <v>China</v>
          </cell>
          <cell r="W268" t="str">
            <v>Under Construction</v>
          </cell>
          <cell r="X268" t="str">
            <v>Under Construction</v>
          </cell>
          <cell r="Y268" t="str">
            <v>Under Construction</v>
          </cell>
          <cell r="Z268" t="str">
            <v>Under Construction</v>
          </cell>
          <cell r="AA268" t="str">
            <v>Under Construction</v>
          </cell>
          <cell r="AB268" t="str">
            <v>Under Construction</v>
          </cell>
          <cell r="AC268" t="str">
            <v>Under Construction</v>
          </cell>
          <cell r="AD268" t="str">
            <v>Under Construction</v>
          </cell>
          <cell r="AE268" t="str">
            <v>Under Construction</v>
          </cell>
          <cell r="AF268" t="str">
            <v>Under Construction</v>
          </cell>
        </row>
        <row r="269">
          <cell r="N269" t="str">
            <v>Japan</v>
          </cell>
          <cell r="W269" t="str">
            <v>Under Construction</v>
          </cell>
          <cell r="X269" t="str">
            <v>Under Construction</v>
          </cell>
          <cell r="Y269" t="str">
            <v>Under Construction</v>
          </cell>
          <cell r="Z269" t="str">
            <v>Under Construction</v>
          </cell>
          <cell r="AA269" t="str">
            <v>Under Construction</v>
          </cell>
          <cell r="AB269" t="str">
            <v>Under Construction</v>
          </cell>
          <cell r="AC269" t="str">
            <v>Under Construction</v>
          </cell>
          <cell r="AD269" t="str">
            <v>Under Construction</v>
          </cell>
          <cell r="AE269" t="str">
            <v>Under Construction</v>
          </cell>
          <cell r="AF269" t="str">
            <v>Under Construction</v>
          </cell>
        </row>
        <row r="270">
          <cell r="N270" t="str">
            <v>Japan</v>
          </cell>
          <cell r="W270" t="str">
            <v>Operational</v>
          </cell>
          <cell r="X270" t="str">
            <v>Operational</v>
          </cell>
          <cell r="Y270" t="str">
            <v>Operational</v>
          </cell>
          <cell r="Z270" t="str">
            <v>Operational</v>
          </cell>
          <cell r="AA270" t="str">
            <v>Operational</v>
          </cell>
          <cell r="AB270" t="str">
            <v>Operational</v>
          </cell>
          <cell r="AC270" t="str">
            <v>Operational</v>
          </cell>
          <cell r="AD270" t="str">
            <v>Operational</v>
          </cell>
          <cell r="AE270" t="str">
            <v>Operational</v>
          </cell>
          <cell r="AF270" t="str">
            <v>Operational</v>
          </cell>
        </row>
        <row r="271">
          <cell r="N271" t="str">
            <v>Japan</v>
          </cell>
          <cell r="W271" t="str">
            <v>Operational</v>
          </cell>
          <cell r="X271" t="str">
            <v>Operational</v>
          </cell>
          <cell r="Y271" t="str">
            <v>Operational</v>
          </cell>
          <cell r="Z271" t="str">
            <v>Operational</v>
          </cell>
          <cell r="AA271" t="str">
            <v>Operational</v>
          </cell>
          <cell r="AB271" t="str">
            <v>Operational</v>
          </cell>
          <cell r="AC271" t="str">
            <v>Operational</v>
          </cell>
          <cell r="AD271" t="str">
            <v>Operational</v>
          </cell>
          <cell r="AE271" t="str">
            <v>Operational</v>
          </cell>
          <cell r="AF271" t="str">
            <v>Operational</v>
          </cell>
        </row>
        <row r="272">
          <cell r="N272" t="str">
            <v>China</v>
          </cell>
          <cell r="W272" t="str">
            <v>Under Construction</v>
          </cell>
          <cell r="X272" t="str">
            <v>Under Construction</v>
          </cell>
          <cell r="Y272" t="str">
            <v>Under Construction</v>
          </cell>
          <cell r="Z272" t="str">
            <v>Under Construction</v>
          </cell>
          <cell r="AA272" t="str">
            <v>Under Construction</v>
          </cell>
          <cell r="AB272" t="str">
            <v>Under Construction</v>
          </cell>
          <cell r="AC272" t="str">
            <v>Under Construction</v>
          </cell>
          <cell r="AD272" t="str">
            <v>Under Construction</v>
          </cell>
          <cell r="AE272" t="str">
            <v>Under Construction</v>
          </cell>
          <cell r="AF272" t="str">
            <v>Under Construction</v>
          </cell>
        </row>
        <row r="273">
          <cell r="N273" t="str">
            <v>China</v>
          </cell>
          <cell r="W273" t="str">
            <v>Under Construction</v>
          </cell>
          <cell r="X273" t="str">
            <v>Under Construction</v>
          </cell>
          <cell r="Y273" t="str">
            <v>Under Construction</v>
          </cell>
          <cell r="Z273" t="str">
            <v>Under Construction</v>
          </cell>
          <cell r="AA273" t="str">
            <v>Under Construction</v>
          </cell>
          <cell r="AB273" t="str">
            <v>Under Construction</v>
          </cell>
          <cell r="AC273" t="str">
            <v>Under Construction</v>
          </cell>
          <cell r="AD273" t="str">
            <v>Under Construction</v>
          </cell>
          <cell r="AE273" t="str">
            <v>Under Construction</v>
          </cell>
          <cell r="AF273" t="str">
            <v>Under Construction</v>
          </cell>
        </row>
        <row r="274">
          <cell r="N274" t="str">
            <v>Australia</v>
          </cell>
          <cell r="W274" t="str">
            <v>Under Construction</v>
          </cell>
          <cell r="X274" t="str">
            <v>Under Construction</v>
          </cell>
          <cell r="Y274" t="str">
            <v>Under Construction</v>
          </cell>
          <cell r="Z274" t="str">
            <v>Operational</v>
          </cell>
          <cell r="AA274" t="str">
            <v>Operational</v>
          </cell>
          <cell r="AB274" t="str">
            <v>Operational</v>
          </cell>
          <cell r="AC274" t="str">
            <v>Operational</v>
          </cell>
          <cell r="AD274" t="str">
            <v>Operational</v>
          </cell>
          <cell r="AE274" t="str">
            <v>Operational</v>
          </cell>
          <cell r="AF274" t="str">
            <v>Operational</v>
          </cell>
        </row>
        <row r="275">
          <cell r="N275" t="str">
            <v>China</v>
          </cell>
          <cell r="W275" t="str">
            <v>Under Construction</v>
          </cell>
          <cell r="X275" t="str">
            <v>Operational</v>
          </cell>
          <cell r="Y275" t="str">
            <v>Operational</v>
          </cell>
          <cell r="Z275" t="str">
            <v>Operational</v>
          </cell>
          <cell r="AA275" t="str">
            <v>Operational</v>
          </cell>
          <cell r="AB275" t="str">
            <v>Operational</v>
          </cell>
          <cell r="AC275" t="str">
            <v>Operational</v>
          </cell>
          <cell r="AD275" t="str">
            <v>Operational</v>
          </cell>
          <cell r="AE275" t="str">
            <v>Operational</v>
          </cell>
          <cell r="AF275" t="str">
            <v>Operational</v>
          </cell>
        </row>
        <row r="276">
          <cell r="N276" t="str">
            <v>China</v>
          </cell>
          <cell r="W276" t="str">
            <v>Under Construction</v>
          </cell>
          <cell r="X276" t="str">
            <v>Under Construction</v>
          </cell>
          <cell r="Y276" t="str">
            <v>Under Construction</v>
          </cell>
          <cell r="Z276" t="str">
            <v>Under Construction</v>
          </cell>
          <cell r="AA276" t="str">
            <v>Operational</v>
          </cell>
          <cell r="AB276" t="str">
            <v>Under Construction</v>
          </cell>
          <cell r="AC276" t="str">
            <v>Operational</v>
          </cell>
          <cell r="AD276" t="str">
            <v>Operational</v>
          </cell>
          <cell r="AE276" t="str">
            <v>Operational</v>
          </cell>
          <cell r="AF276" t="str">
            <v>Under Construction</v>
          </cell>
        </row>
        <row r="277">
          <cell r="N277" t="str">
            <v>Malaysia</v>
          </cell>
          <cell r="W277" t="str">
            <v>Operational</v>
          </cell>
          <cell r="X277" t="str">
            <v>Operational</v>
          </cell>
          <cell r="Y277" t="str">
            <v>Operational</v>
          </cell>
          <cell r="Z277" t="str">
            <v>Operational</v>
          </cell>
          <cell r="AA277" t="str">
            <v>Operational</v>
          </cell>
          <cell r="AB277" t="str">
            <v>Operational</v>
          </cell>
          <cell r="AC277" t="str">
            <v>Operational</v>
          </cell>
          <cell r="AD277" t="str">
            <v>Operational</v>
          </cell>
          <cell r="AE277" t="str">
            <v>Operational</v>
          </cell>
          <cell r="AF277" t="str">
            <v>Operational</v>
          </cell>
        </row>
        <row r="278">
          <cell r="N278" t="str">
            <v>Japan</v>
          </cell>
          <cell r="W278" t="str">
            <v>Under Construction</v>
          </cell>
          <cell r="X278" t="str">
            <v>Under Construction</v>
          </cell>
          <cell r="Y278" t="str">
            <v>Under Construction</v>
          </cell>
          <cell r="Z278" t="str">
            <v>Under Construction</v>
          </cell>
          <cell r="AA278" t="str">
            <v>Under Construction</v>
          </cell>
          <cell r="AB278" t="str">
            <v>Under Construction</v>
          </cell>
          <cell r="AC278" t="str">
            <v>Under Construction</v>
          </cell>
          <cell r="AD278" t="str">
            <v>Under Construction</v>
          </cell>
          <cell r="AE278" t="str">
            <v>Under Construction</v>
          </cell>
          <cell r="AF278" t="str">
            <v>Operational</v>
          </cell>
        </row>
        <row r="279">
          <cell r="N279" t="str">
            <v>China</v>
          </cell>
          <cell r="W279" t="str">
            <v>Operational</v>
          </cell>
          <cell r="X279" t="str">
            <v>Operational</v>
          </cell>
          <cell r="Y279" t="str">
            <v>Operational</v>
          </cell>
          <cell r="Z279" t="str">
            <v>Operational</v>
          </cell>
          <cell r="AA279" t="str">
            <v>Operational</v>
          </cell>
          <cell r="AB279" t="str">
            <v>Operational</v>
          </cell>
          <cell r="AC279" t="str">
            <v>Operational</v>
          </cell>
          <cell r="AD279" t="str">
            <v>Operational</v>
          </cell>
          <cell r="AE279" t="str">
            <v>Operational</v>
          </cell>
          <cell r="AF279" t="str">
            <v>Operational</v>
          </cell>
        </row>
        <row r="280">
          <cell r="N280" t="str">
            <v>China</v>
          </cell>
          <cell r="W280" t="str">
            <v>Under Construction</v>
          </cell>
          <cell r="X280" t="str">
            <v>Under Construction</v>
          </cell>
          <cell r="Y280" t="str">
            <v>Under Construction</v>
          </cell>
          <cell r="Z280" t="str">
            <v>Under Construction</v>
          </cell>
          <cell r="AA280" t="str">
            <v>Under Construction</v>
          </cell>
          <cell r="AB280" t="str">
            <v>Under Construction</v>
          </cell>
          <cell r="AC280" t="str">
            <v>Under Construction</v>
          </cell>
          <cell r="AD280" t="str">
            <v>Under Construction</v>
          </cell>
          <cell r="AE280" t="str">
            <v>Under Construction</v>
          </cell>
          <cell r="AF280" t="str">
            <v>Under Construction</v>
          </cell>
        </row>
        <row r="281">
          <cell r="N281" t="str">
            <v>China</v>
          </cell>
          <cell r="W281"/>
          <cell r="X281"/>
          <cell r="Y281"/>
          <cell r="Z281"/>
          <cell r="AA281"/>
          <cell r="AB281" t="str">
            <v>Operational</v>
          </cell>
          <cell r="AC281" t="str">
            <v>Operational</v>
          </cell>
          <cell r="AD281" t="str">
            <v>Operational</v>
          </cell>
          <cell r="AE281" t="str">
            <v>Operational</v>
          </cell>
          <cell r="AF281" t="str">
            <v>Operational</v>
          </cell>
        </row>
        <row r="282">
          <cell r="N282" t="str">
            <v>China</v>
          </cell>
          <cell r="W282"/>
          <cell r="X282"/>
          <cell r="Y282"/>
          <cell r="Z282"/>
          <cell r="AA282"/>
          <cell r="AB282" t="str">
            <v>Operational</v>
          </cell>
          <cell r="AC282" t="str">
            <v>Operational</v>
          </cell>
          <cell r="AD282" t="str">
            <v>Operational</v>
          </cell>
          <cell r="AE282" t="str">
            <v>Operational</v>
          </cell>
          <cell r="AF282" t="str">
            <v>Operational</v>
          </cell>
        </row>
        <row r="283">
          <cell r="N283" t="str">
            <v>Australia</v>
          </cell>
          <cell r="W283" t="str">
            <v>Under Construction</v>
          </cell>
          <cell r="X283" t="str">
            <v>Operational</v>
          </cell>
          <cell r="Y283" t="str">
            <v>Operational</v>
          </cell>
          <cell r="Z283" t="str">
            <v>Operational</v>
          </cell>
          <cell r="AA283" t="str">
            <v>Operational</v>
          </cell>
          <cell r="AB283" t="str">
            <v>Operational</v>
          </cell>
          <cell r="AC283" t="str">
            <v>Operational</v>
          </cell>
          <cell r="AD283" t="str">
            <v>Operational</v>
          </cell>
          <cell r="AE283" t="str">
            <v>Operational</v>
          </cell>
          <cell r="AF283" t="str">
            <v>Operational</v>
          </cell>
        </row>
        <row r="284">
          <cell r="N284" t="str">
            <v>China</v>
          </cell>
          <cell r="W284"/>
          <cell r="X284"/>
          <cell r="Y284"/>
          <cell r="Z284"/>
          <cell r="AA284"/>
          <cell r="AB284"/>
          <cell r="AC284"/>
          <cell r="AD284"/>
          <cell r="AE284"/>
          <cell r="AF284" t="str">
            <v>Operational</v>
          </cell>
        </row>
        <row r="285">
          <cell r="N285" t="str">
            <v>Japan</v>
          </cell>
          <cell r="W285" t="str">
            <v>Operational</v>
          </cell>
          <cell r="X285" t="str">
            <v>Operational</v>
          </cell>
          <cell r="Y285" t="str">
            <v>Operational</v>
          </cell>
          <cell r="Z285" t="str">
            <v>Operational</v>
          </cell>
          <cell r="AA285" t="str">
            <v>Operational</v>
          </cell>
          <cell r="AB285" t="str">
            <v>Operational</v>
          </cell>
          <cell r="AC285" t="str">
            <v>Operational</v>
          </cell>
          <cell r="AD285" t="str">
            <v>Operational</v>
          </cell>
          <cell r="AE285" t="str">
            <v>Operational</v>
          </cell>
          <cell r="AF285" t="str">
            <v>Operational</v>
          </cell>
        </row>
        <row r="286">
          <cell r="N286" t="str">
            <v>Singapore</v>
          </cell>
          <cell r="W286" t="str">
            <v>Operational</v>
          </cell>
          <cell r="X286" t="str">
            <v>Operational</v>
          </cell>
          <cell r="Y286" t="str">
            <v>Operational</v>
          </cell>
          <cell r="Z286" t="str">
            <v>Operational</v>
          </cell>
          <cell r="AA286" t="str">
            <v>Operational</v>
          </cell>
          <cell r="AB286" t="str">
            <v>Operational</v>
          </cell>
          <cell r="AC286" t="str">
            <v>Operational</v>
          </cell>
          <cell r="AD286" t="str">
            <v>Operational</v>
          </cell>
          <cell r="AE286" t="str">
            <v>Operational</v>
          </cell>
          <cell r="AF286" t="str">
            <v>Operational</v>
          </cell>
        </row>
        <row r="287">
          <cell r="N287" t="str">
            <v>Hong Kong SAR, China</v>
          </cell>
          <cell r="W287" t="str">
            <v>Under Construction</v>
          </cell>
          <cell r="X287" t="str">
            <v>Under Construction</v>
          </cell>
          <cell r="Y287" t="str">
            <v>Operational</v>
          </cell>
          <cell r="Z287" t="str">
            <v>Operational</v>
          </cell>
          <cell r="AA287" t="str">
            <v>Operational</v>
          </cell>
          <cell r="AB287" t="str">
            <v>Operational</v>
          </cell>
          <cell r="AC287" t="str">
            <v>Operational</v>
          </cell>
          <cell r="AD287" t="str">
            <v>Operational</v>
          </cell>
          <cell r="AE287" t="str">
            <v>Operational</v>
          </cell>
          <cell r="AF287" t="str">
            <v>Operational</v>
          </cell>
        </row>
        <row r="288">
          <cell r="N288" t="str">
            <v>China</v>
          </cell>
          <cell r="W288" t="str">
            <v>Operational</v>
          </cell>
          <cell r="X288" t="str">
            <v>Operational</v>
          </cell>
          <cell r="Y288" t="str">
            <v>Operational</v>
          </cell>
          <cell r="Z288" t="str">
            <v>Operational</v>
          </cell>
          <cell r="AA288" t="str">
            <v>Operational</v>
          </cell>
          <cell r="AB288" t="str">
            <v>Operational</v>
          </cell>
          <cell r="AC288" t="str">
            <v>Operational</v>
          </cell>
          <cell r="AD288" t="str">
            <v>Operational</v>
          </cell>
          <cell r="AE288" t="str">
            <v>Operational</v>
          </cell>
          <cell r="AF288" t="str">
            <v>Operational</v>
          </cell>
        </row>
        <row r="289">
          <cell r="N289" t="str">
            <v>China</v>
          </cell>
          <cell r="W289" t="str">
            <v>Operational</v>
          </cell>
          <cell r="X289" t="str">
            <v>Operational</v>
          </cell>
          <cell r="Y289" t="str">
            <v>Operational</v>
          </cell>
          <cell r="Z289" t="str">
            <v>Operational</v>
          </cell>
          <cell r="AA289" t="str">
            <v>Operational</v>
          </cell>
          <cell r="AB289" t="str">
            <v>Operational</v>
          </cell>
          <cell r="AC289" t="str">
            <v>Operational</v>
          </cell>
          <cell r="AD289" t="str">
            <v>Operational</v>
          </cell>
          <cell r="AE289" t="str">
            <v>Operational</v>
          </cell>
          <cell r="AF289" t="str">
            <v>Operational</v>
          </cell>
        </row>
        <row r="290">
          <cell r="N290" t="str">
            <v>China</v>
          </cell>
          <cell r="W290" t="str">
            <v>Operational</v>
          </cell>
          <cell r="X290" t="str">
            <v>Operational</v>
          </cell>
          <cell r="Y290" t="str">
            <v>Operational</v>
          </cell>
          <cell r="Z290" t="str">
            <v>Operational</v>
          </cell>
          <cell r="AA290" t="str">
            <v>Operational</v>
          </cell>
          <cell r="AB290" t="str">
            <v>Operational</v>
          </cell>
          <cell r="AC290" t="str">
            <v>Operational</v>
          </cell>
          <cell r="AD290" t="str">
            <v>Operational</v>
          </cell>
          <cell r="AE290" t="str">
            <v>Operational</v>
          </cell>
          <cell r="AF290" t="str">
            <v>Operational</v>
          </cell>
        </row>
        <row r="291">
          <cell r="N291" t="str">
            <v>China</v>
          </cell>
          <cell r="W291" t="str">
            <v>Operational</v>
          </cell>
          <cell r="X291" t="str">
            <v>Operational</v>
          </cell>
          <cell r="Y291" t="str">
            <v>Operational</v>
          </cell>
          <cell r="Z291" t="str">
            <v>Operational</v>
          </cell>
          <cell r="AA291" t="str">
            <v>Operational</v>
          </cell>
          <cell r="AB291" t="str">
            <v>Operational</v>
          </cell>
          <cell r="AC291" t="str">
            <v>Operational</v>
          </cell>
          <cell r="AD291" t="str">
            <v>Operational</v>
          </cell>
          <cell r="AE291" t="str">
            <v>Operational</v>
          </cell>
          <cell r="AF291" t="str">
            <v>Operational</v>
          </cell>
        </row>
        <row r="292">
          <cell r="N292" t="str">
            <v>Australia</v>
          </cell>
          <cell r="W292" t="str">
            <v>Under Construction</v>
          </cell>
          <cell r="X292" t="str">
            <v>Under Construction</v>
          </cell>
          <cell r="Y292" t="str">
            <v>Under Construction</v>
          </cell>
          <cell r="Z292" t="str">
            <v>Under Construction</v>
          </cell>
          <cell r="AA292" t="str">
            <v>Under Construction</v>
          </cell>
          <cell r="AB292" t="str">
            <v>Operational</v>
          </cell>
          <cell r="AC292" t="str">
            <v>Operational</v>
          </cell>
          <cell r="AD292" t="str">
            <v>Operational</v>
          </cell>
          <cell r="AE292" t="str">
            <v>Operational</v>
          </cell>
          <cell r="AF292" t="str">
            <v>Operational</v>
          </cell>
        </row>
        <row r="293">
          <cell r="N293" t="str">
            <v>China</v>
          </cell>
          <cell r="W293" t="str">
            <v>Operational</v>
          </cell>
          <cell r="X293" t="str">
            <v>Operational</v>
          </cell>
          <cell r="Y293" t="str">
            <v>Operational</v>
          </cell>
          <cell r="Z293" t="str">
            <v>Operational</v>
          </cell>
          <cell r="AA293" t="str">
            <v>Operational</v>
          </cell>
          <cell r="AB293" t="str">
            <v>Operational</v>
          </cell>
          <cell r="AC293" t="str">
            <v>Operational</v>
          </cell>
          <cell r="AD293" t="str">
            <v>Operational</v>
          </cell>
          <cell r="AE293" t="str">
            <v>Operational</v>
          </cell>
          <cell r="AF293" t="str">
            <v>Operational</v>
          </cell>
        </row>
        <row r="294">
          <cell r="N294" t="str">
            <v>Singapore</v>
          </cell>
          <cell r="W294" t="str">
            <v>Under Construction</v>
          </cell>
          <cell r="X294" t="str">
            <v>Under Construction</v>
          </cell>
          <cell r="Y294" t="str">
            <v>Under Construction</v>
          </cell>
          <cell r="Z294" t="str">
            <v>Under Construction</v>
          </cell>
          <cell r="AA294" t="str">
            <v>Under Construction</v>
          </cell>
          <cell r="AB294" t="str">
            <v>Under Construction</v>
          </cell>
          <cell r="AC294" t="str">
            <v>Under Construction</v>
          </cell>
          <cell r="AD294" t="str">
            <v>Under Construction</v>
          </cell>
          <cell r="AE294" t="str">
            <v>Under Construction</v>
          </cell>
          <cell r="AF294" t="str">
            <v>Under Construction</v>
          </cell>
        </row>
        <row r="295">
          <cell r="N295" t="str">
            <v>Singapore</v>
          </cell>
          <cell r="W295" t="str">
            <v>Under Construction</v>
          </cell>
          <cell r="X295" t="str">
            <v>Under Construction</v>
          </cell>
          <cell r="Y295" t="str">
            <v>Under Construction</v>
          </cell>
          <cell r="Z295" t="str">
            <v>Under Construction</v>
          </cell>
          <cell r="AA295" t="str">
            <v>Under Construction</v>
          </cell>
          <cell r="AB295" t="str">
            <v>Under Construction</v>
          </cell>
          <cell r="AC295" t="str">
            <v>Under Construction</v>
          </cell>
          <cell r="AD295" t="str">
            <v>Under Construction</v>
          </cell>
          <cell r="AE295" t="str">
            <v>Under Construction</v>
          </cell>
          <cell r="AF295" t="str">
            <v>Under Construction</v>
          </cell>
        </row>
        <row r="296">
          <cell r="N296" t="str">
            <v>Singapore</v>
          </cell>
          <cell r="W296" t="str">
            <v>Under Construction</v>
          </cell>
          <cell r="X296" t="str">
            <v>Under Construction</v>
          </cell>
          <cell r="Y296" t="str">
            <v>Under Construction</v>
          </cell>
          <cell r="Z296" t="str">
            <v>Under Construction</v>
          </cell>
          <cell r="AA296" t="str">
            <v>Under Construction</v>
          </cell>
          <cell r="AB296" t="str">
            <v>Under Construction</v>
          </cell>
          <cell r="AC296" t="str">
            <v>Under Construction</v>
          </cell>
          <cell r="AD296" t="str">
            <v>Under Construction</v>
          </cell>
          <cell r="AE296" t="str">
            <v>Under Construction</v>
          </cell>
          <cell r="AF296" t="str">
            <v>Under Construction</v>
          </cell>
        </row>
        <row r="297">
          <cell r="N297" t="str">
            <v>Singapore</v>
          </cell>
          <cell r="W297" t="str">
            <v>Under Construction</v>
          </cell>
          <cell r="X297" t="str">
            <v>Under Construction</v>
          </cell>
          <cell r="Y297" t="str">
            <v>Under Construction</v>
          </cell>
          <cell r="Z297" t="str">
            <v>Under Construction</v>
          </cell>
          <cell r="AA297" t="str">
            <v>Under Construction</v>
          </cell>
          <cell r="AB297" t="str">
            <v>Under Construction</v>
          </cell>
          <cell r="AC297" t="str">
            <v>Under Construction</v>
          </cell>
          <cell r="AD297" t="str">
            <v>Under Construction</v>
          </cell>
          <cell r="AE297" t="str">
            <v>Under Construction</v>
          </cell>
          <cell r="AF297" t="str">
            <v>Under Construction</v>
          </cell>
        </row>
        <row r="298">
          <cell r="N298" t="str">
            <v>China</v>
          </cell>
          <cell r="W298" t="str">
            <v>Under Construction</v>
          </cell>
          <cell r="X298" t="str">
            <v>Under Construction</v>
          </cell>
          <cell r="Y298" t="str">
            <v>Under Construction</v>
          </cell>
          <cell r="Z298" t="str">
            <v>Under Construction</v>
          </cell>
          <cell r="AA298" t="str">
            <v>Under Construction</v>
          </cell>
          <cell r="AB298" t="str">
            <v>Under Construction</v>
          </cell>
          <cell r="AC298" t="str">
            <v>Under Construction</v>
          </cell>
          <cell r="AD298" t="str">
            <v>Under Construction</v>
          </cell>
          <cell r="AE298" t="str">
            <v>Under Construction</v>
          </cell>
          <cell r="AF298" t="str">
            <v>Under Construction</v>
          </cell>
        </row>
        <row r="299">
          <cell r="N299" t="str">
            <v>Indonesia</v>
          </cell>
          <cell r="W299" t="str">
            <v>Operational</v>
          </cell>
          <cell r="X299" t="str">
            <v>Operational</v>
          </cell>
          <cell r="Y299" t="str">
            <v>Operational</v>
          </cell>
          <cell r="Z299" t="str">
            <v>Operational</v>
          </cell>
          <cell r="AA299" t="str">
            <v>Operational</v>
          </cell>
          <cell r="AB299" t="str">
            <v>Operational</v>
          </cell>
          <cell r="AC299" t="str">
            <v>Operational</v>
          </cell>
          <cell r="AD299" t="str">
            <v>Operational</v>
          </cell>
          <cell r="AE299" t="str">
            <v>Operational</v>
          </cell>
          <cell r="AF299" t="str">
            <v>Operational</v>
          </cell>
        </row>
        <row r="300">
          <cell r="N300" t="str">
            <v>Indonesia</v>
          </cell>
          <cell r="W300" t="str">
            <v>Operational</v>
          </cell>
          <cell r="X300" t="str">
            <v>Operational</v>
          </cell>
          <cell r="Y300" t="str">
            <v>Operational</v>
          </cell>
          <cell r="Z300" t="str">
            <v>Operational</v>
          </cell>
          <cell r="AA300" t="str">
            <v>Operational</v>
          </cell>
          <cell r="AB300" t="str">
            <v>Operational</v>
          </cell>
          <cell r="AC300" t="str">
            <v>Operational</v>
          </cell>
          <cell r="AD300" t="str">
            <v>Operational</v>
          </cell>
          <cell r="AE300" t="str">
            <v>Operational</v>
          </cell>
          <cell r="AF300" t="str">
            <v>Operational</v>
          </cell>
        </row>
        <row r="301">
          <cell r="N301" t="str">
            <v>Hong Kong SAR, China</v>
          </cell>
          <cell r="W301" t="str">
            <v>Operational</v>
          </cell>
          <cell r="X301" t="str">
            <v>Operational</v>
          </cell>
          <cell r="Y301" t="str">
            <v>Operational</v>
          </cell>
          <cell r="Z301" t="str">
            <v>Operational</v>
          </cell>
          <cell r="AA301" t="str">
            <v>Operational</v>
          </cell>
          <cell r="AB301" t="str">
            <v>Operational</v>
          </cell>
          <cell r="AC301" t="str">
            <v>Operational</v>
          </cell>
          <cell r="AD301" t="str">
            <v>Operational</v>
          </cell>
          <cell r="AE301" t="str">
            <v>Operational</v>
          </cell>
          <cell r="AF301" t="str">
            <v>Operational</v>
          </cell>
        </row>
        <row r="302">
          <cell r="N302" t="str">
            <v>Japan</v>
          </cell>
          <cell r="W302" t="str">
            <v>Operational</v>
          </cell>
          <cell r="X302" t="str">
            <v>Operational</v>
          </cell>
          <cell r="Y302" t="str">
            <v>Operational</v>
          </cell>
          <cell r="Z302" t="str">
            <v>Operational</v>
          </cell>
          <cell r="AA302" t="str">
            <v>Operational</v>
          </cell>
          <cell r="AB302" t="str">
            <v>Operational</v>
          </cell>
          <cell r="AC302" t="str">
            <v>Operational</v>
          </cell>
          <cell r="AD302" t="str">
            <v>Operational</v>
          </cell>
          <cell r="AE302" t="str">
            <v>Operational</v>
          </cell>
          <cell r="AF302" t="str">
            <v>Operational</v>
          </cell>
        </row>
        <row r="303">
          <cell r="N303" t="str">
            <v>Japan</v>
          </cell>
          <cell r="W303" t="str">
            <v>Operational</v>
          </cell>
          <cell r="X303" t="str">
            <v>Operational</v>
          </cell>
          <cell r="Y303" t="str">
            <v>Operational</v>
          </cell>
          <cell r="Z303" t="str">
            <v>Operational</v>
          </cell>
          <cell r="AA303" t="str">
            <v>Operational</v>
          </cell>
          <cell r="AB303" t="str">
            <v>Operational</v>
          </cell>
          <cell r="AC303" t="str">
            <v>Operational</v>
          </cell>
          <cell r="AD303" t="str">
            <v>Operational</v>
          </cell>
          <cell r="AE303" t="str">
            <v>Operational</v>
          </cell>
          <cell r="AF303" t="str">
            <v>Operational</v>
          </cell>
        </row>
        <row r="304">
          <cell r="N304" t="str">
            <v>Japan</v>
          </cell>
          <cell r="W304" t="str">
            <v>Operational</v>
          </cell>
          <cell r="X304" t="str">
            <v>Operational</v>
          </cell>
          <cell r="Y304" t="str">
            <v>Operational</v>
          </cell>
          <cell r="Z304" t="str">
            <v>Operational</v>
          </cell>
          <cell r="AA304" t="str">
            <v>Operational</v>
          </cell>
          <cell r="AB304" t="str">
            <v>Operational</v>
          </cell>
          <cell r="AC304" t="str">
            <v>Operational</v>
          </cell>
          <cell r="AD304" t="str">
            <v>Operational</v>
          </cell>
          <cell r="AE304" t="str">
            <v>Operational</v>
          </cell>
          <cell r="AF304" t="str">
            <v>Operational</v>
          </cell>
        </row>
        <row r="305">
          <cell r="N305" t="str">
            <v>Japan</v>
          </cell>
          <cell r="W305" t="str">
            <v>Operational</v>
          </cell>
          <cell r="X305" t="str">
            <v>Operational</v>
          </cell>
          <cell r="Y305" t="str">
            <v>Operational</v>
          </cell>
          <cell r="Z305" t="str">
            <v>Operational</v>
          </cell>
          <cell r="AA305" t="str">
            <v>Operational</v>
          </cell>
          <cell r="AB305" t="str">
            <v>Operational</v>
          </cell>
          <cell r="AC305" t="str">
            <v>Operational</v>
          </cell>
          <cell r="AD305" t="str">
            <v>Operational</v>
          </cell>
          <cell r="AE305" t="str">
            <v>Operational</v>
          </cell>
          <cell r="AF305" t="str">
            <v>Operational</v>
          </cell>
        </row>
        <row r="306">
          <cell r="N306" t="str">
            <v>Hong Kong SAR, China</v>
          </cell>
          <cell r="W306" t="str">
            <v>Under Construction</v>
          </cell>
          <cell r="X306" t="str">
            <v>Operational</v>
          </cell>
          <cell r="Y306" t="str">
            <v>Operational</v>
          </cell>
          <cell r="Z306" t="str">
            <v>Operational</v>
          </cell>
          <cell r="AA306" t="str">
            <v>Operational</v>
          </cell>
          <cell r="AB306" t="str">
            <v>Operational</v>
          </cell>
          <cell r="AC306" t="str">
            <v>Operational</v>
          </cell>
          <cell r="AD306" t="str">
            <v>Operational</v>
          </cell>
          <cell r="AE306" t="str">
            <v>Operational</v>
          </cell>
          <cell r="AF306" t="str">
            <v>Operational</v>
          </cell>
        </row>
        <row r="307">
          <cell r="N307" t="str">
            <v>China</v>
          </cell>
          <cell r="W307" t="str">
            <v>Under Construction</v>
          </cell>
          <cell r="X307" t="str">
            <v>Under Construction</v>
          </cell>
          <cell r="Y307" t="str">
            <v>Under Construction</v>
          </cell>
          <cell r="Z307" t="str">
            <v>Under Construction</v>
          </cell>
          <cell r="AA307" t="str">
            <v>Under Construction</v>
          </cell>
          <cell r="AB307" t="str">
            <v>Under Construction</v>
          </cell>
          <cell r="AC307" t="str">
            <v>Under Construction</v>
          </cell>
          <cell r="AD307" t="str">
            <v>Under Construction</v>
          </cell>
          <cell r="AE307" t="str">
            <v>Under Construction</v>
          </cell>
          <cell r="AF307" t="str">
            <v>Under Construction</v>
          </cell>
        </row>
        <row r="308">
          <cell r="N308" t="str">
            <v>China</v>
          </cell>
          <cell r="W308" t="str">
            <v>Operational</v>
          </cell>
          <cell r="X308" t="str">
            <v>Operational</v>
          </cell>
          <cell r="Y308" t="str">
            <v>Operational</v>
          </cell>
          <cell r="Z308" t="str">
            <v>Operational</v>
          </cell>
          <cell r="AA308" t="str">
            <v>Operational</v>
          </cell>
          <cell r="AB308" t="str">
            <v>Operational</v>
          </cell>
          <cell r="AC308" t="str">
            <v>Operational</v>
          </cell>
          <cell r="AD308" t="str">
            <v>Operational</v>
          </cell>
          <cell r="AE308" t="str">
            <v>Operational</v>
          </cell>
          <cell r="AF308" t="str">
            <v>Operational</v>
          </cell>
        </row>
        <row r="309">
          <cell r="N309" t="str">
            <v>Japan</v>
          </cell>
          <cell r="W309" t="str">
            <v>Operational</v>
          </cell>
          <cell r="X309" t="str">
            <v>Operational</v>
          </cell>
          <cell r="Y309" t="str">
            <v>Operational</v>
          </cell>
          <cell r="Z309" t="str">
            <v>Operational</v>
          </cell>
          <cell r="AA309" t="str">
            <v>Operational</v>
          </cell>
          <cell r="AB309" t="str">
            <v>Operational</v>
          </cell>
          <cell r="AC309" t="str">
            <v>Operational</v>
          </cell>
          <cell r="AD309" t="str">
            <v>Operational</v>
          </cell>
          <cell r="AE309" t="str">
            <v>Operational</v>
          </cell>
          <cell r="AF309" t="str">
            <v>Operational</v>
          </cell>
        </row>
        <row r="310">
          <cell r="N310" t="str">
            <v>China</v>
          </cell>
          <cell r="W310"/>
          <cell r="X310"/>
          <cell r="Y310"/>
          <cell r="Z310"/>
          <cell r="AA310"/>
          <cell r="AB310"/>
          <cell r="AC310"/>
          <cell r="AD310"/>
          <cell r="AE310"/>
          <cell r="AF310" t="str">
            <v>Operational</v>
          </cell>
        </row>
        <row r="311">
          <cell r="N311" t="str">
            <v>Indonesia</v>
          </cell>
          <cell r="W311" t="str">
            <v>Operational</v>
          </cell>
          <cell r="X311" t="str">
            <v>Operational</v>
          </cell>
          <cell r="Y311" t="str">
            <v>Operational</v>
          </cell>
          <cell r="Z311" t="str">
            <v>Operational</v>
          </cell>
          <cell r="AA311" t="str">
            <v>Operational</v>
          </cell>
          <cell r="AB311" t="str">
            <v>Operational</v>
          </cell>
          <cell r="AC311" t="str">
            <v>Operational</v>
          </cell>
          <cell r="AD311" t="str">
            <v>Operational</v>
          </cell>
          <cell r="AE311" t="str">
            <v>Operational</v>
          </cell>
          <cell r="AF311" t="str">
            <v>Operational</v>
          </cell>
        </row>
        <row r="312">
          <cell r="N312" t="str">
            <v>China</v>
          </cell>
          <cell r="W312"/>
          <cell r="X312"/>
          <cell r="Y312"/>
          <cell r="Z312"/>
          <cell r="AA312"/>
          <cell r="AB312" t="str">
            <v>Operational</v>
          </cell>
          <cell r="AC312" t="str">
            <v>Operational</v>
          </cell>
          <cell r="AD312" t="str">
            <v>Operational</v>
          </cell>
          <cell r="AE312" t="str">
            <v>Operational</v>
          </cell>
          <cell r="AF312" t="str">
            <v>Operational</v>
          </cell>
        </row>
        <row r="313">
          <cell r="N313" t="str">
            <v>China</v>
          </cell>
          <cell r="W313" t="str">
            <v>Operational</v>
          </cell>
          <cell r="X313" t="str">
            <v>Operational</v>
          </cell>
          <cell r="Y313" t="str">
            <v>Operational</v>
          </cell>
          <cell r="Z313" t="str">
            <v>Operational</v>
          </cell>
          <cell r="AA313" t="str">
            <v>Operational</v>
          </cell>
          <cell r="AB313" t="str">
            <v>Operational</v>
          </cell>
          <cell r="AC313" t="str">
            <v>Operational</v>
          </cell>
          <cell r="AD313" t="str">
            <v>Operational</v>
          </cell>
          <cell r="AE313" t="str">
            <v>Operational</v>
          </cell>
          <cell r="AF313" t="str">
            <v>Operational</v>
          </cell>
        </row>
        <row r="314">
          <cell r="N314" t="str">
            <v>China</v>
          </cell>
          <cell r="W314"/>
          <cell r="X314"/>
          <cell r="Y314"/>
          <cell r="Z314"/>
          <cell r="AA314"/>
          <cell r="AB314" t="str">
            <v>Operational</v>
          </cell>
          <cell r="AC314" t="str">
            <v>Operational</v>
          </cell>
          <cell r="AD314" t="str">
            <v>Operational</v>
          </cell>
          <cell r="AE314" t="str">
            <v>Operational</v>
          </cell>
          <cell r="AF314" t="str">
            <v>Operational</v>
          </cell>
        </row>
        <row r="315">
          <cell r="N315" t="str">
            <v>Thailand</v>
          </cell>
          <cell r="W315" t="str">
            <v>Operational</v>
          </cell>
          <cell r="X315" t="str">
            <v>Operational</v>
          </cell>
          <cell r="Y315" t="str">
            <v>Operational</v>
          </cell>
          <cell r="Z315" t="str">
            <v>Operational</v>
          </cell>
          <cell r="AA315" t="str">
            <v>Operational</v>
          </cell>
          <cell r="AB315" t="str">
            <v>Operational</v>
          </cell>
          <cell r="AC315" t="str">
            <v>Operational</v>
          </cell>
          <cell r="AD315" t="str">
            <v>Operational</v>
          </cell>
          <cell r="AE315" t="str">
            <v>Operational</v>
          </cell>
          <cell r="AF315" t="str">
            <v>Operational</v>
          </cell>
        </row>
        <row r="316">
          <cell r="N316" t="str">
            <v>Japan</v>
          </cell>
          <cell r="W316" t="str">
            <v>Operational</v>
          </cell>
          <cell r="X316" t="str">
            <v>Operational</v>
          </cell>
          <cell r="Y316" t="str">
            <v>Operational</v>
          </cell>
          <cell r="Z316" t="str">
            <v>Operational</v>
          </cell>
          <cell r="AA316" t="str">
            <v>Operational</v>
          </cell>
          <cell r="AB316" t="str">
            <v>Operational</v>
          </cell>
          <cell r="AC316" t="str">
            <v>Operational</v>
          </cell>
          <cell r="AD316" t="str">
            <v>Operational</v>
          </cell>
          <cell r="AE316" t="str">
            <v>Operational</v>
          </cell>
          <cell r="AF316" t="str">
            <v>Operational</v>
          </cell>
        </row>
        <row r="317">
          <cell r="N317" t="str">
            <v>Japan</v>
          </cell>
          <cell r="W317" t="str">
            <v>Operational</v>
          </cell>
          <cell r="X317" t="str">
            <v>Operational</v>
          </cell>
          <cell r="Y317" t="str">
            <v>Operational</v>
          </cell>
          <cell r="Z317" t="str">
            <v>Operational</v>
          </cell>
          <cell r="AA317" t="str">
            <v>Operational</v>
          </cell>
          <cell r="AB317" t="str">
            <v>Operational</v>
          </cell>
          <cell r="AC317" t="str">
            <v>Operational</v>
          </cell>
          <cell r="AD317" t="str">
            <v>Operational</v>
          </cell>
          <cell r="AE317" t="str">
            <v>Operational</v>
          </cell>
          <cell r="AF317" t="str">
            <v>Operational</v>
          </cell>
        </row>
        <row r="318">
          <cell r="N318" t="str">
            <v>Indonesia</v>
          </cell>
          <cell r="W318" t="str">
            <v>Operational</v>
          </cell>
          <cell r="X318" t="str">
            <v>Operational</v>
          </cell>
          <cell r="Y318" t="str">
            <v>Operational</v>
          </cell>
          <cell r="Z318" t="str">
            <v>Operational</v>
          </cell>
          <cell r="AA318" t="str">
            <v>Operational</v>
          </cell>
          <cell r="AB318" t="str">
            <v>Operational</v>
          </cell>
          <cell r="AC318" t="str">
            <v>Operational</v>
          </cell>
          <cell r="AD318" t="str">
            <v>Operational</v>
          </cell>
          <cell r="AE318" t="str">
            <v>Operational</v>
          </cell>
          <cell r="AF318" t="str">
            <v>Operational</v>
          </cell>
        </row>
        <row r="319">
          <cell r="N319" t="str">
            <v>Australia</v>
          </cell>
          <cell r="W319" t="str">
            <v>Operational</v>
          </cell>
          <cell r="X319" t="str">
            <v>Operational</v>
          </cell>
          <cell r="Y319" t="str">
            <v>Operational</v>
          </cell>
          <cell r="Z319" t="str">
            <v>Operational</v>
          </cell>
          <cell r="AA319" t="str">
            <v>Operational</v>
          </cell>
          <cell r="AB319" t="str">
            <v>Operational</v>
          </cell>
          <cell r="AC319" t="str">
            <v>Operational</v>
          </cell>
          <cell r="AD319" t="str">
            <v>Operational</v>
          </cell>
          <cell r="AE319" t="str">
            <v>Operational</v>
          </cell>
          <cell r="AF319" t="str">
            <v>Operational</v>
          </cell>
        </row>
        <row r="320">
          <cell r="N320" t="str">
            <v>Australia</v>
          </cell>
          <cell r="W320" t="str">
            <v>Operational</v>
          </cell>
          <cell r="X320" t="str">
            <v>Operational</v>
          </cell>
          <cell r="Y320" t="str">
            <v>Operational</v>
          </cell>
          <cell r="Z320" t="str">
            <v>Operational</v>
          </cell>
          <cell r="AA320" t="str">
            <v>Operational</v>
          </cell>
          <cell r="AB320" t="str">
            <v>Operational</v>
          </cell>
          <cell r="AC320" t="str">
            <v>Operational</v>
          </cell>
          <cell r="AD320" t="str">
            <v>Operational</v>
          </cell>
          <cell r="AE320" t="str">
            <v>Operational</v>
          </cell>
          <cell r="AF320" t="str">
            <v>Operational</v>
          </cell>
        </row>
        <row r="321">
          <cell r="N321" t="str">
            <v>Singapore</v>
          </cell>
          <cell r="W321" t="str">
            <v>Operational</v>
          </cell>
          <cell r="X321" t="str">
            <v>Operational</v>
          </cell>
          <cell r="Y321" t="str">
            <v>Operational</v>
          </cell>
          <cell r="Z321" t="str">
            <v>Operational</v>
          </cell>
          <cell r="AA321" t="str">
            <v>Operational</v>
          </cell>
          <cell r="AB321" t="str">
            <v>Operational</v>
          </cell>
          <cell r="AC321" t="str">
            <v>Operational</v>
          </cell>
          <cell r="AD321" t="str">
            <v>Operational</v>
          </cell>
          <cell r="AE321" t="str">
            <v>Operational</v>
          </cell>
          <cell r="AF321" t="str">
            <v>Operational</v>
          </cell>
        </row>
        <row r="322">
          <cell r="N322" t="str">
            <v>Australia</v>
          </cell>
          <cell r="W322" t="str">
            <v>Operational</v>
          </cell>
          <cell r="X322" t="str">
            <v>Operational</v>
          </cell>
          <cell r="Y322" t="str">
            <v>Operational</v>
          </cell>
          <cell r="Z322" t="str">
            <v>Operational</v>
          </cell>
          <cell r="AA322" t="str">
            <v>Operational</v>
          </cell>
          <cell r="AB322" t="str">
            <v>Operational</v>
          </cell>
          <cell r="AC322" t="str">
            <v>Operational</v>
          </cell>
          <cell r="AD322" t="str">
            <v>Operational</v>
          </cell>
          <cell r="AE322" t="str">
            <v>Operational</v>
          </cell>
          <cell r="AF322" t="str">
            <v>Operational</v>
          </cell>
        </row>
        <row r="323">
          <cell r="N323" t="str">
            <v>Malaysia</v>
          </cell>
          <cell r="W323" t="str">
            <v>Operational</v>
          </cell>
          <cell r="X323" t="str">
            <v>Operational</v>
          </cell>
          <cell r="Y323" t="str">
            <v>Operational</v>
          </cell>
          <cell r="Z323" t="str">
            <v>Operational</v>
          </cell>
          <cell r="AA323" t="str">
            <v>Operational</v>
          </cell>
          <cell r="AB323" t="str">
            <v>Operational</v>
          </cell>
          <cell r="AC323" t="str">
            <v>Operational</v>
          </cell>
          <cell r="AD323" t="str">
            <v>Operational</v>
          </cell>
          <cell r="AE323" t="str">
            <v>Operational</v>
          </cell>
          <cell r="AF323" t="str">
            <v>Operational</v>
          </cell>
        </row>
        <row r="324">
          <cell r="N324" t="str">
            <v>India</v>
          </cell>
          <cell r="W324" t="str">
            <v>Operational</v>
          </cell>
          <cell r="X324" t="str">
            <v>Operational</v>
          </cell>
          <cell r="Y324" t="str">
            <v>Operational</v>
          </cell>
          <cell r="Z324" t="str">
            <v>Operational</v>
          </cell>
          <cell r="AA324" t="str">
            <v>Operational</v>
          </cell>
          <cell r="AB324" t="str">
            <v>Operational</v>
          </cell>
          <cell r="AC324" t="str">
            <v>Operational</v>
          </cell>
          <cell r="AD324" t="str">
            <v>Operational</v>
          </cell>
          <cell r="AE324" t="str">
            <v>Operational</v>
          </cell>
          <cell r="AF324" t="str">
            <v>Operational</v>
          </cell>
        </row>
        <row r="325">
          <cell r="N325" t="str">
            <v>China</v>
          </cell>
          <cell r="W325"/>
          <cell r="X325"/>
          <cell r="Y325"/>
          <cell r="Z325"/>
          <cell r="AA325"/>
          <cell r="AB325" t="str">
            <v>Operational</v>
          </cell>
          <cell r="AC325" t="str">
            <v>Operational</v>
          </cell>
          <cell r="AD325" t="str">
            <v>Operational</v>
          </cell>
          <cell r="AE325" t="str">
            <v>Operational</v>
          </cell>
          <cell r="AF325" t="str">
            <v>Operational</v>
          </cell>
        </row>
        <row r="326">
          <cell r="N326" t="str">
            <v>China</v>
          </cell>
          <cell r="W326"/>
          <cell r="X326" t="str">
            <v>Operational</v>
          </cell>
          <cell r="Y326" t="str">
            <v>Operational</v>
          </cell>
          <cell r="Z326" t="str">
            <v>Operational</v>
          </cell>
          <cell r="AA326" t="str">
            <v>Operational</v>
          </cell>
          <cell r="AB326" t="str">
            <v>Operational</v>
          </cell>
          <cell r="AC326" t="str">
            <v>Operational</v>
          </cell>
          <cell r="AD326" t="str">
            <v>Operational</v>
          </cell>
          <cell r="AE326" t="str">
            <v>Operational</v>
          </cell>
          <cell r="AF326" t="str">
            <v>Operational</v>
          </cell>
        </row>
        <row r="327">
          <cell r="N327" t="str">
            <v>Japan</v>
          </cell>
          <cell r="W327" t="str">
            <v>Operational</v>
          </cell>
          <cell r="X327" t="str">
            <v>Operational</v>
          </cell>
          <cell r="Y327" t="str">
            <v>Operational</v>
          </cell>
          <cell r="Z327" t="str">
            <v>Operational</v>
          </cell>
          <cell r="AA327" t="str">
            <v>Operational</v>
          </cell>
          <cell r="AB327" t="str">
            <v>Operational</v>
          </cell>
          <cell r="AC327" t="str">
            <v>Operational</v>
          </cell>
          <cell r="AD327" t="str">
            <v>Operational</v>
          </cell>
          <cell r="AE327" t="str">
            <v>Operational</v>
          </cell>
          <cell r="AF327" t="str">
            <v>Operational</v>
          </cell>
        </row>
        <row r="328">
          <cell r="N328" t="str">
            <v>Indonesia</v>
          </cell>
          <cell r="W328" t="str">
            <v>Operational</v>
          </cell>
          <cell r="X328" t="str">
            <v>Operational</v>
          </cell>
          <cell r="Y328" t="str">
            <v>Operational</v>
          </cell>
          <cell r="Z328" t="str">
            <v>Operational</v>
          </cell>
          <cell r="AA328" t="str">
            <v>Operational</v>
          </cell>
          <cell r="AB328" t="str">
            <v>Operational</v>
          </cell>
          <cell r="AC328" t="str">
            <v>Operational</v>
          </cell>
          <cell r="AD328" t="str">
            <v>Operational</v>
          </cell>
          <cell r="AE328" t="str">
            <v>Operational</v>
          </cell>
          <cell r="AF328" t="str">
            <v>Operational</v>
          </cell>
        </row>
        <row r="329">
          <cell r="N329" t="str">
            <v>Hong Kong SAR, China</v>
          </cell>
          <cell r="W329" t="str">
            <v>Operational</v>
          </cell>
          <cell r="X329" t="str">
            <v>Operational</v>
          </cell>
          <cell r="Y329" t="str">
            <v>Operational</v>
          </cell>
          <cell r="Z329" t="str">
            <v>Operational</v>
          </cell>
          <cell r="AA329" t="str">
            <v>Operational</v>
          </cell>
          <cell r="AB329" t="str">
            <v>Operational</v>
          </cell>
          <cell r="AC329" t="str">
            <v>Operational</v>
          </cell>
          <cell r="AD329" t="str">
            <v>Operational</v>
          </cell>
          <cell r="AE329" t="str">
            <v>Operational</v>
          </cell>
          <cell r="AF329" t="str">
            <v>Operational</v>
          </cell>
        </row>
        <row r="330">
          <cell r="N330" t="str">
            <v>Hong Kong SAR, China</v>
          </cell>
          <cell r="W330" t="str">
            <v>Under Construction</v>
          </cell>
          <cell r="X330" t="str">
            <v>Under Construction</v>
          </cell>
          <cell r="Y330" t="str">
            <v>Under Construction</v>
          </cell>
          <cell r="Z330" t="str">
            <v>Under Construction</v>
          </cell>
          <cell r="AA330" t="str">
            <v>Under Construction</v>
          </cell>
          <cell r="AB330" t="str">
            <v>Under Construction</v>
          </cell>
          <cell r="AC330" t="str">
            <v>Under Construction</v>
          </cell>
          <cell r="AD330" t="str">
            <v>Operational</v>
          </cell>
          <cell r="AE330" t="str">
            <v>Operational</v>
          </cell>
          <cell r="AF330" t="str">
            <v>Operational</v>
          </cell>
        </row>
        <row r="331">
          <cell r="N331" t="str">
            <v>India</v>
          </cell>
          <cell r="W331" t="str">
            <v>Operational</v>
          </cell>
          <cell r="X331" t="str">
            <v>Operational</v>
          </cell>
          <cell r="Y331" t="str">
            <v>Operational</v>
          </cell>
          <cell r="Z331" t="str">
            <v>Operational</v>
          </cell>
          <cell r="AA331" t="str">
            <v>Operational</v>
          </cell>
          <cell r="AB331" t="str">
            <v>Operational</v>
          </cell>
          <cell r="AC331" t="str">
            <v>Operational</v>
          </cell>
          <cell r="AD331" t="str">
            <v>Operational</v>
          </cell>
          <cell r="AE331" t="str">
            <v>Operational</v>
          </cell>
          <cell r="AF331" t="str">
            <v>Operational</v>
          </cell>
        </row>
        <row r="332">
          <cell r="N332" t="str">
            <v>Singapore</v>
          </cell>
          <cell r="W332" t="str">
            <v>Operational</v>
          </cell>
          <cell r="X332" t="str">
            <v>Operational</v>
          </cell>
          <cell r="Y332" t="str">
            <v>Operational</v>
          </cell>
          <cell r="Z332" t="str">
            <v>Operational</v>
          </cell>
          <cell r="AA332" t="str">
            <v>Operational</v>
          </cell>
          <cell r="AB332" t="str">
            <v>Operational</v>
          </cell>
          <cell r="AC332" t="str">
            <v>Operational</v>
          </cell>
          <cell r="AD332" t="str">
            <v>Operational</v>
          </cell>
          <cell r="AE332" t="str">
            <v>Operational</v>
          </cell>
          <cell r="AF332" t="str">
            <v>Operational</v>
          </cell>
        </row>
        <row r="333">
          <cell r="N333" t="str">
            <v>Japan</v>
          </cell>
          <cell r="W333" t="str">
            <v>Operational</v>
          </cell>
          <cell r="X333" t="str">
            <v>Operational</v>
          </cell>
          <cell r="Y333" t="str">
            <v>Operational</v>
          </cell>
          <cell r="Z333" t="str">
            <v>Operational</v>
          </cell>
          <cell r="AA333" t="str">
            <v>Operational</v>
          </cell>
          <cell r="AB333" t="str">
            <v>Operational</v>
          </cell>
          <cell r="AC333" t="str">
            <v>Operational</v>
          </cell>
          <cell r="AD333" t="str">
            <v>Operational</v>
          </cell>
          <cell r="AE333" t="str">
            <v>Operational</v>
          </cell>
          <cell r="AF333" t="str">
            <v>Operational</v>
          </cell>
        </row>
        <row r="334">
          <cell r="N334" t="str">
            <v>China</v>
          </cell>
          <cell r="W334" t="str">
            <v>Pending</v>
          </cell>
          <cell r="X334" t="str">
            <v>Pending</v>
          </cell>
          <cell r="Y334" t="str">
            <v>Pending</v>
          </cell>
          <cell r="Z334" t="str">
            <v>Pending</v>
          </cell>
          <cell r="AA334" t="str">
            <v>Pending</v>
          </cell>
          <cell r="AB334" t="str">
            <v>Pending</v>
          </cell>
          <cell r="AC334" t="str">
            <v>Pending</v>
          </cell>
          <cell r="AD334" t="str">
            <v>Pending</v>
          </cell>
          <cell r="AE334" t="str">
            <v>Pending</v>
          </cell>
          <cell r="AF334" t="str">
            <v>Pending</v>
          </cell>
        </row>
        <row r="335">
          <cell r="N335" t="str">
            <v>Japan</v>
          </cell>
          <cell r="W335" t="str">
            <v>Operational</v>
          </cell>
          <cell r="X335" t="str">
            <v>Operational</v>
          </cell>
          <cell r="Y335" t="str">
            <v>Operational</v>
          </cell>
          <cell r="Z335" t="str">
            <v>Operational</v>
          </cell>
          <cell r="AA335" t="str">
            <v>Operational</v>
          </cell>
          <cell r="AB335" t="str">
            <v>Operational</v>
          </cell>
          <cell r="AC335" t="str">
            <v>Operational</v>
          </cell>
          <cell r="AD335" t="str">
            <v>Operational</v>
          </cell>
          <cell r="AE335" t="str">
            <v>Operational</v>
          </cell>
          <cell r="AF335" t="str">
            <v>Operational</v>
          </cell>
        </row>
        <row r="336">
          <cell r="N336" t="str">
            <v>Hong Kong SAR, China</v>
          </cell>
          <cell r="W336" t="str">
            <v>Under Construction</v>
          </cell>
          <cell r="X336" t="str">
            <v>Under Construction</v>
          </cell>
          <cell r="Y336" t="str">
            <v>Under Construction</v>
          </cell>
          <cell r="Z336" t="str">
            <v>Under Construction</v>
          </cell>
          <cell r="AA336" t="str">
            <v>Under Construction</v>
          </cell>
          <cell r="AB336" t="str">
            <v>Under Construction</v>
          </cell>
          <cell r="AC336" t="str">
            <v>Operational</v>
          </cell>
          <cell r="AD336" t="str">
            <v>Operational</v>
          </cell>
          <cell r="AE336" t="str">
            <v>Operational</v>
          </cell>
          <cell r="AF336" t="str">
            <v>Operational</v>
          </cell>
        </row>
        <row r="337">
          <cell r="N337" t="str">
            <v>Hong Kong SAR, China</v>
          </cell>
          <cell r="W337" t="str">
            <v>Under Construction</v>
          </cell>
          <cell r="X337" t="str">
            <v>Under Construction</v>
          </cell>
          <cell r="Y337" t="str">
            <v>Under Construction</v>
          </cell>
          <cell r="Z337" t="str">
            <v>Under Construction</v>
          </cell>
          <cell r="AA337" t="str">
            <v>Under Construction</v>
          </cell>
          <cell r="AB337" t="str">
            <v>Under Construction</v>
          </cell>
          <cell r="AC337" t="str">
            <v>Under Construction</v>
          </cell>
          <cell r="AD337" t="str">
            <v>Under Construction</v>
          </cell>
          <cell r="AE337" t="str">
            <v>Operational</v>
          </cell>
          <cell r="AF337" t="str">
            <v>Operational</v>
          </cell>
        </row>
        <row r="338">
          <cell r="N338" t="str">
            <v>Hong Kong SAR, China</v>
          </cell>
          <cell r="W338" t="str">
            <v>Operational</v>
          </cell>
          <cell r="X338" t="str">
            <v>Operational</v>
          </cell>
          <cell r="Y338" t="str">
            <v>Operational</v>
          </cell>
          <cell r="Z338" t="str">
            <v>Operational</v>
          </cell>
          <cell r="AA338" t="str">
            <v>Operational</v>
          </cell>
          <cell r="AB338" t="str">
            <v>Operational</v>
          </cell>
          <cell r="AC338" t="str">
            <v>Operational</v>
          </cell>
          <cell r="AD338" t="str">
            <v>Operational</v>
          </cell>
          <cell r="AE338" t="str">
            <v>Operational</v>
          </cell>
          <cell r="AF338" t="str">
            <v>Operational</v>
          </cell>
        </row>
        <row r="339">
          <cell r="N339" t="str">
            <v>Australia</v>
          </cell>
          <cell r="W339" t="str">
            <v>Operational</v>
          </cell>
          <cell r="X339" t="str">
            <v>Operational</v>
          </cell>
          <cell r="Y339" t="str">
            <v>Operational</v>
          </cell>
          <cell r="Z339" t="str">
            <v>Operational</v>
          </cell>
          <cell r="AA339" t="str">
            <v>Operational</v>
          </cell>
          <cell r="AB339" t="str">
            <v>Operational</v>
          </cell>
          <cell r="AC339" t="str">
            <v>Operational</v>
          </cell>
          <cell r="AD339" t="str">
            <v>Operational</v>
          </cell>
          <cell r="AE339" t="str">
            <v>Operational</v>
          </cell>
          <cell r="AF339" t="str">
            <v>Operational</v>
          </cell>
        </row>
        <row r="340">
          <cell r="N340" t="str">
            <v>Australia</v>
          </cell>
          <cell r="W340" t="str">
            <v>Operational</v>
          </cell>
          <cell r="X340" t="str">
            <v>Operational</v>
          </cell>
          <cell r="Y340" t="str">
            <v>Operational</v>
          </cell>
          <cell r="Z340" t="str">
            <v>Operational</v>
          </cell>
          <cell r="AA340" t="str">
            <v>Operational</v>
          </cell>
          <cell r="AB340" t="str">
            <v>Operational</v>
          </cell>
          <cell r="AC340" t="str">
            <v>Operational</v>
          </cell>
          <cell r="AD340" t="str">
            <v>Operational</v>
          </cell>
          <cell r="AE340" t="str">
            <v>Operational</v>
          </cell>
          <cell r="AF340" t="str">
            <v>Operational</v>
          </cell>
        </row>
        <row r="341">
          <cell r="N341" t="str">
            <v>Australia</v>
          </cell>
          <cell r="W341" t="str">
            <v>Operational</v>
          </cell>
          <cell r="X341" t="str">
            <v>Operational</v>
          </cell>
          <cell r="Y341" t="str">
            <v>Operational</v>
          </cell>
          <cell r="Z341" t="str">
            <v>Operational</v>
          </cell>
          <cell r="AA341" t="str">
            <v>Operational</v>
          </cell>
          <cell r="AB341" t="str">
            <v>Operational</v>
          </cell>
          <cell r="AC341" t="str">
            <v>Operational</v>
          </cell>
          <cell r="AD341" t="str">
            <v>Operational</v>
          </cell>
          <cell r="AE341" t="str">
            <v>Operational</v>
          </cell>
          <cell r="AF341" t="str">
            <v>Operational</v>
          </cell>
        </row>
        <row r="342">
          <cell r="N342" t="str">
            <v>Australia</v>
          </cell>
          <cell r="W342" t="str">
            <v>Operational</v>
          </cell>
          <cell r="X342" t="str">
            <v>Operational</v>
          </cell>
          <cell r="Y342" t="str">
            <v>Operational</v>
          </cell>
          <cell r="Z342" t="str">
            <v>Operational</v>
          </cell>
          <cell r="AA342" t="str">
            <v>Operational</v>
          </cell>
          <cell r="AB342" t="str">
            <v>Operational</v>
          </cell>
          <cell r="AC342" t="str">
            <v>Operational</v>
          </cell>
          <cell r="AD342" t="str">
            <v>Operational</v>
          </cell>
          <cell r="AE342" t="str">
            <v>Operational</v>
          </cell>
          <cell r="AF342" t="str">
            <v>Operational</v>
          </cell>
        </row>
        <row r="343">
          <cell r="N343" t="str">
            <v>Australia</v>
          </cell>
          <cell r="W343" t="str">
            <v>Operational</v>
          </cell>
          <cell r="X343" t="str">
            <v>Operational</v>
          </cell>
          <cell r="Y343" t="str">
            <v>Operational</v>
          </cell>
          <cell r="Z343" t="str">
            <v>Operational</v>
          </cell>
          <cell r="AA343" t="str">
            <v>Operational</v>
          </cell>
          <cell r="AB343" t="str">
            <v>Operational</v>
          </cell>
          <cell r="AC343" t="str">
            <v>Operational</v>
          </cell>
          <cell r="AD343" t="str">
            <v>Operational</v>
          </cell>
          <cell r="AE343" t="str">
            <v>Operational</v>
          </cell>
          <cell r="AF343" t="str">
            <v>Operational</v>
          </cell>
        </row>
        <row r="344">
          <cell r="N344" t="str">
            <v>Hong Kong SAR, China</v>
          </cell>
          <cell r="W344" t="str">
            <v>Operational</v>
          </cell>
          <cell r="X344" t="str">
            <v>Operational</v>
          </cell>
          <cell r="Y344" t="str">
            <v>Operational</v>
          </cell>
          <cell r="Z344" t="str">
            <v>Operational</v>
          </cell>
          <cell r="AA344" t="str">
            <v>Operational</v>
          </cell>
          <cell r="AB344" t="str">
            <v>Operational</v>
          </cell>
          <cell r="AC344" t="str">
            <v>Operational</v>
          </cell>
          <cell r="AD344" t="str">
            <v>Operational</v>
          </cell>
          <cell r="AE344" t="str">
            <v>Operational</v>
          </cell>
          <cell r="AF344" t="str">
            <v>Operational</v>
          </cell>
        </row>
        <row r="345">
          <cell r="N345" t="str">
            <v>Singapore</v>
          </cell>
          <cell r="W345" t="str">
            <v>Operational</v>
          </cell>
          <cell r="X345" t="str">
            <v>Operational</v>
          </cell>
          <cell r="Y345" t="str">
            <v>Operational</v>
          </cell>
          <cell r="Z345" t="str">
            <v>Operational</v>
          </cell>
          <cell r="AA345" t="str">
            <v>Operational</v>
          </cell>
          <cell r="AB345" t="str">
            <v>Operational</v>
          </cell>
          <cell r="AC345" t="str">
            <v>Operational</v>
          </cell>
          <cell r="AD345" t="str">
            <v>Operational</v>
          </cell>
          <cell r="AE345" t="str">
            <v>Operational</v>
          </cell>
          <cell r="AF345" t="str">
            <v>Operational</v>
          </cell>
        </row>
        <row r="346">
          <cell r="N346" t="str">
            <v>Australia</v>
          </cell>
          <cell r="W346" t="str">
            <v>Operational</v>
          </cell>
          <cell r="X346" t="str">
            <v>Operational</v>
          </cell>
          <cell r="Y346" t="str">
            <v>Operational</v>
          </cell>
          <cell r="Z346" t="str">
            <v>Operational</v>
          </cell>
          <cell r="AA346" t="str">
            <v>Operational</v>
          </cell>
          <cell r="AB346" t="str">
            <v>Operational</v>
          </cell>
          <cell r="AC346" t="str">
            <v>Operational</v>
          </cell>
          <cell r="AD346" t="str">
            <v>Operational</v>
          </cell>
          <cell r="AE346" t="str">
            <v>Operational</v>
          </cell>
          <cell r="AF346" t="str">
            <v>Operational</v>
          </cell>
        </row>
        <row r="347">
          <cell r="N347" t="str">
            <v>Australia</v>
          </cell>
          <cell r="W347" t="str">
            <v>Operational</v>
          </cell>
          <cell r="X347" t="str">
            <v>Operational</v>
          </cell>
          <cell r="Y347" t="str">
            <v>Operational</v>
          </cell>
          <cell r="Z347" t="str">
            <v>Operational</v>
          </cell>
          <cell r="AA347" t="str">
            <v>Operational</v>
          </cell>
          <cell r="AB347" t="str">
            <v>Operational</v>
          </cell>
          <cell r="AC347" t="str">
            <v>Operational</v>
          </cell>
          <cell r="AD347" t="str">
            <v>Operational</v>
          </cell>
          <cell r="AE347" t="str">
            <v>Operational</v>
          </cell>
          <cell r="AF347" t="str">
            <v>Operational</v>
          </cell>
        </row>
        <row r="348">
          <cell r="N348" t="str">
            <v>Australia</v>
          </cell>
          <cell r="W348" t="str">
            <v>Operational</v>
          </cell>
          <cell r="X348" t="str">
            <v>Operational</v>
          </cell>
          <cell r="Y348" t="str">
            <v>Operational</v>
          </cell>
          <cell r="Z348" t="str">
            <v>Operational</v>
          </cell>
          <cell r="AA348" t="str">
            <v>Operational</v>
          </cell>
          <cell r="AB348" t="str">
            <v>Operational</v>
          </cell>
          <cell r="AC348" t="str">
            <v>Operational</v>
          </cell>
          <cell r="AD348" t="str">
            <v>Operational</v>
          </cell>
          <cell r="AE348" t="str">
            <v>Operational</v>
          </cell>
          <cell r="AF348" t="str">
            <v>Operational</v>
          </cell>
        </row>
        <row r="349">
          <cell r="N349" t="str">
            <v>Japan</v>
          </cell>
          <cell r="W349" t="str">
            <v>Operational</v>
          </cell>
          <cell r="X349" t="str">
            <v>Operational</v>
          </cell>
          <cell r="Y349" t="str">
            <v>Operational</v>
          </cell>
          <cell r="Z349" t="str">
            <v>Operational</v>
          </cell>
          <cell r="AA349" t="str">
            <v>Operational</v>
          </cell>
          <cell r="AB349" t="str">
            <v>Operational</v>
          </cell>
          <cell r="AC349" t="str">
            <v>Operational</v>
          </cell>
          <cell r="AD349" t="str">
            <v>Operational</v>
          </cell>
          <cell r="AE349" t="str">
            <v>Operational</v>
          </cell>
          <cell r="AF349" t="str">
            <v>Operational</v>
          </cell>
        </row>
        <row r="350">
          <cell r="N350" t="str">
            <v>Japan</v>
          </cell>
          <cell r="W350" t="str">
            <v>Operational</v>
          </cell>
          <cell r="X350" t="str">
            <v>Operational</v>
          </cell>
          <cell r="Y350" t="str">
            <v>Operational</v>
          </cell>
          <cell r="Z350" t="str">
            <v>Operational</v>
          </cell>
          <cell r="AA350" t="str">
            <v>Operational</v>
          </cell>
          <cell r="AB350" t="str">
            <v>Operational</v>
          </cell>
          <cell r="AC350" t="str">
            <v>Operational</v>
          </cell>
          <cell r="AD350" t="str">
            <v>Operational</v>
          </cell>
          <cell r="AE350" t="str">
            <v>Operational</v>
          </cell>
          <cell r="AF350" t="str">
            <v>Operational</v>
          </cell>
        </row>
        <row r="351">
          <cell r="N351" t="str">
            <v>Hong Kong SAR, China</v>
          </cell>
          <cell r="W351" t="str">
            <v>Under Construction</v>
          </cell>
          <cell r="X351" t="str">
            <v>Under Construction</v>
          </cell>
          <cell r="Y351" t="str">
            <v>Under Construction</v>
          </cell>
          <cell r="Z351" t="str">
            <v>Under Construction</v>
          </cell>
          <cell r="AA351" t="str">
            <v>Under Construction</v>
          </cell>
          <cell r="AB351" t="str">
            <v>Operational</v>
          </cell>
          <cell r="AC351" t="str">
            <v>Operational</v>
          </cell>
          <cell r="AD351" t="str">
            <v>Operational</v>
          </cell>
          <cell r="AE351" t="str">
            <v>Operational</v>
          </cell>
          <cell r="AF351" t="str">
            <v>Operational</v>
          </cell>
        </row>
        <row r="352">
          <cell r="N352" t="str">
            <v>Japan</v>
          </cell>
          <cell r="W352" t="str">
            <v>Under Construction</v>
          </cell>
          <cell r="X352" t="str">
            <v>Under Construction</v>
          </cell>
          <cell r="Y352" t="str">
            <v>Under Construction</v>
          </cell>
          <cell r="Z352" t="str">
            <v>Under Construction</v>
          </cell>
          <cell r="AA352" t="str">
            <v>Under Construction</v>
          </cell>
          <cell r="AB352" t="str">
            <v>Operational</v>
          </cell>
          <cell r="AC352" t="str">
            <v>Operational</v>
          </cell>
          <cell r="AD352" t="str">
            <v>Operational</v>
          </cell>
          <cell r="AE352" t="str">
            <v>Operational</v>
          </cell>
          <cell r="AF352" t="str">
            <v>Operational</v>
          </cell>
        </row>
        <row r="353">
          <cell r="N353" t="str">
            <v>Malaysia</v>
          </cell>
          <cell r="W353" t="str">
            <v>Operational</v>
          </cell>
          <cell r="X353" t="str">
            <v>Operational</v>
          </cell>
          <cell r="Y353" t="str">
            <v>Operational</v>
          </cell>
          <cell r="Z353" t="str">
            <v>Operational</v>
          </cell>
          <cell r="AA353" t="str">
            <v>Operational</v>
          </cell>
          <cell r="AB353" t="str">
            <v>Operational</v>
          </cell>
          <cell r="AC353" t="str">
            <v>Operational</v>
          </cell>
          <cell r="AD353" t="str">
            <v>Operational</v>
          </cell>
          <cell r="AE353" t="str">
            <v>Operational</v>
          </cell>
          <cell r="AF353" t="str">
            <v>Operational</v>
          </cell>
        </row>
        <row r="354">
          <cell r="N354" t="str">
            <v>Malaysia</v>
          </cell>
          <cell r="W354" t="str">
            <v>Operational</v>
          </cell>
          <cell r="X354" t="str">
            <v>Operational</v>
          </cell>
          <cell r="Y354" t="str">
            <v>Operational</v>
          </cell>
          <cell r="Z354" t="str">
            <v>Operational</v>
          </cell>
          <cell r="AA354" t="str">
            <v>Operational</v>
          </cell>
          <cell r="AB354" t="str">
            <v>Operational</v>
          </cell>
          <cell r="AC354" t="str">
            <v>Operational</v>
          </cell>
          <cell r="AD354" t="str">
            <v>Operational</v>
          </cell>
          <cell r="AE354" t="str">
            <v>Operational</v>
          </cell>
          <cell r="AF354" t="str">
            <v>Operational</v>
          </cell>
        </row>
        <row r="355">
          <cell r="N355" t="str">
            <v>Malaysia</v>
          </cell>
          <cell r="W355" t="str">
            <v>Operational</v>
          </cell>
          <cell r="X355" t="str">
            <v>Operational</v>
          </cell>
          <cell r="Y355" t="str">
            <v>Operational</v>
          </cell>
          <cell r="Z355" t="str">
            <v>Operational</v>
          </cell>
          <cell r="AA355" t="str">
            <v>Operational</v>
          </cell>
          <cell r="AB355" t="str">
            <v>Operational</v>
          </cell>
          <cell r="AC355" t="str">
            <v>Operational</v>
          </cell>
          <cell r="AD355" t="str">
            <v>Operational</v>
          </cell>
          <cell r="AE355" t="str">
            <v>Operational</v>
          </cell>
          <cell r="AF355" t="str">
            <v>Operational</v>
          </cell>
        </row>
        <row r="356">
          <cell r="N356" t="str">
            <v>Malaysia</v>
          </cell>
          <cell r="W356" t="str">
            <v>Operational</v>
          </cell>
          <cell r="X356" t="str">
            <v>Operational</v>
          </cell>
          <cell r="Y356" t="str">
            <v>Operational</v>
          </cell>
          <cell r="Z356" t="str">
            <v>Operational</v>
          </cell>
          <cell r="AA356" t="str">
            <v>Operational</v>
          </cell>
          <cell r="AB356" t="str">
            <v>Operational</v>
          </cell>
          <cell r="AC356" t="str">
            <v>Operational</v>
          </cell>
          <cell r="AD356" t="str">
            <v>Operational</v>
          </cell>
          <cell r="AE356" t="str">
            <v>Operational</v>
          </cell>
          <cell r="AF356" t="str">
            <v>Operational</v>
          </cell>
        </row>
        <row r="357">
          <cell r="N357" t="str">
            <v>Malaysia</v>
          </cell>
          <cell r="W357" t="str">
            <v>Operational</v>
          </cell>
          <cell r="X357" t="str">
            <v>Operational</v>
          </cell>
          <cell r="Y357" t="str">
            <v>Operational</v>
          </cell>
          <cell r="Z357" t="str">
            <v>Operational</v>
          </cell>
          <cell r="AA357" t="str">
            <v>Operational</v>
          </cell>
          <cell r="AB357" t="str">
            <v>Operational</v>
          </cell>
          <cell r="AC357" t="str">
            <v>Operational</v>
          </cell>
          <cell r="AD357" t="str">
            <v>Operational</v>
          </cell>
          <cell r="AE357" t="str">
            <v>Operational</v>
          </cell>
          <cell r="AF357" t="str">
            <v>Operational</v>
          </cell>
        </row>
        <row r="358">
          <cell r="N358" t="str">
            <v>Malaysia</v>
          </cell>
          <cell r="W358" t="str">
            <v>Operational</v>
          </cell>
          <cell r="X358" t="str">
            <v>Operational</v>
          </cell>
          <cell r="Y358" t="str">
            <v>Operational</v>
          </cell>
          <cell r="Z358" t="str">
            <v>Operational</v>
          </cell>
          <cell r="AA358" t="str">
            <v>Operational</v>
          </cell>
          <cell r="AB358" t="str">
            <v>Operational</v>
          </cell>
          <cell r="AC358" t="str">
            <v>Operational</v>
          </cell>
          <cell r="AD358" t="str">
            <v>Operational</v>
          </cell>
          <cell r="AE358" t="str">
            <v>Operational</v>
          </cell>
          <cell r="AF358" t="str">
            <v>Operational</v>
          </cell>
        </row>
        <row r="359">
          <cell r="N359" t="str">
            <v>Malaysia</v>
          </cell>
          <cell r="W359" t="str">
            <v>Operational</v>
          </cell>
          <cell r="X359" t="str">
            <v>Operational</v>
          </cell>
          <cell r="Y359" t="str">
            <v>Operational</v>
          </cell>
          <cell r="Z359" t="str">
            <v>Operational</v>
          </cell>
          <cell r="AA359" t="str">
            <v>Operational</v>
          </cell>
          <cell r="AB359" t="str">
            <v>Operational</v>
          </cell>
          <cell r="AC359" t="str">
            <v>Operational</v>
          </cell>
          <cell r="AD359" t="str">
            <v>Operational</v>
          </cell>
          <cell r="AE359" t="str">
            <v>Operational</v>
          </cell>
          <cell r="AF359" t="str">
            <v>Operational</v>
          </cell>
        </row>
        <row r="360">
          <cell r="N360" t="str">
            <v>Malaysia</v>
          </cell>
          <cell r="W360" t="str">
            <v>Operational</v>
          </cell>
          <cell r="X360" t="str">
            <v>Operational</v>
          </cell>
          <cell r="Y360" t="str">
            <v>Operational</v>
          </cell>
          <cell r="Z360" t="str">
            <v>Operational</v>
          </cell>
          <cell r="AA360" t="str">
            <v>Operational</v>
          </cell>
          <cell r="AB360" t="str">
            <v>Operational</v>
          </cell>
          <cell r="AC360" t="str">
            <v>Operational</v>
          </cell>
          <cell r="AD360" t="str">
            <v>Operational</v>
          </cell>
          <cell r="AE360" t="str">
            <v>Operational</v>
          </cell>
          <cell r="AF360" t="str">
            <v>Operational</v>
          </cell>
        </row>
        <row r="361">
          <cell r="N361" t="str">
            <v>Malaysia</v>
          </cell>
          <cell r="W361" t="str">
            <v>Operational</v>
          </cell>
          <cell r="X361" t="str">
            <v>Operational</v>
          </cell>
          <cell r="Y361" t="str">
            <v>Operational</v>
          </cell>
          <cell r="Z361" t="str">
            <v>Operational</v>
          </cell>
          <cell r="AA361" t="str">
            <v>Operational</v>
          </cell>
          <cell r="AB361" t="str">
            <v>Operational</v>
          </cell>
          <cell r="AC361" t="str">
            <v>Operational</v>
          </cell>
          <cell r="AD361" t="str">
            <v>Operational</v>
          </cell>
          <cell r="AE361" t="str">
            <v>Operational</v>
          </cell>
          <cell r="AF361" t="str">
            <v>Operational</v>
          </cell>
        </row>
        <row r="362">
          <cell r="N362" t="str">
            <v>Malaysia</v>
          </cell>
          <cell r="W362" t="str">
            <v>Operational</v>
          </cell>
          <cell r="X362" t="str">
            <v>Operational</v>
          </cell>
          <cell r="Y362" t="str">
            <v>Operational</v>
          </cell>
          <cell r="Z362" t="str">
            <v>Operational</v>
          </cell>
          <cell r="AA362" t="str">
            <v>Operational</v>
          </cell>
          <cell r="AB362" t="str">
            <v>Operational</v>
          </cell>
          <cell r="AC362" t="str">
            <v>Operational</v>
          </cell>
          <cell r="AD362" t="str">
            <v>Operational</v>
          </cell>
          <cell r="AE362" t="str">
            <v>Operational</v>
          </cell>
          <cell r="AF362" t="str">
            <v>Operational</v>
          </cell>
        </row>
        <row r="363">
          <cell r="N363" t="str">
            <v>Malaysia</v>
          </cell>
          <cell r="W363" t="str">
            <v>Operational</v>
          </cell>
          <cell r="X363" t="str">
            <v>Operational</v>
          </cell>
          <cell r="Y363" t="str">
            <v>Operational</v>
          </cell>
          <cell r="Z363" t="str">
            <v>Operational</v>
          </cell>
          <cell r="AA363" t="str">
            <v>Operational</v>
          </cell>
          <cell r="AB363" t="str">
            <v>Operational</v>
          </cell>
          <cell r="AC363" t="str">
            <v>Operational</v>
          </cell>
          <cell r="AD363" t="str">
            <v>Operational</v>
          </cell>
          <cell r="AE363" t="str">
            <v>Operational</v>
          </cell>
          <cell r="AF363" t="str">
            <v>Operational</v>
          </cell>
        </row>
        <row r="364">
          <cell r="N364" t="str">
            <v>Malaysia</v>
          </cell>
          <cell r="W364" t="str">
            <v>Operational</v>
          </cell>
          <cell r="X364" t="str">
            <v>Operational</v>
          </cell>
          <cell r="Y364" t="str">
            <v>Operational</v>
          </cell>
          <cell r="Z364" t="str">
            <v>Operational</v>
          </cell>
          <cell r="AA364" t="str">
            <v>Operational</v>
          </cell>
          <cell r="AB364" t="str">
            <v>Operational</v>
          </cell>
          <cell r="AC364" t="str">
            <v>Operational</v>
          </cell>
          <cell r="AD364" t="str">
            <v>Operational</v>
          </cell>
          <cell r="AE364" t="str">
            <v>Operational</v>
          </cell>
          <cell r="AF364" t="str">
            <v>Operational</v>
          </cell>
        </row>
        <row r="365">
          <cell r="N365" t="str">
            <v>Malaysia</v>
          </cell>
          <cell r="W365" t="str">
            <v>Operational</v>
          </cell>
          <cell r="X365" t="str">
            <v>Operational</v>
          </cell>
          <cell r="Y365" t="str">
            <v>Operational</v>
          </cell>
          <cell r="Z365" t="str">
            <v>Operational</v>
          </cell>
          <cell r="AA365" t="str">
            <v>Operational</v>
          </cell>
          <cell r="AB365" t="str">
            <v>Operational</v>
          </cell>
          <cell r="AC365" t="str">
            <v>Operational</v>
          </cell>
          <cell r="AD365" t="str">
            <v>Operational</v>
          </cell>
          <cell r="AE365" t="str">
            <v>Operational</v>
          </cell>
          <cell r="AF365" t="str">
            <v>Operational</v>
          </cell>
        </row>
        <row r="366">
          <cell r="N366" t="str">
            <v>Malaysia</v>
          </cell>
          <cell r="W366" t="str">
            <v>Operational</v>
          </cell>
          <cell r="X366" t="str">
            <v>Operational</v>
          </cell>
          <cell r="Y366" t="str">
            <v>Operational</v>
          </cell>
          <cell r="Z366" t="str">
            <v>Operational</v>
          </cell>
          <cell r="AA366" t="str">
            <v>Operational</v>
          </cell>
          <cell r="AB366" t="str">
            <v>Operational</v>
          </cell>
          <cell r="AC366" t="str">
            <v>Operational</v>
          </cell>
          <cell r="AD366" t="str">
            <v>Operational</v>
          </cell>
          <cell r="AE366" t="str">
            <v>Operational</v>
          </cell>
          <cell r="AF366" t="str">
            <v>Operational</v>
          </cell>
        </row>
        <row r="367">
          <cell r="N367" t="str">
            <v>Malaysia</v>
          </cell>
          <cell r="W367" t="str">
            <v>Operational</v>
          </cell>
          <cell r="X367" t="str">
            <v>Operational</v>
          </cell>
          <cell r="Y367" t="str">
            <v>Operational</v>
          </cell>
          <cell r="Z367" t="str">
            <v>Operational</v>
          </cell>
          <cell r="AA367" t="str">
            <v>Operational</v>
          </cell>
          <cell r="AB367" t="str">
            <v>Operational</v>
          </cell>
          <cell r="AC367" t="str">
            <v>Operational</v>
          </cell>
          <cell r="AD367" t="str">
            <v>Operational</v>
          </cell>
          <cell r="AE367" t="str">
            <v>Operational</v>
          </cell>
          <cell r="AF367" t="str">
            <v>Operational</v>
          </cell>
        </row>
        <row r="368">
          <cell r="N368" t="str">
            <v>Malaysia</v>
          </cell>
          <cell r="W368" t="str">
            <v>Operational</v>
          </cell>
          <cell r="X368" t="str">
            <v>Operational</v>
          </cell>
          <cell r="Y368" t="str">
            <v>Operational</v>
          </cell>
          <cell r="Z368" t="str">
            <v>Operational</v>
          </cell>
          <cell r="AA368" t="str">
            <v>Operational</v>
          </cell>
          <cell r="AB368" t="str">
            <v>Operational</v>
          </cell>
          <cell r="AC368" t="str">
            <v>Operational</v>
          </cell>
          <cell r="AD368" t="str">
            <v>Operational</v>
          </cell>
          <cell r="AE368" t="str">
            <v>Operational</v>
          </cell>
          <cell r="AF368" t="str">
            <v>Operational</v>
          </cell>
        </row>
        <row r="369">
          <cell r="N369" t="str">
            <v>Malaysia</v>
          </cell>
          <cell r="W369" t="str">
            <v>Operational</v>
          </cell>
          <cell r="X369" t="str">
            <v>Operational</v>
          </cell>
          <cell r="Y369" t="str">
            <v>Operational</v>
          </cell>
          <cell r="Z369" t="str">
            <v>Operational</v>
          </cell>
          <cell r="AA369" t="str">
            <v>Operational</v>
          </cell>
          <cell r="AB369" t="str">
            <v>Operational</v>
          </cell>
          <cell r="AC369" t="str">
            <v>Operational</v>
          </cell>
          <cell r="AD369" t="str">
            <v>Operational</v>
          </cell>
          <cell r="AE369" t="str">
            <v>Operational</v>
          </cell>
          <cell r="AF369" t="str">
            <v>Operational</v>
          </cell>
        </row>
        <row r="370">
          <cell r="N370" t="str">
            <v>Malaysia</v>
          </cell>
          <cell r="W370" t="str">
            <v>Operational</v>
          </cell>
          <cell r="X370" t="str">
            <v>Operational</v>
          </cell>
          <cell r="Y370" t="str">
            <v>Operational</v>
          </cell>
          <cell r="Z370" t="str">
            <v>Operational</v>
          </cell>
          <cell r="AA370" t="str">
            <v>Operational</v>
          </cell>
          <cell r="AB370" t="str">
            <v>Operational</v>
          </cell>
          <cell r="AC370" t="str">
            <v>Operational</v>
          </cell>
          <cell r="AD370" t="str">
            <v>Operational</v>
          </cell>
          <cell r="AE370" t="str">
            <v>Operational</v>
          </cell>
          <cell r="AF370" t="str">
            <v>Operational</v>
          </cell>
        </row>
        <row r="371">
          <cell r="N371" t="str">
            <v>Malaysia</v>
          </cell>
          <cell r="W371" t="str">
            <v>Operational</v>
          </cell>
          <cell r="X371" t="str">
            <v>Operational</v>
          </cell>
          <cell r="Y371" t="str">
            <v>Operational</v>
          </cell>
          <cell r="Z371" t="str">
            <v>Operational</v>
          </cell>
          <cell r="AA371" t="str">
            <v>Operational</v>
          </cell>
          <cell r="AB371" t="str">
            <v>Operational</v>
          </cell>
          <cell r="AC371" t="str">
            <v>Operational</v>
          </cell>
          <cell r="AD371" t="str">
            <v>Operational</v>
          </cell>
          <cell r="AE371" t="str">
            <v>Operational</v>
          </cell>
          <cell r="AF371" t="str">
            <v>Operational</v>
          </cell>
        </row>
        <row r="372">
          <cell r="N372" t="str">
            <v>Malaysia</v>
          </cell>
          <cell r="W372" t="str">
            <v>Operational</v>
          </cell>
          <cell r="X372" t="str">
            <v>Operational</v>
          </cell>
          <cell r="Y372" t="str">
            <v>Operational</v>
          </cell>
          <cell r="Z372" t="str">
            <v>Operational</v>
          </cell>
          <cell r="AA372" t="str">
            <v>Operational</v>
          </cell>
          <cell r="AB372" t="str">
            <v>Operational</v>
          </cell>
          <cell r="AC372" t="str">
            <v>Operational</v>
          </cell>
          <cell r="AD372" t="str">
            <v>Operational</v>
          </cell>
          <cell r="AE372" t="str">
            <v>Operational</v>
          </cell>
          <cell r="AF372" t="str">
            <v>Operational</v>
          </cell>
        </row>
        <row r="373">
          <cell r="N373" t="str">
            <v>Malaysia</v>
          </cell>
          <cell r="W373" t="str">
            <v>Operational</v>
          </cell>
          <cell r="X373" t="str">
            <v>Operational</v>
          </cell>
          <cell r="Y373" t="str">
            <v>Operational</v>
          </cell>
          <cell r="Z373" t="str">
            <v>Operational</v>
          </cell>
          <cell r="AA373" t="str">
            <v>Operational</v>
          </cell>
          <cell r="AB373" t="str">
            <v>Operational</v>
          </cell>
          <cell r="AC373" t="str">
            <v>Operational</v>
          </cell>
          <cell r="AD373" t="str">
            <v>Operational</v>
          </cell>
          <cell r="AE373" t="str">
            <v>Operational</v>
          </cell>
          <cell r="AF373" t="str">
            <v>Operational</v>
          </cell>
        </row>
        <row r="374">
          <cell r="N374" t="str">
            <v>Malaysia</v>
          </cell>
          <cell r="W374" t="str">
            <v>Operational</v>
          </cell>
          <cell r="X374" t="str">
            <v>Operational</v>
          </cell>
          <cell r="Y374" t="str">
            <v>Operational</v>
          </cell>
          <cell r="Z374" t="str">
            <v>Operational</v>
          </cell>
          <cell r="AA374" t="str">
            <v>Operational</v>
          </cell>
          <cell r="AB374" t="str">
            <v>Operational</v>
          </cell>
          <cell r="AC374" t="str">
            <v>Operational</v>
          </cell>
          <cell r="AD374" t="str">
            <v>Operational</v>
          </cell>
          <cell r="AE374" t="str">
            <v>Operational</v>
          </cell>
          <cell r="AF374" t="str">
            <v>Operational</v>
          </cell>
        </row>
        <row r="375">
          <cell r="N375" t="str">
            <v>Malaysia</v>
          </cell>
          <cell r="W375" t="str">
            <v>Operational</v>
          </cell>
          <cell r="X375" t="str">
            <v>Operational</v>
          </cell>
          <cell r="Y375" t="str">
            <v>Operational</v>
          </cell>
          <cell r="Z375" t="str">
            <v>Operational</v>
          </cell>
          <cell r="AA375" t="str">
            <v>Operational</v>
          </cell>
          <cell r="AB375" t="str">
            <v>Operational</v>
          </cell>
          <cell r="AC375" t="str">
            <v>Operational</v>
          </cell>
          <cell r="AD375" t="str">
            <v>Operational</v>
          </cell>
          <cell r="AE375" t="str">
            <v>Operational</v>
          </cell>
          <cell r="AF375" t="str">
            <v>Operational</v>
          </cell>
        </row>
        <row r="376">
          <cell r="N376" t="str">
            <v>Malaysia</v>
          </cell>
          <cell r="W376" t="str">
            <v>Operational</v>
          </cell>
          <cell r="X376" t="str">
            <v>Operational</v>
          </cell>
          <cell r="Y376" t="str">
            <v>Operational</v>
          </cell>
          <cell r="Z376" t="str">
            <v>Operational</v>
          </cell>
          <cell r="AA376" t="str">
            <v>Operational</v>
          </cell>
          <cell r="AB376" t="str">
            <v>Operational</v>
          </cell>
          <cell r="AC376" t="str">
            <v>Operational</v>
          </cell>
          <cell r="AD376" t="str">
            <v>Operational</v>
          </cell>
          <cell r="AE376" t="str">
            <v>Operational</v>
          </cell>
          <cell r="AF376" t="str">
            <v>Operational</v>
          </cell>
        </row>
        <row r="377">
          <cell r="N377" t="str">
            <v>Malaysia</v>
          </cell>
          <cell r="W377" t="str">
            <v>Operational</v>
          </cell>
          <cell r="X377" t="str">
            <v>Operational</v>
          </cell>
          <cell r="Y377" t="str">
            <v>Operational</v>
          </cell>
          <cell r="Z377" t="str">
            <v>Operational</v>
          </cell>
          <cell r="AA377" t="str">
            <v>Operational</v>
          </cell>
          <cell r="AB377" t="str">
            <v>Operational</v>
          </cell>
          <cell r="AC377" t="str">
            <v>Operational</v>
          </cell>
          <cell r="AD377" t="str">
            <v>Operational</v>
          </cell>
          <cell r="AE377" t="str">
            <v>Operational</v>
          </cell>
          <cell r="AF377" t="str">
            <v>Operational</v>
          </cell>
        </row>
        <row r="378">
          <cell r="N378" t="str">
            <v>Malaysia</v>
          </cell>
          <cell r="W378" t="str">
            <v>Operational</v>
          </cell>
          <cell r="X378" t="str">
            <v>Operational</v>
          </cell>
          <cell r="Y378" t="str">
            <v>Operational</v>
          </cell>
          <cell r="Z378" t="str">
            <v>Operational</v>
          </cell>
          <cell r="AA378" t="str">
            <v>Operational</v>
          </cell>
          <cell r="AB378" t="str">
            <v>Operational</v>
          </cell>
          <cell r="AC378" t="str">
            <v>Operational</v>
          </cell>
          <cell r="AD378" t="str">
            <v>Operational</v>
          </cell>
          <cell r="AE378" t="str">
            <v>Operational</v>
          </cell>
          <cell r="AF378" t="str">
            <v>Operational</v>
          </cell>
        </row>
        <row r="379">
          <cell r="N379" t="str">
            <v>Malaysia</v>
          </cell>
          <cell r="W379" t="str">
            <v>Operational</v>
          </cell>
          <cell r="X379" t="str">
            <v>Operational</v>
          </cell>
          <cell r="Y379" t="str">
            <v>Operational</v>
          </cell>
          <cell r="Z379" t="str">
            <v>Operational</v>
          </cell>
          <cell r="AA379" t="str">
            <v>Operational</v>
          </cell>
          <cell r="AB379" t="str">
            <v>Operational</v>
          </cell>
          <cell r="AC379" t="str">
            <v>Operational</v>
          </cell>
          <cell r="AD379" t="str">
            <v>Operational</v>
          </cell>
          <cell r="AE379" t="str">
            <v>Operational</v>
          </cell>
          <cell r="AF379" t="str">
            <v>Operational</v>
          </cell>
        </row>
        <row r="380">
          <cell r="N380" t="str">
            <v>Malaysia</v>
          </cell>
          <cell r="W380" t="str">
            <v>Operational</v>
          </cell>
          <cell r="X380" t="str">
            <v>Operational</v>
          </cell>
          <cell r="Y380" t="str">
            <v>Operational</v>
          </cell>
          <cell r="Z380" t="str">
            <v>Operational</v>
          </cell>
          <cell r="AA380" t="str">
            <v>Operational</v>
          </cell>
          <cell r="AB380" t="str">
            <v>Operational</v>
          </cell>
          <cell r="AC380" t="str">
            <v>Operational</v>
          </cell>
          <cell r="AD380" t="str">
            <v>Operational</v>
          </cell>
          <cell r="AE380" t="str">
            <v>Operational</v>
          </cell>
          <cell r="AF380" t="str">
            <v>Operational</v>
          </cell>
        </row>
        <row r="381">
          <cell r="N381" t="str">
            <v>Malaysia</v>
          </cell>
          <cell r="W381" t="str">
            <v>Operational</v>
          </cell>
          <cell r="X381" t="str">
            <v>Operational</v>
          </cell>
          <cell r="Y381" t="str">
            <v>Operational</v>
          </cell>
          <cell r="Z381" t="str">
            <v>Operational</v>
          </cell>
          <cell r="AA381" t="str">
            <v>Operational</v>
          </cell>
          <cell r="AB381" t="str">
            <v>Operational</v>
          </cell>
          <cell r="AC381" t="str">
            <v>Operational</v>
          </cell>
          <cell r="AD381" t="str">
            <v>Operational</v>
          </cell>
          <cell r="AE381" t="str">
            <v>Operational</v>
          </cell>
          <cell r="AF381" t="str">
            <v>Operational</v>
          </cell>
        </row>
        <row r="382">
          <cell r="N382" t="str">
            <v>Malaysia</v>
          </cell>
          <cell r="W382" t="str">
            <v>Operational</v>
          </cell>
          <cell r="X382" t="str">
            <v>Operational</v>
          </cell>
          <cell r="Y382" t="str">
            <v>Operational</v>
          </cell>
          <cell r="Z382" t="str">
            <v>Operational</v>
          </cell>
          <cell r="AA382" t="str">
            <v>Operational</v>
          </cell>
          <cell r="AB382" t="str">
            <v>Operational</v>
          </cell>
          <cell r="AC382" t="str">
            <v>Operational</v>
          </cell>
          <cell r="AD382" t="str">
            <v>Operational</v>
          </cell>
          <cell r="AE382" t="str">
            <v>Operational</v>
          </cell>
          <cell r="AF382" t="str">
            <v>Operational</v>
          </cell>
        </row>
        <row r="383">
          <cell r="N383" t="str">
            <v>Malaysia</v>
          </cell>
          <cell r="W383" t="str">
            <v>Operational</v>
          </cell>
          <cell r="X383" t="str">
            <v>Operational</v>
          </cell>
          <cell r="Y383" t="str">
            <v>Operational</v>
          </cell>
          <cell r="Z383" t="str">
            <v>Operational</v>
          </cell>
          <cell r="AA383" t="str">
            <v>Operational</v>
          </cell>
          <cell r="AB383" t="str">
            <v>Operational</v>
          </cell>
          <cell r="AC383" t="str">
            <v>Operational</v>
          </cell>
          <cell r="AD383" t="str">
            <v>Operational</v>
          </cell>
          <cell r="AE383" t="str">
            <v>Operational</v>
          </cell>
          <cell r="AF383" t="str">
            <v>Operational</v>
          </cell>
        </row>
        <row r="384">
          <cell r="N384" t="str">
            <v>Malaysia</v>
          </cell>
          <cell r="W384" t="str">
            <v>Operational</v>
          </cell>
          <cell r="X384" t="str">
            <v>Operational</v>
          </cell>
          <cell r="Y384" t="str">
            <v>Operational</v>
          </cell>
          <cell r="Z384" t="str">
            <v>Operational</v>
          </cell>
          <cell r="AA384" t="str">
            <v>Operational</v>
          </cell>
          <cell r="AB384" t="str">
            <v>Operational</v>
          </cell>
          <cell r="AC384" t="str">
            <v>Operational</v>
          </cell>
          <cell r="AD384" t="str">
            <v>Operational</v>
          </cell>
          <cell r="AE384" t="str">
            <v>Operational</v>
          </cell>
          <cell r="AF384" t="str">
            <v>Operational</v>
          </cell>
        </row>
        <row r="385">
          <cell r="N385" t="str">
            <v>Malaysia</v>
          </cell>
          <cell r="W385" t="str">
            <v>Operational</v>
          </cell>
          <cell r="X385" t="str">
            <v>Operational</v>
          </cell>
          <cell r="Y385" t="str">
            <v>Operational</v>
          </cell>
          <cell r="Z385" t="str">
            <v>Operational</v>
          </cell>
          <cell r="AA385" t="str">
            <v>Operational</v>
          </cell>
          <cell r="AB385" t="str">
            <v>Operational</v>
          </cell>
          <cell r="AC385" t="str">
            <v>Operational</v>
          </cell>
          <cell r="AD385" t="str">
            <v>Operational</v>
          </cell>
          <cell r="AE385" t="str">
            <v>Operational</v>
          </cell>
          <cell r="AF385" t="str">
            <v>Operational</v>
          </cell>
        </row>
        <row r="386">
          <cell r="N386" t="str">
            <v>Malaysia</v>
          </cell>
          <cell r="W386" t="str">
            <v>Operational</v>
          </cell>
          <cell r="X386" t="str">
            <v>Operational</v>
          </cell>
          <cell r="Y386" t="str">
            <v>Operational</v>
          </cell>
          <cell r="Z386" t="str">
            <v>Operational</v>
          </cell>
          <cell r="AA386" t="str">
            <v>Operational</v>
          </cell>
          <cell r="AB386" t="str">
            <v>Operational</v>
          </cell>
          <cell r="AC386" t="str">
            <v>Operational</v>
          </cell>
          <cell r="AD386" t="str">
            <v>Operational</v>
          </cell>
          <cell r="AE386" t="str">
            <v>Operational</v>
          </cell>
          <cell r="AF386" t="str">
            <v>Operational</v>
          </cell>
        </row>
        <row r="387">
          <cell r="N387" t="str">
            <v>Malaysia</v>
          </cell>
          <cell r="W387" t="str">
            <v>Operational</v>
          </cell>
          <cell r="X387" t="str">
            <v>Operational</v>
          </cell>
          <cell r="Y387" t="str">
            <v>Operational</v>
          </cell>
          <cell r="Z387" t="str">
            <v>Operational</v>
          </cell>
          <cell r="AA387" t="str">
            <v>Operational</v>
          </cell>
          <cell r="AB387" t="str">
            <v>Operational</v>
          </cell>
          <cell r="AC387" t="str">
            <v>Operational</v>
          </cell>
          <cell r="AD387" t="str">
            <v>Operational</v>
          </cell>
          <cell r="AE387" t="str">
            <v>Operational</v>
          </cell>
          <cell r="AF387" t="str">
            <v>Operational</v>
          </cell>
        </row>
        <row r="388">
          <cell r="N388" t="str">
            <v>Malaysia</v>
          </cell>
          <cell r="W388" t="str">
            <v>Operational</v>
          </cell>
          <cell r="X388" t="str">
            <v>Operational</v>
          </cell>
          <cell r="Y388" t="str">
            <v>Operational</v>
          </cell>
          <cell r="Z388" t="str">
            <v>Operational</v>
          </cell>
          <cell r="AA388" t="str">
            <v>Operational</v>
          </cell>
          <cell r="AB388" t="str">
            <v>Operational</v>
          </cell>
          <cell r="AC388" t="str">
            <v>Operational</v>
          </cell>
          <cell r="AD388" t="str">
            <v>Operational</v>
          </cell>
          <cell r="AE388" t="str">
            <v>Operational</v>
          </cell>
          <cell r="AF388" t="str">
            <v>Operational</v>
          </cell>
        </row>
        <row r="389">
          <cell r="N389" t="str">
            <v>Malaysia</v>
          </cell>
          <cell r="W389" t="str">
            <v>Operational</v>
          </cell>
          <cell r="X389" t="str">
            <v>Operational</v>
          </cell>
          <cell r="Y389" t="str">
            <v>Operational</v>
          </cell>
          <cell r="Z389" t="str">
            <v>Operational</v>
          </cell>
          <cell r="AA389" t="str">
            <v>Operational</v>
          </cell>
          <cell r="AB389" t="str">
            <v>Operational</v>
          </cell>
          <cell r="AC389" t="str">
            <v>Operational</v>
          </cell>
          <cell r="AD389" t="str">
            <v>Operational</v>
          </cell>
          <cell r="AE389" t="str">
            <v>Operational</v>
          </cell>
          <cell r="AF389" t="str">
            <v>Operational</v>
          </cell>
        </row>
        <row r="390">
          <cell r="N390" t="str">
            <v>Malaysia</v>
          </cell>
          <cell r="W390" t="str">
            <v>Operational</v>
          </cell>
          <cell r="X390" t="str">
            <v>Operational</v>
          </cell>
          <cell r="Y390" t="str">
            <v>Operational</v>
          </cell>
          <cell r="Z390" t="str">
            <v>Operational</v>
          </cell>
          <cell r="AA390" t="str">
            <v>Operational</v>
          </cell>
          <cell r="AB390" t="str">
            <v>Operational</v>
          </cell>
          <cell r="AC390" t="str">
            <v>Operational</v>
          </cell>
          <cell r="AD390" t="str">
            <v>Operational</v>
          </cell>
          <cell r="AE390" t="str">
            <v>Operational</v>
          </cell>
          <cell r="AF390" t="str">
            <v>Operational</v>
          </cell>
        </row>
        <row r="391">
          <cell r="N391" t="str">
            <v>Malaysia</v>
          </cell>
          <cell r="W391" t="str">
            <v>Operational</v>
          </cell>
          <cell r="X391" t="str">
            <v>Operational</v>
          </cell>
          <cell r="Y391" t="str">
            <v>Operational</v>
          </cell>
          <cell r="Z391" t="str">
            <v>Operational</v>
          </cell>
          <cell r="AA391" t="str">
            <v>Operational</v>
          </cell>
          <cell r="AB391" t="str">
            <v>Operational</v>
          </cell>
          <cell r="AC391" t="str">
            <v>Operational</v>
          </cell>
          <cell r="AD391" t="str">
            <v>Operational</v>
          </cell>
          <cell r="AE391" t="str">
            <v>Operational</v>
          </cell>
          <cell r="AF391" t="str">
            <v>Operational</v>
          </cell>
        </row>
        <row r="392">
          <cell r="N392" t="str">
            <v>Malaysia</v>
          </cell>
          <cell r="W392" t="str">
            <v>Operational</v>
          </cell>
          <cell r="X392" t="str">
            <v>Operational</v>
          </cell>
          <cell r="Y392" t="str">
            <v>Operational</v>
          </cell>
          <cell r="Z392" t="str">
            <v>Operational</v>
          </cell>
          <cell r="AA392" t="str">
            <v>Operational</v>
          </cell>
          <cell r="AB392" t="str">
            <v>Operational</v>
          </cell>
          <cell r="AC392" t="str">
            <v>Operational</v>
          </cell>
          <cell r="AD392" t="str">
            <v>Operational</v>
          </cell>
          <cell r="AE392" t="str">
            <v>Operational</v>
          </cell>
          <cell r="AF392" t="str">
            <v>Operational</v>
          </cell>
        </row>
        <row r="393">
          <cell r="N393" t="str">
            <v>Malaysia</v>
          </cell>
          <cell r="W393" t="str">
            <v>Operational</v>
          </cell>
          <cell r="X393" t="str">
            <v>Operational</v>
          </cell>
          <cell r="Y393" t="str">
            <v>Operational</v>
          </cell>
          <cell r="Z393" t="str">
            <v>Operational</v>
          </cell>
          <cell r="AA393" t="str">
            <v>Operational</v>
          </cell>
          <cell r="AB393" t="str">
            <v>Operational</v>
          </cell>
          <cell r="AC393" t="str">
            <v>Operational</v>
          </cell>
          <cell r="AD393" t="str">
            <v>Operational</v>
          </cell>
          <cell r="AE393" t="str">
            <v>Operational</v>
          </cell>
          <cell r="AF393" t="str">
            <v>Operational</v>
          </cell>
        </row>
        <row r="394">
          <cell r="N394" t="str">
            <v>Malaysia</v>
          </cell>
          <cell r="W394" t="str">
            <v>Operational</v>
          </cell>
          <cell r="X394" t="str">
            <v>Operational</v>
          </cell>
          <cell r="Y394" t="str">
            <v>Operational</v>
          </cell>
          <cell r="Z394" t="str">
            <v>Operational</v>
          </cell>
          <cell r="AA394" t="str">
            <v>Operational</v>
          </cell>
          <cell r="AB394" t="str">
            <v>Operational</v>
          </cell>
          <cell r="AC394" t="str">
            <v>Operational</v>
          </cell>
          <cell r="AD394" t="str">
            <v>Operational</v>
          </cell>
          <cell r="AE394" t="str">
            <v>Operational</v>
          </cell>
          <cell r="AF394" t="str">
            <v>Operational</v>
          </cell>
        </row>
        <row r="395">
          <cell r="N395" t="str">
            <v>Malaysia</v>
          </cell>
          <cell r="W395" t="str">
            <v>Operational</v>
          </cell>
          <cell r="X395" t="str">
            <v>Operational</v>
          </cell>
          <cell r="Y395" t="str">
            <v>Operational</v>
          </cell>
          <cell r="Z395" t="str">
            <v>Operational</v>
          </cell>
          <cell r="AA395" t="str">
            <v>Operational</v>
          </cell>
          <cell r="AB395" t="str">
            <v>Operational</v>
          </cell>
          <cell r="AC395" t="str">
            <v>Operational</v>
          </cell>
          <cell r="AD395" t="str">
            <v>Operational</v>
          </cell>
          <cell r="AE395" t="str">
            <v>Operational</v>
          </cell>
          <cell r="AF395" t="str">
            <v>Operational</v>
          </cell>
        </row>
        <row r="396">
          <cell r="N396" t="str">
            <v>Malaysia</v>
          </cell>
          <cell r="W396" t="str">
            <v>Operational</v>
          </cell>
          <cell r="X396" t="str">
            <v>Operational</v>
          </cell>
          <cell r="Y396" t="str">
            <v>Operational</v>
          </cell>
          <cell r="Z396" t="str">
            <v>Operational</v>
          </cell>
          <cell r="AA396" t="str">
            <v>Operational</v>
          </cell>
          <cell r="AB396" t="str">
            <v>Operational</v>
          </cell>
          <cell r="AC396" t="str">
            <v>Operational</v>
          </cell>
          <cell r="AD396" t="str">
            <v>Operational</v>
          </cell>
          <cell r="AE396" t="str">
            <v>Operational</v>
          </cell>
          <cell r="AF396" t="str">
            <v>Operational</v>
          </cell>
        </row>
        <row r="397">
          <cell r="N397" t="str">
            <v>Hong Kong SAR, China</v>
          </cell>
          <cell r="W397" t="str">
            <v>Operational</v>
          </cell>
          <cell r="X397" t="str">
            <v>Operational</v>
          </cell>
          <cell r="Y397" t="str">
            <v>Operational</v>
          </cell>
          <cell r="Z397" t="str">
            <v>Operational</v>
          </cell>
          <cell r="AA397" t="str">
            <v>Operational</v>
          </cell>
          <cell r="AB397" t="str">
            <v>Operational</v>
          </cell>
          <cell r="AC397" t="str">
            <v>Operational</v>
          </cell>
          <cell r="AD397" t="str">
            <v>Operational</v>
          </cell>
          <cell r="AE397" t="str">
            <v>Operational</v>
          </cell>
          <cell r="AF397" t="str">
            <v>Operational</v>
          </cell>
        </row>
        <row r="398">
          <cell r="N398" t="str">
            <v>Korea, Rep.</v>
          </cell>
          <cell r="W398" t="str">
            <v>Operational</v>
          </cell>
          <cell r="X398" t="str">
            <v>Operational</v>
          </cell>
          <cell r="Y398" t="str">
            <v>Operational</v>
          </cell>
          <cell r="Z398" t="str">
            <v>Operational</v>
          </cell>
          <cell r="AA398" t="str">
            <v>Operational</v>
          </cell>
          <cell r="AB398" t="str">
            <v>Operational</v>
          </cell>
          <cell r="AC398" t="str">
            <v>Operational</v>
          </cell>
          <cell r="AD398" t="str">
            <v>Operational</v>
          </cell>
          <cell r="AE398" t="str">
            <v>Operational</v>
          </cell>
          <cell r="AF398" t="str">
            <v>Operational</v>
          </cell>
        </row>
        <row r="399">
          <cell r="N399" t="str">
            <v>India</v>
          </cell>
          <cell r="W399" t="str">
            <v>Operational</v>
          </cell>
          <cell r="X399" t="str">
            <v>Operational</v>
          </cell>
          <cell r="Y399" t="str">
            <v>Operational</v>
          </cell>
          <cell r="Z399" t="str">
            <v>Operational</v>
          </cell>
          <cell r="AA399" t="str">
            <v>Operational</v>
          </cell>
          <cell r="AB399" t="str">
            <v>Operational</v>
          </cell>
          <cell r="AC399" t="str">
            <v>Operational</v>
          </cell>
          <cell r="AD399" t="str">
            <v>Operational</v>
          </cell>
          <cell r="AE399" t="str">
            <v>Operational</v>
          </cell>
          <cell r="AF399" t="str">
            <v>Operational</v>
          </cell>
        </row>
        <row r="400">
          <cell r="N400" t="str">
            <v>China</v>
          </cell>
          <cell r="W400" t="str">
            <v>Operational</v>
          </cell>
          <cell r="X400" t="str">
            <v>Operational</v>
          </cell>
          <cell r="Y400" t="str">
            <v>Operational</v>
          </cell>
          <cell r="Z400" t="str">
            <v>Operational</v>
          </cell>
          <cell r="AA400" t="str">
            <v>Operational</v>
          </cell>
          <cell r="AB400" t="str">
            <v>Operational</v>
          </cell>
          <cell r="AC400" t="str">
            <v>Operational</v>
          </cell>
          <cell r="AD400" t="str">
            <v>Operational</v>
          </cell>
          <cell r="AE400" t="str">
            <v>Operational</v>
          </cell>
          <cell r="AF400" t="str">
            <v>Operational</v>
          </cell>
        </row>
        <row r="401">
          <cell r="N401" t="str">
            <v>China</v>
          </cell>
          <cell r="W401" t="str">
            <v>Operational</v>
          </cell>
          <cell r="X401" t="str">
            <v>Operational</v>
          </cell>
          <cell r="Y401" t="str">
            <v>Operational</v>
          </cell>
          <cell r="Z401" t="str">
            <v>Operational</v>
          </cell>
          <cell r="AA401" t="str">
            <v>Operational</v>
          </cell>
          <cell r="AB401" t="str">
            <v>Operational</v>
          </cell>
          <cell r="AC401" t="str">
            <v>Operational</v>
          </cell>
          <cell r="AD401" t="str">
            <v>Operational</v>
          </cell>
          <cell r="AE401" t="str">
            <v>Operational</v>
          </cell>
          <cell r="AF401" t="str">
            <v>Operational</v>
          </cell>
        </row>
        <row r="402">
          <cell r="N402" t="str">
            <v>China</v>
          </cell>
          <cell r="W402" t="str">
            <v>Operational</v>
          </cell>
          <cell r="X402" t="str">
            <v>Operational</v>
          </cell>
          <cell r="Y402" t="str">
            <v>Operational</v>
          </cell>
          <cell r="Z402" t="str">
            <v>Operational</v>
          </cell>
          <cell r="AA402" t="str">
            <v>Operational</v>
          </cell>
          <cell r="AB402" t="str">
            <v>Operational</v>
          </cell>
          <cell r="AC402" t="str">
            <v>Operational</v>
          </cell>
          <cell r="AD402" t="str">
            <v>Operational</v>
          </cell>
          <cell r="AE402" t="str">
            <v>Operational</v>
          </cell>
          <cell r="AF402" t="str">
            <v>Operational</v>
          </cell>
        </row>
        <row r="403">
          <cell r="N403" t="str">
            <v>China</v>
          </cell>
          <cell r="W403" t="str">
            <v>Operational</v>
          </cell>
          <cell r="X403" t="str">
            <v>Operational</v>
          </cell>
          <cell r="Y403" t="str">
            <v>Operational</v>
          </cell>
          <cell r="Z403" t="str">
            <v>Operational</v>
          </cell>
          <cell r="AA403" t="str">
            <v>Operational</v>
          </cell>
          <cell r="AB403" t="str">
            <v>Operational</v>
          </cell>
          <cell r="AC403" t="str">
            <v>Operational</v>
          </cell>
          <cell r="AD403" t="str">
            <v>Operational</v>
          </cell>
          <cell r="AE403" t="str">
            <v>Operational</v>
          </cell>
          <cell r="AF403" t="str">
            <v>Operational</v>
          </cell>
        </row>
        <row r="404">
          <cell r="N404" t="str">
            <v>China</v>
          </cell>
          <cell r="W404" t="str">
            <v>Pending</v>
          </cell>
          <cell r="X404" t="str">
            <v>Pending</v>
          </cell>
          <cell r="Y404" t="str">
            <v>Pending</v>
          </cell>
          <cell r="Z404" t="str">
            <v>Pending</v>
          </cell>
          <cell r="AA404" t="str">
            <v>Pending</v>
          </cell>
          <cell r="AB404" t="str">
            <v>Pending</v>
          </cell>
          <cell r="AC404" t="str">
            <v>Pending</v>
          </cell>
          <cell r="AD404" t="str">
            <v>Pending</v>
          </cell>
          <cell r="AE404" t="str">
            <v>Pending</v>
          </cell>
          <cell r="AF404" t="str">
            <v>Pending</v>
          </cell>
        </row>
        <row r="405">
          <cell r="N405" t="str">
            <v>China</v>
          </cell>
          <cell r="W405" t="str">
            <v>Pending</v>
          </cell>
          <cell r="X405" t="str">
            <v>Pending</v>
          </cell>
          <cell r="Y405" t="str">
            <v>Pending</v>
          </cell>
          <cell r="Z405" t="str">
            <v>Pending</v>
          </cell>
          <cell r="AA405" t="str">
            <v>Pending</v>
          </cell>
          <cell r="AB405" t="str">
            <v>Pending</v>
          </cell>
          <cell r="AC405" t="str">
            <v>Pending</v>
          </cell>
          <cell r="AD405" t="str">
            <v>Pending</v>
          </cell>
          <cell r="AE405" t="str">
            <v>Pending</v>
          </cell>
          <cell r="AF405" t="str">
            <v>Pending</v>
          </cell>
        </row>
        <row r="406">
          <cell r="N406" t="str">
            <v>Philippines</v>
          </cell>
          <cell r="W406" t="str">
            <v>Operational</v>
          </cell>
          <cell r="X406" t="str">
            <v>Operational</v>
          </cell>
          <cell r="Y406" t="str">
            <v>Operational</v>
          </cell>
          <cell r="Z406" t="str">
            <v>Operational</v>
          </cell>
          <cell r="AA406" t="str">
            <v>Operational</v>
          </cell>
          <cell r="AB406" t="str">
            <v>Operational</v>
          </cell>
          <cell r="AC406" t="str">
            <v>Operational</v>
          </cell>
          <cell r="AD406" t="str">
            <v>Operational</v>
          </cell>
          <cell r="AE406" t="str">
            <v>Operational</v>
          </cell>
          <cell r="AF406" t="str">
            <v>Operational</v>
          </cell>
        </row>
        <row r="407">
          <cell r="N407" t="str">
            <v>Indonesia</v>
          </cell>
          <cell r="W407" t="str">
            <v>Operational</v>
          </cell>
          <cell r="X407" t="str">
            <v>Operational</v>
          </cell>
          <cell r="Y407" t="str">
            <v>Operational</v>
          </cell>
          <cell r="Z407" t="str">
            <v>Operational</v>
          </cell>
          <cell r="AA407" t="str">
            <v>Operational</v>
          </cell>
          <cell r="AB407" t="str">
            <v>Operational</v>
          </cell>
          <cell r="AC407" t="str">
            <v>Operational</v>
          </cell>
          <cell r="AD407" t="str">
            <v>Operational</v>
          </cell>
          <cell r="AE407" t="str">
            <v>Operational</v>
          </cell>
          <cell r="AF407" t="str">
            <v>Operational</v>
          </cell>
        </row>
        <row r="408">
          <cell r="N408" t="str">
            <v>Australia</v>
          </cell>
          <cell r="W408" t="str">
            <v>Operational</v>
          </cell>
          <cell r="X408" t="str">
            <v>Operational</v>
          </cell>
          <cell r="Y408" t="str">
            <v>Operational</v>
          </cell>
          <cell r="Z408" t="str">
            <v>Operational</v>
          </cell>
          <cell r="AA408" t="str">
            <v>Operational</v>
          </cell>
          <cell r="AB408" t="str">
            <v>Operational</v>
          </cell>
          <cell r="AC408" t="str">
            <v>Operational</v>
          </cell>
          <cell r="AD408" t="str">
            <v>Operational</v>
          </cell>
          <cell r="AE408" t="str">
            <v>Operational</v>
          </cell>
          <cell r="AF408" t="str">
            <v>Operational</v>
          </cell>
        </row>
        <row r="409">
          <cell r="N409" t="str">
            <v>Australia</v>
          </cell>
          <cell r="W409" t="str">
            <v>Under Construction</v>
          </cell>
          <cell r="X409" t="str">
            <v>Under Construction</v>
          </cell>
          <cell r="Y409" t="str">
            <v>Under Construction</v>
          </cell>
          <cell r="Z409" t="str">
            <v>Under Construction</v>
          </cell>
          <cell r="AA409" t="str">
            <v>Under Construction</v>
          </cell>
          <cell r="AB409" t="str">
            <v>Operational</v>
          </cell>
          <cell r="AC409" t="str">
            <v>Operational</v>
          </cell>
          <cell r="AD409" t="str">
            <v>Operational</v>
          </cell>
          <cell r="AE409" t="str">
            <v>Operational</v>
          </cell>
          <cell r="AF409" t="str">
            <v>Operational</v>
          </cell>
        </row>
        <row r="410">
          <cell r="N410" t="str">
            <v>Australia</v>
          </cell>
          <cell r="W410" t="str">
            <v>Operational</v>
          </cell>
          <cell r="X410" t="str">
            <v>Operational</v>
          </cell>
          <cell r="Y410" t="str">
            <v>Operational</v>
          </cell>
          <cell r="Z410" t="str">
            <v>Operational</v>
          </cell>
          <cell r="AA410" t="str">
            <v>Operational</v>
          </cell>
          <cell r="AB410" t="str">
            <v>Operational</v>
          </cell>
          <cell r="AC410" t="str">
            <v>Operational</v>
          </cell>
          <cell r="AD410" t="str">
            <v>Operational</v>
          </cell>
          <cell r="AE410" t="str">
            <v>Operational</v>
          </cell>
          <cell r="AF410" t="str">
            <v>Operational</v>
          </cell>
        </row>
        <row r="411">
          <cell r="N411" t="str">
            <v>Australia</v>
          </cell>
          <cell r="W411" t="str">
            <v>Under Construction</v>
          </cell>
          <cell r="X411" t="str">
            <v>Under Construction</v>
          </cell>
          <cell r="Y411" t="str">
            <v>Under Construction</v>
          </cell>
          <cell r="Z411" t="str">
            <v>Under Construction</v>
          </cell>
          <cell r="AA411" t="str">
            <v>Operational</v>
          </cell>
          <cell r="AB411" t="str">
            <v>Operational</v>
          </cell>
          <cell r="AC411" t="str">
            <v>Operational</v>
          </cell>
          <cell r="AD411" t="str">
            <v>Operational</v>
          </cell>
          <cell r="AE411" t="str">
            <v>Operational</v>
          </cell>
          <cell r="AF411" t="str">
            <v>Operational</v>
          </cell>
        </row>
        <row r="412">
          <cell r="N412" t="str">
            <v>Australia</v>
          </cell>
          <cell r="W412" t="str">
            <v>Operational</v>
          </cell>
          <cell r="X412" t="str">
            <v>Operational</v>
          </cell>
          <cell r="Y412" t="str">
            <v>Operational</v>
          </cell>
          <cell r="Z412" t="str">
            <v>Operational</v>
          </cell>
          <cell r="AA412" t="str">
            <v>Operational</v>
          </cell>
          <cell r="AB412" t="str">
            <v>Operational</v>
          </cell>
          <cell r="AC412" t="str">
            <v>Operational</v>
          </cell>
          <cell r="AD412" t="str">
            <v>Operational</v>
          </cell>
          <cell r="AE412" t="str">
            <v>Operational</v>
          </cell>
          <cell r="AF412" t="str">
            <v>Operational</v>
          </cell>
        </row>
        <row r="413">
          <cell r="N413" t="str">
            <v>China</v>
          </cell>
          <cell r="W413" t="str">
            <v>Pending</v>
          </cell>
          <cell r="X413" t="str">
            <v>Pending</v>
          </cell>
          <cell r="Y413" t="str">
            <v>Pending</v>
          </cell>
          <cell r="Z413" t="str">
            <v>Pending</v>
          </cell>
          <cell r="AA413" t="str">
            <v>Pending</v>
          </cell>
          <cell r="AB413" t="str">
            <v>Pending</v>
          </cell>
          <cell r="AC413" t="str">
            <v>Pending</v>
          </cell>
          <cell r="AD413" t="str">
            <v>Pending</v>
          </cell>
          <cell r="AE413" t="str">
            <v>Pending</v>
          </cell>
          <cell r="AF413" t="str">
            <v>Pending</v>
          </cell>
        </row>
        <row r="414">
          <cell r="N414" t="str">
            <v>China</v>
          </cell>
          <cell r="W414" t="str">
            <v>Operational</v>
          </cell>
          <cell r="X414" t="str">
            <v>Operational</v>
          </cell>
          <cell r="Y414" t="str">
            <v>Operational</v>
          </cell>
          <cell r="Z414" t="str">
            <v>Operational</v>
          </cell>
          <cell r="AA414" t="str">
            <v>Operational</v>
          </cell>
          <cell r="AB414" t="str">
            <v>Operational</v>
          </cell>
          <cell r="AC414" t="str">
            <v>Operational</v>
          </cell>
          <cell r="AD414" t="str">
            <v>Operational</v>
          </cell>
          <cell r="AE414" t="str">
            <v>Operational</v>
          </cell>
          <cell r="AF414" t="str">
            <v>Operational</v>
          </cell>
        </row>
        <row r="415">
          <cell r="N415" t="str">
            <v>China</v>
          </cell>
          <cell r="W415" t="str">
            <v>Pending</v>
          </cell>
          <cell r="X415" t="str">
            <v>Pending</v>
          </cell>
          <cell r="Y415" t="str">
            <v>Pending</v>
          </cell>
          <cell r="Z415" t="str">
            <v>Pending</v>
          </cell>
          <cell r="AA415" t="str">
            <v>Pending</v>
          </cell>
          <cell r="AB415" t="str">
            <v>Pending</v>
          </cell>
          <cell r="AC415" t="str">
            <v>Pending</v>
          </cell>
          <cell r="AD415" t="str">
            <v>Pending</v>
          </cell>
          <cell r="AE415" t="str">
            <v>Pending</v>
          </cell>
          <cell r="AF415" t="str">
            <v>Pending</v>
          </cell>
        </row>
        <row r="416">
          <cell r="N416" t="str">
            <v>China</v>
          </cell>
          <cell r="W416" t="str">
            <v>Pending</v>
          </cell>
          <cell r="X416" t="str">
            <v>Pending</v>
          </cell>
          <cell r="Y416" t="str">
            <v>Pending</v>
          </cell>
          <cell r="Z416" t="str">
            <v>Pending</v>
          </cell>
          <cell r="AA416" t="str">
            <v>Pending</v>
          </cell>
          <cell r="AB416" t="str">
            <v>Pending</v>
          </cell>
          <cell r="AC416" t="str">
            <v>Pending</v>
          </cell>
          <cell r="AD416" t="str">
            <v>Pending</v>
          </cell>
          <cell r="AE416" t="str">
            <v>Pending</v>
          </cell>
          <cell r="AF416" t="str">
            <v>Pending</v>
          </cell>
        </row>
        <row r="417">
          <cell r="N417" t="str">
            <v>China</v>
          </cell>
          <cell r="W417" t="str">
            <v>Pending</v>
          </cell>
          <cell r="X417" t="str">
            <v>Pending</v>
          </cell>
          <cell r="Y417" t="str">
            <v>Pending</v>
          </cell>
          <cell r="Z417" t="str">
            <v>Pending</v>
          </cell>
          <cell r="AA417" t="str">
            <v>Pending</v>
          </cell>
          <cell r="AB417" t="str">
            <v>Pending</v>
          </cell>
          <cell r="AC417" t="str">
            <v>Pending</v>
          </cell>
          <cell r="AD417" t="str">
            <v>Pending</v>
          </cell>
          <cell r="AE417" t="str">
            <v>Pending</v>
          </cell>
          <cell r="AF417" t="str">
            <v>Pending</v>
          </cell>
        </row>
        <row r="418">
          <cell r="N418" t="str">
            <v>China</v>
          </cell>
          <cell r="W418" t="str">
            <v>Pending</v>
          </cell>
          <cell r="X418" t="str">
            <v>Pending</v>
          </cell>
          <cell r="Y418" t="str">
            <v>Pending</v>
          </cell>
          <cell r="Z418" t="str">
            <v>Pending</v>
          </cell>
          <cell r="AA418" t="str">
            <v>Pending</v>
          </cell>
          <cell r="AB418" t="str">
            <v>Pending</v>
          </cell>
          <cell r="AC418" t="str">
            <v>Pending</v>
          </cell>
          <cell r="AD418" t="str">
            <v>Pending</v>
          </cell>
          <cell r="AE418" t="str">
            <v>Pending</v>
          </cell>
          <cell r="AF418" t="str">
            <v>Pending</v>
          </cell>
        </row>
        <row r="419">
          <cell r="N419" t="str">
            <v>China</v>
          </cell>
          <cell r="W419" t="str">
            <v>Pending</v>
          </cell>
          <cell r="X419" t="str">
            <v>Pending</v>
          </cell>
          <cell r="Y419" t="str">
            <v>Pending</v>
          </cell>
          <cell r="Z419" t="str">
            <v>Pending</v>
          </cell>
          <cell r="AA419" t="str">
            <v>Pending</v>
          </cell>
          <cell r="AB419" t="str">
            <v>Pending</v>
          </cell>
          <cell r="AC419" t="str">
            <v>Pending</v>
          </cell>
          <cell r="AD419" t="str">
            <v>Pending</v>
          </cell>
          <cell r="AE419" t="str">
            <v>Pending</v>
          </cell>
          <cell r="AF419" t="str">
            <v>Pending</v>
          </cell>
        </row>
        <row r="420">
          <cell r="N420" t="str">
            <v>China</v>
          </cell>
          <cell r="W420" t="str">
            <v>Pending</v>
          </cell>
          <cell r="X420" t="str">
            <v>Pending</v>
          </cell>
          <cell r="Y420" t="str">
            <v>Pending</v>
          </cell>
          <cell r="Z420" t="str">
            <v>Pending</v>
          </cell>
          <cell r="AA420" t="str">
            <v>Pending</v>
          </cell>
          <cell r="AB420" t="str">
            <v>Pending</v>
          </cell>
          <cell r="AC420" t="str">
            <v>Pending</v>
          </cell>
          <cell r="AD420" t="str">
            <v>Pending</v>
          </cell>
          <cell r="AE420" t="str">
            <v>Pending</v>
          </cell>
          <cell r="AF420" t="str">
            <v>Pending</v>
          </cell>
        </row>
        <row r="421">
          <cell r="N421" t="str">
            <v>China</v>
          </cell>
          <cell r="W421" t="str">
            <v>Pending</v>
          </cell>
          <cell r="X421" t="str">
            <v>Pending</v>
          </cell>
          <cell r="Y421" t="str">
            <v>Pending</v>
          </cell>
          <cell r="Z421" t="str">
            <v>Pending</v>
          </cell>
          <cell r="AA421" t="str">
            <v>Pending</v>
          </cell>
          <cell r="AB421" t="str">
            <v>Pending</v>
          </cell>
          <cell r="AC421" t="str">
            <v>Pending</v>
          </cell>
          <cell r="AD421" t="str">
            <v>Pending</v>
          </cell>
          <cell r="AE421" t="str">
            <v>Pending</v>
          </cell>
          <cell r="AF421" t="str">
            <v>Pending</v>
          </cell>
        </row>
        <row r="422">
          <cell r="N422" t="str">
            <v>China</v>
          </cell>
          <cell r="W422" t="str">
            <v>Pending</v>
          </cell>
          <cell r="X422" t="str">
            <v>Pending</v>
          </cell>
          <cell r="Y422" t="str">
            <v>Pending</v>
          </cell>
          <cell r="Z422" t="str">
            <v>Pending</v>
          </cell>
          <cell r="AA422" t="str">
            <v>Pending</v>
          </cell>
          <cell r="AB422" t="str">
            <v>Pending</v>
          </cell>
          <cell r="AC422" t="str">
            <v>Pending</v>
          </cell>
          <cell r="AD422" t="str">
            <v>Pending</v>
          </cell>
          <cell r="AE422" t="str">
            <v>Pending</v>
          </cell>
          <cell r="AF422" t="str">
            <v>Pending</v>
          </cell>
        </row>
        <row r="423">
          <cell r="N423" t="str">
            <v>China</v>
          </cell>
          <cell r="W423" t="str">
            <v>Pending</v>
          </cell>
          <cell r="X423" t="str">
            <v>Pending</v>
          </cell>
          <cell r="Y423" t="str">
            <v>Pending</v>
          </cell>
          <cell r="Z423" t="str">
            <v>Pending</v>
          </cell>
          <cell r="AA423" t="str">
            <v>Pending</v>
          </cell>
          <cell r="AB423" t="str">
            <v>Pending</v>
          </cell>
          <cell r="AC423" t="str">
            <v>Pending</v>
          </cell>
          <cell r="AD423" t="str">
            <v>Pending</v>
          </cell>
          <cell r="AE423" t="str">
            <v>Pending</v>
          </cell>
          <cell r="AF423" t="str">
            <v>Pending</v>
          </cell>
        </row>
        <row r="424">
          <cell r="N424" t="str">
            <v>China</v>
          </cell>
          <cell r="W424" t="str">
            <v>Operational</v>
          </cell>
          <cell r="X424" t="str">
            <v>Operational</v>
          </cell>
          <cell r="Y424" t="str">
            <v>Operational</v>
          </cell>
          <cell r="Z424" t="str">
            <v>Operational</v>
          </cell>
          <cell r="AA424" t="str">
            <v>Operational</v>
          </cell>
          <cell r="AB424" t="str">
            <v>Operational</v>
          </cell>
          <cell r="AC424" t="str">
            <v>Operational</v>
          </cell>
          <cell r="AD424" t="str">
            <v>Operational</v>
          </cell>
          <cell r="AE424" t="str">
            <v>Operational</v>
          </cell>
          <cell r="AF424" t="str">
            <v>Operational</v>
          </cell>
        </row>
        <row r="425">
          <cell r="N425" t="str">
            <v>China</v>
          </cell>
          <cell r="W425" t="str">
            <v>Operational</v>
          </cell>
          <cell r="X425" t="str">
            <v>Operational</v>
          </cell>
          <cell r="Y425" t="str">
            <v>Operational</v>
          </cell>
          <cell r="Z425" t="str">
            <v>Operational</v>
          </cell>
          <cell r="AA425" t="str">
            <v>Operational</v>
          </cell>
          <cell r="AB425" t="str">
            <v>Operational</v>
          </cell>
          <cell r="AC425" t="str">
            <v>Operational</v>
          </cell>
          <cell r="AD425" t="str">
            <v>Operational</v>
          </cell>
          <cell r="AE425" t="str">
            <v>Operational</v>
          </cell>
          <cell r="AF425" t="str">
            <v>Operational</v>
          </cell>
        </row>
        <row r="426">
          <cell r="N426" t="str">
            <v>China</v>
          </cell>
          <cell r="W426" t="str">
            <v>Pending</v>
          </cell>
          <cell r="X426" t="str">
            <v>Pending</v>
          </cell>
          <cell r="Y426" t="str">
            <v>Pending</v>
          </cell>
          <cell r="Z426" t="str">
            <v>Pending</v>
          </cell>
          <cell r="AA426" t="str">
            <v>Pending</v>
          </cell>
          <cell r="AB426" t="str">
            <v>Pending</v>
          </cell>
          <cell r="AC426" t="str">
            <v>Pending</v>
          </cell>
          <cell r="AD426" t="str">
            <v>Pending</v>
          </cell>
          <cell r="AE426" t="str">
            <v>Pending</v>
          </cell>
          <cell r="AF426" t="str">
            <v>Pending</v>
          </cell>
        </row>
        <row r="427">
          <cell r="N427" t="str">
            <v>China</v>
          </cell>
          <cell r="W427" t="str">
            <v>Pending</v>
          </cell>
          <cell r="X427" t="str">
            <v>Pending</v>
          </cell>
          <cell r="Y427" t="str">
            <v>Pending</v>
          </cell>
          <cell r="Z427" t="str">
            <v>Pending</v>
          </cell>
          <cell r="AA427" t="str">
            <v>Pending</v>
          </cell>
          <cell r="AB427" t="str">
            <v>Pending</v>
          </cell>
          <cell r="AC427" t="str">
            <v>Pending</v>
          </cell>
          <cell r="AD427" t="str">
            <v>Pending</v>
          </cell>
          <cell r="AE427" t="str">
            <v>Pending</v>
          </cell>
          <cell r="AF427" t="str">
            <v>Pending</v>
          </cell>
        </row>
        <row r="428">
          <cell r="N428" t="str">
            <v>China</v>
          </cell>
          <cell r="W428" t="str">
            <v>Pending</v>
          </cell>
          <cell r="X428" t="str">
            <v>Pending</v>
          </cell>
          <cell r="Y428" t="str">
            <v>Pending</v>
          </cell>
          <cell r="Z428" t="str">
            <v>Pending</v>
          </cell>
          <cell r="AA428" t="str">
            <v>Pending</v>
          </cell>
          <cell r="AB428" t="str">
            <v>Pending</v>
          </cell>
          <cell r="AC428" t="str">
            <v>Pending</v>
          </cell>
          <cell r="AD428" t="str">
            <v>Pending</v>
          </cell>
          <cell r="AE428" t="str">
            <v>Pending</v>
          </cell>
          <cell r="AF428" t="str">
            <v>Pending</v>
          </cell>
        </row>
        <row r="429">
          <cell r="N429" t="str">
            <v>China</v>
          </cell>
          <cell r="W429" t="str">
            <v>Pending</v>
          </cell>
          <cell r="X429" t="str">
            <v>Pending</v>
          </cell>
          <cell r="Y429" t="str">
            <v>Pending</v>
          </cell>
          <cell r="Z429" t="str">
            <v>Pending</v>
          </cell>
          <cell r="AA429" t="str">
            <v>Pending</v>
          </cell>
          <cell r="AB429" t="str">
            <v>Pending</v>
          </cell>
          <cell r="AC429" t="str">
            <v>Pending</v>
          </cell>
          <cell r="AD429" t="str">
            <v>Pending</v>
          </cell>
          <cell r="AE429" t="str">
            <v>Pending</v>
          </cell>
          <cell r="AF429" t="str">
            <v>Pending</v>
          </cell>
        </row>
        <row r="430">
          <cell r="N430" t="str">
            <v>China</v>
          </cell>
          <cell r="W430" t="str">
            <v>Pending</v>
          </cell>
          <cell r="X430" t="str">
            <v>Pending</v>
          </cell>
          <cell r="Y430" t="str">
            <v>Pending</v>
          </cell>
          <cell r="Z430" t="str">
            <v>Pending</v>
          </cell>
          <cell r="AA430" t="str">
            <v>Pending</v>
          </cell>
          <cell r="AB430" t="str">
            <v>Pending</v>
          </cell>
          <cell r="AC430" t="str">
            <v>Pending</v>
          </cell>
          <cell r="AD430" t="str">
            <v>Pending</v>
          </cell>
          <cell r="AE430" t="str">
            <v>Pending</v>
          </cell>
          <cell r="AF430" t="str">
            <v>Pending</v>
          </cell>
        </row>
        <row r="431">
          <cell r="N431" t="str">
            <v>China</v>
          </cell>
          <cell r="W431" t="str">
            <v>Pending</v>
          </cell>
          <cell r="X431" t="str">
            <v>Pending</v>
          </cell>
          <cell r="Y431" t="str">
            <v>Pending</v>
          </cell>
          <cell r="Z431" t="str">
            <v>Pending</v>
          </cell>
          <cell r="AA431" t="str">
            <v>Pending</v>
          </cell>
          <cell r="AB431" t="str">
            <v>Pending</v>
          </cell>
          <cell r="AC431" t="str">
            <v>Pending</v>
          </cell>
          <cell r="AD431" t="str">
            <v>Pending</v>
          </cell>
          <cell r="AE431" t="str">
            <v>Pending</v>
          </cell>
          <cell r="AF431" t="str">
            <v>Pending</v>
          </cell>
        </row>
        <row r="432">
          <cell r="N432" t="str">
            <v>China</v>
          </cell>
          <cell r="W432" t="str">
            <v>Pending</v>
          </cell>
          <cell r="X432" t="str">
            <v>Pending</v>
          </cell>
          <cell r="Y432" t="str">
            <v>Pending</v>
          </cell>
          <cell r="Z432" t="str">
            <v>Pending</v>
          </cell>
          <cell r="AA432" t="str">
            <v>Pending</v>
          </cell>
          <cell r="AB432" t="str">
            <v>Pending</v>
          </cell>
          <cell r="AC432" t="str">
            <v>Pending</v>
          </cell>
          <cell r="AD432" t="str">
            <v>Pending</v>
          </cell>
          <cell r="AE432" t="str">
            <v>Pending</v>
          </cell>
          <cell r="AF432" t="str">
            <v>Pending</v>
          </cell>
        </row>
        <row r="433">
          <cell r="N433" t="str">
            <v>China</v>
          </cell>
          <cell r="W433" t="str">
            <v>Pending</v>
          </cell>
          <cell r="X433" t="str">
            <v>Pending</v>
          </cell>
          <cell r="Y433" t="str">
            <v>Pending</v>
          </cell>
          <cell r="Z433" t="str">
            <v>Pending</v>
          </cell>
          <cell r="AA433" t="str">
            <v>Pending</v>
          </cell>
          <cell r="AB433" t="str">
            <v>Pending</v>
          </cell>
          <cell r="AC433" t="str">
            <v>Pending</v>
          </cell>
          <cell r="AD433" t="str">
            <v>Pending</v>
          </cell>
          <cell r="AE433" t="str">
            <v>Pending</v>
          </cell>
          <cell r="AF433" t="str">
            <v>Pending</v>
          </cell>
        </row>
        <row r="434">
          <cell r="N434" t="str">
            <v>China</v>
          </cell>
          <cell r="W434" t="str">
            <v>Pending</v>
          </cell>
          <cell r="X434" t="str">
            <v>Pending</v>
          </cell>
          <cell r="Y434" t="str">
            <v>Pending</v>
          </cell>
          <cell r="Z434" t="str">
            <v>Pending</v>
          </cell>
          <cell r="AA434" t="str">
            <v>Pending</v>
          </cell>
          <cell r="AB434" t="str">
            <v>Pending</v>
          </cell>
          <cell r="AC434" t="str">
            <v>Pending</v>
          </cell>
          <cell r="AD434" t="str">
            <v>Pending</v>
          </cell>
          <cell r="AE434" t="str">
            <v>Pending</v>
          </cell>
          <cell r="AF434" t="str">
            <v>Pending</v>
          </cell>
        </row>
        <row r="435">
          <cell r="N435" t="str">
            <v>China</v>
          </cell>
          <cell r="W435" t="str">
            <v>Pending</v>
          </cell>
          <cell r="X435" t="str">
            <v>Pending</v>
          </cell>
          <cell r="Y435" t="str">
            <v>Pending</v>
          </cell>
          <cell r="Z435" t="str">
            <v>Pending</v>
          </cell>
          <cell r="AA435" t="str">
            <v>Pending</v>
          </cell>
          <cell r="AB435" t="str">
            <v>Pending</v>
          </cell>
          <cell r="AC435" t="str">
            <v>Pending</v>
          </cell>
          <cell r="AD435" t="str">
            <v>Pending</v>
          </cell>
          <cell r="AE435" t="str">
            <v>Pending</v>
          </cell>
          <cell r="AF435" t="str">
            <v>Pending</v>
          </cell>
        </row>
        <row r="436">
          <cell r="N436" t="str">
            <v>China</v>
          </cell>
          <cell r="W436" t="str">
            <v>Pending</v>
          </cell>
          <cell r="X436" t="str">
            <v>Pending</v>
          </cell>
          <cell r="Y436" t="str">
            <v>Pending</v>
          </cell>
          <cell r="Z436" t="str">
            <v>Pending</v>
          </cell>
          <cell r="AA436" t="str">
            <v>Pending</v>
          </cell>
          <cell r="AB436" t="str">
            <v>Pending</v>
          </cell>
          <cell r="AC436" t="str">
            <v>Pending</v>
          </cell>
          <cell r="AD436" t="str">
            <v>Pending</v>
          </cell>
          <cell r="AE436" t="str">
            <v>Pending</v>
          </cell>
          <cell r="AF436" t="str">
            <v>Pending</v>
          </cell>
        </row>
        <row r="437">
          <cell r="N437" t="str">
            <v>China</v>
          </cell>
          <cell r="W437" t="str">
            <v>Pending</v>
          </cell>
          <cell r="X437" t="str">
            <v>Pending</v>
          </cell>
          <cell r="Y437" t="str">
            <v>Pending</v>
          </cell>
          <cell r="Z437" t="str">
            <v>Pending</v>
          </cell>
          <cell r="AA437" t="str">
            <v>Pending</v>
          </cell>
          <cell r="AB437" t="str">
            <v>Pending</v>
          </cell>
          <cell r="AC437" t="str">
            <v>Pending</v>
          </cell>
          <cell r="AD437" t="str">
            <v>Pending</v>
          </cell>
          <cell r="AE437" t="str">
            <v>Pending</v>
          </cell>
          <cell r="AF437" t="str">
            <v>Pending</v>
          </cell>
        </row>
        <row r="438">
          <cell r="N438" t="str">
            <v>China</v>
          </cell>
          <cell r="W438" t="str">
            <v>Pending</v>
          </cell>
          <cell r="X438" t="str">
            <v>Pending</v>
          </cell>
          <cell r="Y438" t="str">
            <v>Pending</v>
          </cell>
          <cell r="Z438" t="str">
            <v>Pending</v>
          </cell>
          <cell r="AA438" t="str">
            <v>Pending</v>
          </cell>
          <cell r="AB438" t="str">
            <v>Pending</v>
          </cell>
          <cell r="AC438" t="str">
            <v>Pending</v>
          </cell>
          <cell r="AD438" t="str">
            <v>Pending</v>
          </cell>
          <cell r="AE438" t="str">
            <v>Pending</v>
          </cell>
          <cell r="AF438" t="str">
            <v>Pending</v>
          </cell>
        </row>
        <row r="439">
          <cell r="N439" t="str">
            <v>China</v>
          </cell>
          <cell r="W439" t="str">
            <v>Pending</v>
          </cell>
          <cell r="X439" t="str">
            <v>Pending</v>
          </cell>
          <cell r="Y439" t="str">
            <v>Pending</v>
          </cell>
          <cell r="Z439" t="str">
            <v>Pending</v>
          </cell>
          <cell r="AA439" t="str">
            <v>Pending</v>
          </cell>
          <cell r="AB439" t="str">
            <v>Pending</v>
          </cell>
          <cell r="AC439" t="str">
            <v>Pending</v>
          </cell>
          <cell r="AD439" t="str">
            <v>Pending</v>
          </cell>
          <cell r="AE439" t="str">
            <v>Pending</v>
          </cell>
          <cell r="AF439" t="str">
            <v>Pending</v>
          </cell>
        </row>
        <row r="440">
          <cell r="N440" t="str">
            <v>China</v>
          </cell>
          <cell r="W440" t="str">
            <v>Pending</v>
          </cell>
          <cell r="X440" t="str">
            <v>Pending</v>
          </cell>
          <cell r="Y440" t="str">
            <v>Pending</v>
          </cell>
          <cell r="Z440" t="str">
            <v>Pending</v>
          </cell>
          <cell r="AA440" t="str">
            <v>Pending</v>
          </cell>
          <cell r="AB440" t="str">
            <v>Pending</v>
          </cell>
          <cell r="AC440" t="str">
            <v>Pending</v>
          </cell>
          <cell r="AD440" t="str">
            <v>Pending</v>
          </cell>
          <cell r="AE440" t="str">
            <v>Pending</v>
          </cell>
          <cell r="AF440" t="str">
            <v>Pending</v>
          </cell>
        </row>
        <row r="441">
          <cell r="N441" t="str">
            <v>China</v>
          </cell>
          <cell r="W441" t="str">
            <v>Pending</v>
          </cell>
          <cell r="X441" t="str">
            <v>Pending</v>
          </cell>
          <cell r="Y441" t="str">
            <v>Pending</v>
          </cell>
          <cell r="Z441" t="str">
            <v>Pending</v>
          </cell>
          <cell r="AA441" t="str">
            <v>Pending</v>
          </cell>
          <cell r="AB441" t="str">
            <v>Pending</v>
          </cell>
          <cell r="AC441" t="str">
            <v>Pending</v>
          </cell>
          <cell r="AD441" t="str">
            <v>Pending</v>
          </cell>
          <cell r="AE441" t="str">
            <v>Pending</v>
          </cell>
          <cell r="AF441" t="str">
            <v>Pending</v>
          </cell>
        </row>
        <row r="442">
          <cell r="N442" t="str">
            <v>China</v>
          </cell>
          <cell r="W442" t="str">
            <v>Pending</v>
          </cell>
          <cell r="X442" t="str">
            <v>Pending</v>
          </cell>
          <cell r="Y442" t="str">
            <v>Pending</v>
          </cell>
          <cell r="Z442" t="str">
            <v>Pending</v>
          </cell>
          <cell r="AA442" t="str">
            <v>Pending</v>
          </cell>
          <cell r="AB442" t="str">
            <v>Pending</v>
          </cell>
          <cell r="AC442" t="str">
            <v>Pending</v>
          </cell>
          <cell r="AD442" t="str">
            <v>Pending</v>
          </cell>
          <cell r="AE442" t="str">
            <v>Pending</v>
          </cell>
          <cell r="AF442" t="str">
            <v>Pending</v>
          </cell>
        </row>
        <row r="443">
          <cell r="N443" t="str">
            <v>China</v>
          </cell>
          <cell r="W443" t="str">
            <v>Pending</v>
          </cell>
          <cell r="X443" t="str">
            <v>Pending</v>
          </cell>
          <cell r="Y443" t="str">
            <v>Pending</v>
          </cell>
          <cell r="Z443" t="str">
            <v>Pending</v>
          </cell>
          <cell r="AA443" t="str">
            <v>Pending</v>
          </cell>
          <cell r="AB443" t="str">
            <v>Pending</v>
          </cell>
          <cell r="AC443" t="str">
            <v>Pending</v>
          </cell>
          <cell r="AD443" t="str">
            <v>Pending</v>
          </cell>
          <cell r="AE443" t="str">
            <v>Pending</v>
          </cell>
          <cell r="AF443" t="str">
            <v>Pending</v>
          </cell>
        </row>
        <row r="444">
          <cell r="N444" t="str">
            <v>China</v>
          </cell>
          <cell r="W444" t="str">
            <v>Pending</v>
          </cell>
          <cell r="X444" t="str">
            <v>Pending</v>
          </cell>
          <cell r="Y444" t="str">
            <v>Pending</v>
          </cell>
          <cell r="Z444" t="str">
            <v>Pending</v>
          </cell>
          <cell r="AA444" t="str">
            <v>Pending</v>
          </cell>
          <cell r="AB444" t="str">
            <v>Pending</v>
          </cell>
          <cell r="AC444" t="str">
            <v>Pending</v>
          </cell>
          <cell r="AD444" t="str">
            <v>Pending</v>
          </cell>
          <cell r="AE444" t="str">
            <v>Pending</v>
          </cell>
          <cell r="AF444" t="str">
            <v>Pending</v>
          </cell>
        </row>
        <row r="445">
          <cell r="N445" t="str">
            <v>China</v>
          </cell>
          <cell r="W445" t="str">
            <v>Pending</v>
          </cell>
          <cell r="X445" t="str">
            <v>Pending</v>
          </cell>
          <cell r="Y445" t="str">
            <v>Pending</v>
          </cell>
          <cell r="Z445" t="str">
            <v>Pending</v>
          </cell>
          <cell r="AA445" t="str">
            <v>Pending</v>
          </cell>
          <cell r="AB445" t="str">
            <v>Pending</v>
          </cell>
          <cell r="AC445" t="str">
            <v>Pending</v>
          </cell>
          <cell r="AD445" t="str">
            <v>Pending</v>
          </cell>
          <cell r="AE445" t="str">
            <v>Pending</v>
          </cell>
          <cell r="AF445" t="str">
            <v>Pending</v>
          </cell>
        </row>
        <row r="446">
          <cell r="N446" t="str">
            <v>China</v>
          </cell>
          <cell r="W446" t="str">
            <v>Pending</v>
          </cell>
          <cell r="X446" t="str">
            <v>Pending</v>
          </cell>
          <cell r="Y446" t="str">
            <v>Pending</v>
          </cell>
          <cell r="Z446" t="str">
            <v>Pending</v>
          </cell>
          <cell r="AA446" t="str">
            <v>Pending</v>
          </cell>
          <cell r="AB446" t="str">
            <v>Pending</v>
          </cell>
          <cell r="AC446" t="str">
            <v>Pending</v>
          </cell>
          <cell r="AD446" t="str">
            <v>Pending</v>
          </cell>
          <cell r="AE446" t="str">
            <v>Pending</v>
          </cell>
          <cell r="AF446" t="str">
            <v>Pending</v>
          </cell>
        </row>
        <row r="447">
          <cell r="N447" t="str">
            <v>China</v>
          </cell>
          <cell r="W447" t="str">
            <v>Pending</v>
          </cell>
          <cell r="X447" t="str">
            <v>Pending</v>
          </cell>
          <cell r="Y447" t="str">
            <v>Pending</v>
          </cell>
          <cell r="Z447" t="str">
            <v>Pending</v>
          </cell>
          <cell r="AA447" t="str">
            <v>Pending</v>
          </cell>
          <cell r="AB447" t="str">
            <v>Pending</v>
          </cell>
          <cell r="AC447" t="str">
            <v>Pending</v>
          </cell>
          <cell r="AD447" t="str">
            <v>Pending</v>
          </cell>
          <cell r="AE447" t="str">
            <v>Pending</v>
          </cell>
          <cell r="AF447" t="str">
            <v>Pending</v>
          </cell>
        </row>
        <row r="448">
          <cell r="N448" t="str">
            <v>China</v>
          </cell>
          <cell r="W448" t="str">
            <v>Pending</v>
          </cell>
          <cell r="X448" t="str">
            <v>Pending</v>
          </cell>
          <cell r="Y448" t="str">
            <v>Pending</v>
          </cell>
          <cell r="Z448" t="str">
            <v>Pending</v>
          </cell>
          <cell r="AA448" t="str">
            <v>Pending</v>
          </cell>
          <cell r="AB448" t="str">
            <v>Pending</v>
          </cell>
          <cell r="AC448" t="str">
            <v>Pending</v>
          </cell>
          <cell r="AD448" t="str">
            <v>Pending</v>
          </cell>
          <cell r="AE448" t="str">
            <v>Pending</v>
          </cell>
          <cell r="AF448" t="str">
            <v>Pending</v>
          </cell>
        </row>
        <row r="449">
          <cell r="N449" t="str">
            <v>China</v>
          </cell>
          <cell r="W449" t="str">
            <v>Pending</v>
          </cell>
          <cell r="X449" t="str">
            <v>Pending</v>
          </cell>
          <cell r="Y449" t="str">
            <v>Pending</v>
          </cell>
          <cell r="Z449" t="str">
            <v>Pending</v>
          </cell>
          <cell r="AA449" t="str">
            <v>Pending</v>
          </cell>
          <cell r="AB449" t="str">
            <v>Pending</v>
          </cell>
          <cell r="AC449" t="str">
            <v>Pending</v>
          </cell>
          <cell r="AD449" t="str">
            <v>Pending</v>
          </cell>
          <cell r="AE449" t="str">
            <v>Pending</v>
          </cell>
          <cell r="AF449" t="str">
            <v>Pending</v>
          </cell>
        </row>
        <row r="450">
          <cell r="N450" t="str">
            <v>China</v>
          </cell>
          <cell r="W450" t="str">
            <v>Pending</v>
          </cell>
          <cell r="X450" t="str">
            <v>Pending</v>
          </cell>
          <cell r="Y450" t="str">
            <v>Pending</v>
          </cell>
          <cell r="Z450" t="str">
            <v>Pending</v>
          </cell>
          <cell r="AA450" t="str">
            <v>Pending</v>
          </cell>
          <cell r="AB450" t="str">
            <v>Pending</v>
          </cell>
          <cell r="AC450" t="str">
            <v>Pending</v>
          </cell>
          <cell r="AD450" t="str">
            <v>Pending</v>
          </cell>
          <cell r="AE450" t="str">
            <v>Pending</v>
          </cell>
          <cell r="AF450" t="str">
            <v>Pending</v>
          </cell>
        </row>
        <row r="451">
          <cell r="N451" t="str">
            <v>China</v>
          </cell>
          <cell r="W451" t="str">
            <v>Pending</v>
          </cell>
          <cell r="X451" t="str">
            <v>Pending</v>
          </cell>
          <cell r="Y451" t="str">
            <v>Pending</v>
          </cell>
          <cell r="Z451" t="str">
            <v>Pending</v>
          </cell>
          <cell r="AA451" t="str">
            <v>Pending</v>
          </cell>
          <cell r="AB451" t="str">
            <v>Pending</v>
          </cell>
          <cell r="AC451" t="str">
            <v>Pending</v>
          </cell>
          <cell r="AD451" t="str">
            <v>Pending</v>
          </cell>
          <cell r="AE451" t="str">
            <v>Pending</v>
          </cell>
          <cell r="AF451" t="str">
            <v>Pending</v>
          </cell>
        </row>
        <row r="452">
          <cell r="N452" t="str">
            <v>China</v>
          </cell>
          <cell r="W452" t="str">
            <v>Pending</v>
          </cell>
          <cell r="X452" t="str">
            <v>Pending</v>
          </cell>
          <cell r="Y452" t="str">
            <v>Pending</v>
          </cell>
          <cell r="Z452" t="str">
            <v>Pending</v>
          </cell>
          <cell r="AA452" t="str">
            <v>Pending</v>
          </cell>
          <cell r="AB452" t="str">
            <v>Pending</v>
          </cell>
          <cell r="AC452" t="str">
            <v>Pending</v>
          </cell>
          <cell r="AD452" t="str">
            <v>Pending</v>
          </cell>
          <cell r="AE452" t="str">
            <v>Pending</v>
          </cell>
          <cell r="AF452" t="str">
            <v>Pending</v>
          </cell>
        </row>
        <row r="453">
          <cell r="N453" t="str">
            <v>China</v>
          </cell>
          <cell r="W453" t="str">
            <v>Pending</v>
          </cell>
          <cell r="X453" t="str">
            <v>Pending</v>
          </cell>
          <cell r="Y453" t="str">
            <v>Pending</v>
          </cell>
          <cell r="Z453" t="str">
            <v>Pending</v>
          </cell>
          <cell r="AA453" t="str">
            <v>Pending</v>
          </cell>
          <cell r="AB453" t="str">
            <v>Pending</v>
          </cell>
          <cell r="AC453" t="str">
            <v>Pending</v>
          </cell>
          <cell r="AD453" t="str">
            <v>Pending</v>
          </cell>
          <cell r="AE453" t="str">
            <v>Pending</v>
          </cell>
          <cell r="AF453" t="str">
            <v>Pending</v>
          </cell>
        </row>
        <row r="454">
          <cell r="N454" t="str">
            <v>China</v>
          </cell>
          <cell r="W454" t="str">
            <v>Pending</v>
          </cell>
          <cell r="X454" t="str">
            <v>Pending</v>
          </cell>
          <cell r="Y454" t="str">
            <v>Pending</v>
          </cell>
          <cell r="Z454" t="str">
            <v>Pending</v>
          </cell>
          <cell r="AA454" t="str">
            <v>Pending</v>
          </cell>
          <cell r="AB454" t="str">
            <v>Pending</v>
          </cell>
          <cell r="AC454" t="str">
            <v>Pending</v>
          </cell>
          <cell r="AD454" t="str">
            <v>Pending</v>
          </cell>
          <cell r="AE454" t="str">
            <v>Pending</v>
          </cell>
          <cell r="AF454" t="str">
            <v>Pending</v>
          </cell>
        </row>
        <row r="455">
          <cell r="N455" t="str">
            <v>China</v>
          </cell>
          <cell r="W455" t="str">
            <v>Pending</v>
          </cell>
          <cell r="X455" t="str">
            <v>Pending</v>
          </cell>
          <cell r="Y455" t="str">
            <v>Pending</v>
          </cell>
          <cell r="Z455" t="str">
            <v>Pending</v>
          </cell>
          <cell r="AA455" t="str">
            <v>Pending</v>
          </cell>
          <cell r="AB455" t="str">
            <v>Pending</v>
          </cell>
          <cell r="AC455" t="str">
            <v>Pending</v>
          </cell>
          <cell r="AD455" t="str">
            <v>Pending</v>
          </cell>
          <cell r="AE455" t="str">
            <v>Pending</v>
          </cell>
          <cell r="AF455" t="str">
            <v>Pending</v>
          </cell>
        </row>
        <row r="456">
          <cell r="N456" t="str">
            <v>China</v>
          </cell>
          <cell r="W456" t="str">
            <v>Pending</v>
          </cell>
          <cell r="X456" t="str">
            <v>Pending</v>
          </cell>
          <cell r="Y456" t="str">
            <v>Pending</v>
          </cell>
          <cell r="Z456" t="str">
            <v>Pending</v>
          </cell>
          <cell r="AA456" t="str">
            <v>Pending</v>
          </cell>
          <cell r="AB456" t="str">
            <v>Pending</v>
          </cell>
          <cell r="AC456" t="str">
            <v>Pending</v>
          </cell>
          <cell r="AD456" t="str">
            <v>Pending</v>
          </cell>
          <cell r="AE456" t="str">
            <v>Pending</v>
          </cell>
          <cell r="AF456" t="str">
            <v>Pending</v>
          </cell>
        </row>
        <row r="457">
          <cell r="N457" t="str">
            <v>China</v>
          </cell>
          <cell r="W457" t="str">
            <v>Pending</v>
          </cell>
          <cell r="X457" t="str">
            <v>Pending</v>
          </cell>
          <cell r="Y457" t="str">
            <v>Pending</v>
          </cell>
          <cell r="Z457" t="str">
            <v>Pending</v>
          </cell>
          <cell r="AA457" t="str">
            <v>Pending</v>
          </cell>
          <cell r="AB457" t="str">
            <v>Pending</v>
          </cell>
          <cell r="AC457" t="str">
            <v>Pending</v>
          </cell>
          <cell r="AD457" t="str">
            <v>Pending</v>
          </cell>
          <cell r="AE457" t="str">
            <v>Pending</v>
          </cell>
          <cell r="AF457" t="str">
            <v>Pending</v>
          </cell>
        </row>
        <row r="458">
          <cell r="N458" t="str">
            <v>China</v>
          </cell>
          <cell r="W458" t="str">
            <v>Pending</v>
          </cell>
          <cell r="X458" t="str">
            <v>Pending</v>
          </cell>
          <cell r="Y458" t="str">
            <v>Pending</v>
          </cell>
          <cell r="Z458" t="str">
            <v>Pending</v>
          </cell>
          <cell r="AA458" t="str">
            <v>Pending</v>
          </cell>
          <cell r="AB458" t="str">
            <v>Pending</v>
          </cell>
          <cell r="AC458" t="str">
            <v>Pending</v>
          </cell>
          <cell r="AD458" t="str">
            <v>Pending</v>
          </cell>
          <cell r="AE458" t="str">
            <v>Pending</v>
          </cell>
          <cell r="AF458" t="str">
            <v>Pending</v>
          </cell>
        </row>
        <row r="459">
          <cell r="N459" t="str">
            <v>China</v>
          </cell>
          <cell r="W459" t="str">
            <v>Pending</v>
          </cell>
          <cell r="X459" t="str">
            <v>Pending</v>
          </cell>
          <cell r="Y459" t="str">
            <v>Pending</v>
          </cell>
          <cell r="Z459" t="str">
            <v>Pending</v>
          </cell>
          <cell r="AA459" t="str">
            <v>Pending</v>
          </cell>
          <cell r="AB459" t="str">
            <v>Pending</v>
          </cell>
          <cell r="AC459" t="str">
            <v>Pending</v>
          </cell>
          <cell r="AD459" t="str">
            <v>Pending</v>
          </cell>
          <cell r="AE459" t="str">
            <v>Pending</v>
          </cell>
          <cell r="AF459" t="str">
            <v>Pending</v>
          </cell>
        </row>
        <row r="460">
          <cell r="N460" t="str">
            <v>China</v>
          </cell>
          <cell r="W460" t="str">
            <v>Pending</v>
          </cell>
          <cell r="X460" t="str">
            <v>Pending</v>
          </cell>
          <cell r="Y460" t="str">
            <v>Pending</v>
          </cell>
          <cell r="Z460" t="str">
            <v>Pending</v>
          </cell>
          <cell r="AA460" t="str">
            <v>Pending</v>
          </cell>
          <cell r="AB460" t="str">
            <v>Pending</v>
          </cell>
          <cell r="AC460" t="str">
            <v>Pending</v>
          </cell>
          <cell r="AD460" t="str">
            <v>Pending</v>
          </cell>
          <cell r="AE460" t="str">
            <v>Pending</v>
          </cell>
          <cell r="AF460" t="str">
            <v>Pending</v>
          </cell>
        </row>
        <row r="461">
          <cell r="N461" t="str">
            <v>China</v>
          </cell>
          <cell r="W461" t="str">
            <v>Pending</v>
          </cell>
          <cell r="X461" t="str">
            <v>Pending</v>
          </cell>
          <cell r="Y461" t="str">
            <v>Pending</v>
          </cell>
          <cell r="Z461" t="str">
            <v>Pending</v>
          </cell>
          <cell r="AA461" t="str">
            <v>Pending</v>
          </cell>
          <cell r="AB461" t="str">
            <v>Pending</v>
          </cell>
          <cell r="AC461" t="str">
            <v>Pending</v>
          </cell>
          <cell r="AD461" t="str">
            <v>Pending</v>
          </cell>
          <cell r="AE461" t="str">
            <v>Pending</v>
          </cell>
          <cell r="AF461" t="str">
            <v>Pending</v>
          </cell>
        </row>
        <row r="462">
          <cell r="N462" t="str">
            <v>China</v>
          </cell>
          <cell r="W462" t="str">
            <v>Pending</v>
          </cell>
          <cell r="X462" t="str">
            <v>Pending</v>
          </cell>
          <cell r="Y462" t="str">
            <v>Pending</v>
          </cell>
          <cell r="Z462" t="str">
            <v>Pending</v>
          </cell>
          <cell r="AA462" t="str">
            <v>Pending</v>
          </cell>
          <cell r="AB462" t="str">
            <v>Pending</v>
          </cell>
          <cell r="AC462" t="str">
            <v>Pending</v>
          </cell>
          <cell r="AD462" t="str">
            <v>Pending</v>
          </cell>
          <cell r="AE462" t="str">
            <v>Pending</v>
          </cell>
          <cell r="AF462" t="str">
            <v>Pending</v>
          </cell>
        </row>
        <row r="463">
          <cell r="N463" t="str">
            <v>China</v>
          </cell>
          <cell r="W463" t="str">
            <v>Pending</v>
          </cell>
          <cell r="X463" t="str">
            <v>Pending</v>
          </cell>
          <cell r="Y463" t="str">
            <v>Pending</v>
          </cell>
          <cell r="Z463" t="str">
            <v>Pending</v>
          </cell>
          <cell r="AA463" t="str">
            <v>Pending</v>
          </cell>
          <cell r="AB463" t="str">
            <v>Pending</v>
          </cell>
          <cell r="AC463" t="str">
            <v>Pending</v>
          </cell>
          <cell r="AD463" t="str">
            <v>Pending</v>
          </cell>
          <cell r="AE463" t="str">
            <v>Pending</v>
          </cell>
          <cell r="AF463" t="str">
            <v>Pending</v>
          </cell>
        </row>
        <row r="464">
          <cell r="N464" t="str">
            <v>China</v>
          </cell>
          <cell r="W464" t="str">
            <v>Pending</v>
          </cell>
          <cell r="X464" t="str">
            <v>Pending</v>
          </cell>
          <cell r="Y464" t="str">
            <v>Pending</v>
          </cell>
          <cell r="Z464" t="str">
            <v>Pending</v>
          </cell>
          <cell r="AA464" t="str">
            <v>Pending</v>
          </cell>
          <cell r="AB464" t="str">
            <v>Pending</v>
          </cell>
          <cell r="AC464" t="str">
            <v>Pending</v>
          </cell>
          <cell r="AD464" t="str">
            <v>Pending</v>
          </cell>
          <cell r="AE464" t="str">
            <v>Pending</v>
          </cell>
          <cell r="AF464" t="str">
            <v>Pending</v>
          </cell>
        </row>
        <row r="465">
          <cell r="N465" t="str">
            <v>China</v>
          </cell>
          <cell r="W465" t="str">
            <v>Pending</v>
          </cell>
          <cell r="X465" t="str">
            <v>Pending</v>
          </cell>
          <cell r="Y465" t="str">
            <v>Pending</v>
          </cell>
          <cell r="Z465" t="str">
            <v>Pending</v>
          </cell>
          <cell r="AA465" t="str">
            <v>Pending</v>
          </cell>
          <cell r="AB465" t="str">
            <v>Pending</v>
          </cell>
          <cell r="AC465" t="str">
            <v>Pending</v>
          </cell>
          <cell r="AD465" t="str">
            <v>Pending</v>
          </cell>
          <cell r="AE465" t="str">
            <v>Pending</v>
          </cell>
          <cell r="AF465" t="str">
            <v>Pending</v>
          </cell>
        </row>
        <row r="466">
          <cell r="N466" t="str">
            <v>China</v>
          </cell>
          <cell r="W466" t="str">
            <v>Pending</v>
          </cell>
          <cell r="X466" t="str">
            <v>Pending</v>
          </cell>
          <cell r="Y466" t="str">
            <v>Pending</v>
          </cell>
          <cell r="Z466" t="str">
            <v>Pending</v>
          </cell>
          <cell r="AA466" t="str">
            <v>Pending</v>
          </cell>
          <cell r="AB466" t="str">
            <v>Pending</v>
          </cell>
          <cell r="AC466" t="str">
            <v>Pending</v>
          </cell>
          <cell r="AD466" t="str">
            <v>Pending</v>
          </cell>
          <cell r="AE466" t="str">
            <v>Pending</v>
          </cell>
          <cell r="AF466" t="str">
            <v>Pending</v>
          </cell>
        </row>
        <row r="467">
          <cell r="N467" t="str">
            <v>China</v>
          </cell>
          <cell r="W467" t="str">
            <v>Pending</v>
          </cell>
          <cell r="X467" t="str">
            <v>Pending</v>
          </cell>
          <cell r="Y467" t="str">
            <v>Pending</v>
          </cell>
          <cell r="Z467" t="str">
            <v>Pending</v>
          </cell>
          <cell r="AA467" t="str">
            <v>Pending</v>
          </cell>
          <cell r="AB467" t="str">
            <v>Pending</v>
          </cell>
          <cell r="AC467" t="str">
            <v>Pending</v>
          </cell>
          <cell r="AD467" t="str">
            <v>Pending</v>
          </cell>
          <cell r="AE467" t="str">
            <v>Pending</v>
          </cell>
          <cell r="AF467" t="str">
            <v>Pending</v>
          </cell>
        </row>
        <row r="468">
          <cell r="N468" t="str">
            <v>China</v>
          </cell>
          <cell r="W468" t="str">
            <v>Pending</v>
          </cell>
          <cell r="X468" t="str">
            <v>Pending</v>
          </cell>
          <cell r="Y468" t="str">
            <v>Pending</v>
          </cell>
          <cell r="Z468" t="str">
            <v>Pending</v>
          </cell>
          <cell r="AA468" t="str">
            <v>Pending</v>
          </cell>
          <cell r="AB468" t="str">
            <v>Pending</v>
          </cell>
          <cell r="AC468" t="str">
            <v>Pending</v>
          </cell>
          <cell r="AD468" t="str">
            <v>Pending</v>
          </cell>
          <cell r="AE468" t="str">
            <v>Pending</v>
          </cell>
          <cell r="AF468" t="str">
            <v>Pending</v>
          </cell>
        </row>
        <row r="469">
          <cell r="N469" t="str">
            <v>China</v>
          </cell>
          <cell r="W469" t="str">
            <v>Pending</v>
          </cell>
          <cell r="X469" t="str">
            <v>Pending</v>
          </cell>
          <cell r="Y469" t="str">
            <v>Pending</v>
          </cell>
          <cell r="Z469" t="str">
            <v>Pending</v>
          </cell>
          <cell r="AA469" t="str">
            <v>Pending</v>
          </cell>
          <cell r="AB469" t="str">
            <v>Pending</v>
          </cell>
          <cell r="AC469" t="str">
            <v>Pending</v>
          </cell>
          <cell r="AD469" t="str">
            <v>Pending</v>
          </cell>
          <cell r="AE469" t="str">
            <v>Pending</v>
          </cell>
          <cell r="AF469" t="str">
            <v>Pending</v>
          </cell>
        </row>
        <row r="470">
          <cell r="N470" t="str">
            <v>China</v>
          </cell>
          <cell r="W470" t="str">
            <v>Pending</v>
          </cell>
          <cell r="X470" t="str">
            <v>Pending</v>
          </cell>
          <cell r="Y470" t="str">
            <v>Pending</v>
          </cell>
          <cell r="Z470" t="str">
            <v>Pending</v>
          </cell>
          <cell r="AA470" t="str">
            <v>Pending</v>
          </cell>
          <cell r="AB470" t="str">
            <v>Pending</v>
          </cell>
          <cell r="AC470" t="str">
            <v>Pending</v>
          </cell>
          <cell r="AD470" t="str">
            <v>Pending</v>
          </cell>
          <cell r="AE470" t="str">
            <v>Pending</v>
          </cell>
          <cell r="AF470" t="str">
            <v>Pending</v>
          </cell>
        </row>
        <row r="471">
          <cell r="N471" t="str">
            <v>China</v>
          </cell>
          <cell r="W471" t="str">
            <v>Operational</v>
          </cell>
          <cell r="X471" t="str">
            <v>Operational</v>
          </cell>
          <cell r="Y471" t="str">
            <v>Operational</v>
          </cell>
          <cell r="Z471" t="str">
            <v>Operational</v>
          </cell>
          <cell r="AA471" t="str">
            <v>Operational</v>
          </cell>
          <cell r="AB471" t="str">
            <v>Operational</v>
          </cell>
          <cell r="AC471" t="str">
            <v>Operational</v>
          </cell>
          <cell r="AD471" t="str">
            <v>Operational</v>
          </cell>
          <cell r="AE471" t="str">
            <v>Operational</v>
          </cell>
          <cell r="AF471" t="str">
            <v>Operational</v>
          </cell>
        </row>
        <row r="472">
          <cell r="N472" t="str">
            <v>China</v>
          </cell>
          <cell r="W472" t="str">
            <v>Pending</v>
          </cell>
          <cell r="X472" t="str">
            <v>Pending</v>
          </cell>
          <cell r="Y472" t="str">
            <v>Pending</v>
          </cell>
          <cell r="Z472" t="str">
            <v>Pending</v>
          </cell>
          <cell r="AA472" t="str">
            <v>Pending</v>
          </cell>
          <cell r="AB472" t="str">
            <v>Pending</v>
          </cell>
          <cell r="AC472" t="str">
            <v>Pending</v>
          </cell>
          <cell r="AD472" t="str">
            <v>Pending</v>
          </cell>
          <cell r="AE472" t="str">
            <v>Pending</v>
          </cell>
          <cell r="AF472" t="str">
            <v>Pending</v>
          </cell>
        </row>
        <row r="473">
          <cell r="N473" t="str">
            <v>China</v>
          </cell>
          <cell r="W473" t="str">
            <v>Pending</v>
          </cell>
          <cell r="X473" t="str">
            <v>Pending</v>
          </cell>
          <cell r="Y473" t="str">
            <v>Pending</v>
          </cell>
          <cell r="Z473" t="str">
            <v>Pending</v>
          </cell>
          <cell r="AA473" t="str">
            <v>Pending</v>
          </cell>
          <cell r="AB473" t="str">
            <v>Pending</v>
          </cell>
          <cell r="AC473" t="str">
            <v>Pending</v>
          </cell>
          <cell r="AD473" t="str">
            <v>Pending</v>
          </cell>
          <cell r="AE473" t="str">
            <v>Pending</v>
          </cell>
          <cell r="AF473" t="str">
            <v>Pending</v>
          </cell>
        </row>
        <row r="474">
          <cell r="N474" t="str">
            <v>China</v>
          </cell>
          <cell r="W474" t="str">
            <v>Pending</v>
          </cell>
          <cell r="X474" t="str">
            <v>Pending</v>
          </cell>
          <cell r="Y474" t="str">
            <v>Pending</v>
          </cell>
          <cell r="Z474" t="str">
            <v>Pending</v>
          </cell>
          <cell r="AA474" t="str">
            <v>Pending</v>
          </cell>
          <cell r="AB474" t="str">
            <v>Pending</v>
          </cell>
          <cell r="AC474" t="str">
            <v>Pending</v>
          </cell>
          <cell r="AD474" t="str">
            <v>Pending</v>
          </cell>
          <cell r="AE474" t="str">
            <v>Pending</v>
          </cell>
          <cell r="AF474" t="str">
            <v>Pending</v>
          </cell>
        </row>
        <row r="475">
          <cell r="N475" t="str">
            <v>China</v>
          </cell>
          <cell r="W475" t="str">
            <v>Pending</v>
          </cell>
          <cell r="X475" t="str">
            <v>Pending</v>
          </cell>
          <cell r="Y475" t="str">
            <v>Pending</v>
          </cell>
          <cell r="Z475" t="str">
            <v>Pending</v>
          </cell>
          <cell r="AA475" t="str">
            <v>Pending</v>
          </cell>
          <cell r="AB475" t="str">
            <v>Pending</v>
          </cell>
          <cell r="AC475" t="str">
            <v>Pending</v>
          </cell>
          <cell r="AD475" t="str">
            <v>Pending</v>
          </cell>
          <cell r="AE475" t="str">
            <v>Pending</v>
          </cell>
          <cell r="AF475" t="str">
            <v>Pending</v>
          </cell>
        </row>
        <row r="476">
          <cell r="N476" t="str">
            <v>China</v>
          </cell>
          <cell r="W476" t="str">
            <v>Pending</v>
          </cell>
          <cell r="X476" t="str">
            <v>Pending</v>
          </cell>
          <cell r="Y476" t="str">
            <v>Pending</v>
          </cell>
          <cell r="Z476" t="str">
            <v>Pending</v>
          </cell>
          <cell r="AA476" t="str">
            <v>Pending</v>
          </cell>
          <cell r="AB476" t="str">
            <v>Pending</v>
          </cell>
          <cell r="AC476" t="str">
            <v>Pending</v>
          </cell>
          <cell r="AD476" t="str">
            <v>Pending</v>
          </cell>
          <cell r="AE476" t="str">
            <v>Pending</v>
          </cell>
          <cell r="AF476" t="str">
            <v>Pending</v>
          </cell>
        </row>
        <row r="477">
          <cell r="N477" t="str">
            <v>China</v>
          </cell>
          <cell r="W477" t="str">
            <v>Pending</v>
          </cell>
          <cell r="X477" t="str">
            <v>Pending</v>
          </cell>
          <cell r="Y477" t="str">
            <v>Pending</v>
          </cell>
          <cell r="Z477" t="str">
            <v>Pending</v>
          </cell>
          <cell r="AA477" t="str">
            <v>Pending</v>
          </cell>
          <cell r="AB477" t="str">
            <v>Pending</v>
          </cell>
          <cell r="AC477" t="str">
            <v>Pending</v>
          </cell>
          <cell r="AD477" t="str">
            <v>Pending</v>
          </cell>
          <cell r="AE477" t="str">
            <v>Pending</v>
          </cell>
          <cell r="AF477" t="str">
            <v>Pending</v>
          </cell>
        </row>
        <row r="478">
          <cell r="N478" t="str">
            <v>China</v>
          </cell>
          <cell r="W478" t="str">
            <v>Pending</v>
          </cell>
          <cell r="X478" t="str">
            <v>Pending</v>
          </cell>
          <cell r="Y478" t="str">
            <v>Pending</v>
          </cell>
          <cell r="Z478" t="str">
            <v>Pending</v>
          </cell>
          <cell r="AA478" t="str">
            <v>Pending</v>
          </cell>
          <cell r="AB478" t="str">
            <v>Pending</v>
          </cell>
          <cell r="AC478" t="str">
            <v>Pending</v>
          </cell>
          <cell r="AD478" t="str">
            <v>Pending</v>
          </cell>
          <cell r="AE478" t="str">
            <v>Pending</v>
          </cell>
          <cell r="AF478" t="str">
            <v>Pending</v>
          </cell>
        </row>
        <row r="479">
          <cell r="N479" t="str">
            <v>China</v>
          </cell>
          <cell r="W479" t="str">
            <v>Pending</v>
          </cell>
          <cell r="X479" t="str">
            <v>Pending</v>
          </cell>
          <cell r="Y479" t="str">
            <v>Pending</v>
          </cell>
          <cell r="Z479" t="str">
            <v>Pending</v>
          </cell>
          <cell r="AA479" t="str">
            <v>Pending</v>
          </cell>
          <cell r="AB479" t="str">
            <v>Pending</v>
          </cell>
          <cell r="AC479" t="str">
            <v>Pending</v>
          </cell>
          <cell r="AD479" t="str">
            <v>Pending</v>
          </cell>
          <cell r="AE479" t="str">
            <v>Pending</v>
          </cell>
          <cell r="AF479" t="str">
            <v>Pending</v>
          </cell>
        </row>
        <row r="480">
          <cell r="N480" t="str">
            <v>China</v>
          </cell>
          <cell r="W480" t="str">
            <v>Pending</v>
          </cell>
          <cell r="X480" t="str">
            <v>Pending</v>
          </cell>
          <cell r="Y480" t="str">
            <v>Pending</v>
          </cell>
          <cell r="Z480" t="str">
            <v>Pending</v>
          </cell>
          <cell r="AA480" t="str">
            <v>Pending</v>
          </cell>
          <cell r="AB480" t="str">
            <v>Pending</v>
          </cell>
          <cell r="AC480" t="str">
            <v>Pending</v>
          </cell>
          <cell r="AD480" t="str">
            <v>Pending</v>
          </cell>
          <cell r="AE480" t="str">
            <v>Pending</v>
          </cell>
          <cell r="AF480" t="str">
            <v>Pending</v>
          </cell>
        </row>
        <row r="481">
          <cell r="N481" t="str">
            <v>China</v>
          </cell>
          <cell r="W481" t="str">
            <v>Operational</v>
          </cell>
          <cell r="X481" t="str">
            <v>Operational</v>
          </cell>
          <cell r="Y481" t="str">
            <v>Operational</v>
          </cell>
          <cell r="Z481" t="str">
            <v>Operational</v>
          </cell>
          <cell r="AA481" t="str">
            <v>Operational</v>
          </cell>
          <cell r="AB481" t="str">
            <v>Operational</v>
          </cell>
          <cell r="AC481" t="str">
            <v>Operational</v>
          </cell>
          <cell r="AD481" t="str">
            <v>Operational</v>
          </cell>
          <cell r="AE481" t="str">
            <v>Operational</v>
          </cell>
          <cell r="AF481" t="str">
            <v>Operational</v>
          </cell>
        </row>
        <row r="482">
          <cell r="N482" t="str">
            <v>China</v>
          </cell>
          <cell r="W482" t="str">
            <v>Pending</v>
          </cell>
          <cell r="X482" t="str">
            <v>Pending</v>
          </cell>
          <cell r="Y482" t="str">
            <v>Pending</v>
          </cell>
          <cell r="Z482" t="str">
            <v>Pending</v>
          </cell>
          <cell r="AA482" t="str">
            <v>Pending</v>
          </cell>
          <cell r="AB482" t="str">
            <v>Pending</v>
          </cell>
          <cell r="AC482" t="str">
            <v>Pending</v>
          </cell>
          <cell r="AD482" t="str">
            <v>Pending</v>
          </cell>
          <cell r="AE482" t="str">
            <v>Pending</v>
          </cell>
          <cell r="AF482" t="str">
            <v>Pending</v>
          </cell>
        </row>
        <row r="483">
          <cell r="N483" t="str">
            <v>China</v>
          </cell>
          <cell r="W483" t="str">
            <v>Pending</v>
          </cell>
          <cell r="X483" t="str">
            <v>Pending</v>
          </cell>
          <cell r="Y483" t="str">
            <v>Pending</v>
          </cell>
          <cell r="Z483" t="str">
            <v>Pending</v>
          </cell>
          <cell r="AA483" t="str">
            <v>Pending</v>
          </cell>
          <cell r="AB483" t="str">
            <v>Pending</v>
          </cell>
          <cell r="AC483" t="str">
            <v>Pending</v>
          </cell>
          <cell r="AD483" t="str">
            <v>Pending</v>
          </cell>
          <cell r="AE483" t="str">
            <v>Pending</v>
          </cell>
          <cell r="AF483" t="str">
            <v>Pending</v>
          </cell>
        </row>
        <row r="484">
          <cell r="N484" t="str">
            <v>China</v>
          </cell>
          <cell r="W484" t="str">
            <v>Pending</v>
          </cell>
          <cell r="X484" t="str">
            <v>Pending</v>
          </cell>
          <cell r="Y484" t="str">
            <v>Pending</v>
          </cell>
          <cell r="Z484" t="str">
            <v>Pending</v>
          </cell>
          <cell r="AA484" t="str">
            <v>Pending</v>
          </cell>
          <cell r="AB484" t="str">
            <v>Pending</v>
          </cell>
          <cell r="AC484" t="str">
            <v>Pending</v>
          </cell>
          <cell r="AD484" t="str">
            <v>Pending</v>
          </cell>
          <cell r="AE484" t="str">
            <v>Pending</v>
          </cell>
          <cell r="AF484" t="str">
            <v>Pending</v>
          </cell>
        </row>
        <row r="485">
          <cell r="N485" t="str">
            <v>China</v>
          </cell>
          <cell r="W485" t="str">
            <v>Pending</v>
          </cell>
          <cell r="X485" t="str">
            <v>Pending</v>
          </cell>
          <cell r="Y485" t="str">
            <v>Pending</v>
          </cell>
          <cell r="Z485" t="str">
            <v>Pending</v>
          </cell>
          <cell r="AA485" t="str">
            <v>Pending</v>
          </cell>
          <cell r="AB485" t="str">
            <v>Pending</v>
          </cell>
          <cell r="AC485" t="str">
            <v>Pending</v>
          </cell>
          <cell r="AD485" t="str">
            <v>Pending</v>
          </cell>
          <cell r="AE485" t="str">
            <v>Pending</v>
          </cell>
          <cell r="AF485" t="str">
            <v>Pending</v>
          </cell>
        </row>
        <row r="486">
          <cell r="N486" t="str">
            <v>China</v>
          </cell>
          <cell r="W486" t="str">
            <v>Pending</v>
          </cell>
          <cell r="X486" t="str">
            <v>Pending</v>
          </cell>
          <cell r="Y486" t="str">
            <v>Pending</v>
          </cell>
          <cell r="Z486" t="str">
            <v>Pending</v>
          </cell>
          <cell r="AA486" t="str">
            <v>Pending</v>
          </cell>
          <cell r="AB486" t="str">
            <v>Pending</v>
          </cell>
          <cell r="AC486" t="str">
            <v>Pending</v>
          </cell>
          <cell r="AD486" t="str">
            <v>Pending</v>
          </cell>
          <cell r="AE486" t="str">
            <v>Pending</v>
          </cell>
          <cell r="AF486" t="str">
            <v>Pending</v>
          </cell>
        </row>
        <row r="487">
          <cell r="N487" t="str">
            <v>China</v>
          </cell>
          <cell r="W487" t="str">
            <v>Pending</v>
          </cell>
          <cell r="X487" t="str">
            <v>Pending</v>
          </cell>
          <cell r="Y487" t="str">
            <v>Pending</v>
          </cell>
          <cell r="Z487" t="str">
            <v>Pending</v>
          </cell>
          <cell r="AA487" t="str">
            <v>Pending</v>
          </cell>
          <cell r="AB487" t="str">
            <v>Pending</v>
          </cell>
          <cell r="AC487" t="str">
            <v>Pending</v>
          </cell>
          <cell r="AD487" t="str">
            <v>Pending</v>
          </cell>
          <cell r="AE487" t="str">
            <v>Pending</v>
          </cell>
          <cell r="AF487" t="str">
            <v>Pending</v>
          </cell>
        </row>
        <row r="488">
          <cell r="N488" t="str">
            <v>China</v>
          </cell>
          <cell r="W488" t="str">
            <v>Pending</v>
          </cell>
          <cell r="X488" t="str">
            <v>Pending</v>
          </cell>
          <cell r="Y488" t="str">
            <v>Pending</v>
          </cell>
          <cell r="Z488" t="str">
            <v>Pending</v>
          </cell>
          <cell r="AA488" t="str">
            <v>Pending</v>
          </cell>
          <cell r="AB488" t="str">
            <v>Pending</v>
          </cell>
          <cell r="AC488" t="str">
            <v>Pending</v>
          </cell>
          <cell r="AD488" t="str">
            <v>Pending</v>
          </cell>
          <cell r="AE488" t="str">
            <v>Pending</v>
          </cell>
          <cell r="AF488" t="str">
            <v>Pending</v>
          </cell>
        </row>
        <row r="489">
          <cell r="N489" t="str">
            <v>China</v>
          </cell>
          <cell r="W489" t="str">
            <v>Pending</v>
          </cell>
          <cell r="X489" t="str">
            <v>Pending</v>
          </cell>
          <cell r="Y489" t="str">
            <v>Pending</v>
          </cell>
          <cell r="Z489" t="str">
            <v>Pending</v>
          </cell>
          <cell r="AA489" t="str">
            <v>Pending</v>
          </cell>
          <cell r="AB489" t="str">
            <v>Pending</v>
          </cell>
          <cell r="AC489" t="str">
            <v>Pending</v>
          </cell>
          <cell r="AD489" t="str">
            <v>Pending</v>
          </cell>
          <cell r="AE489" t="str">
            <v>Pending</v>
          </cell>
          <cell r="AF489" t="str">
            <v>Pending</v>
          </cell>
        </row>
        <row r="490">
          <cell r="N490" t="str">
            <v>China</v>
          </cell>
          <cell r="W490" t="str">
            <v>Pending</v>
          </cell>
          <cell r="X490" t="str">
            <v>Pending</v>
          </cell>
          <cell r="Y490" t="str">
            <v>Pending</v>
          </cell>
          <cell r="Z490" t="str">
            <v>Pending</v>
          </cell>
          <cell r="AA490" t="str">
            <v>Pending</v>
          </cell>
          <cell r="AB490" t="str">
            <v>Pending</v>
          </cell>
          <cell r="AC490" t="str">
            <v>Pending</v>
          </cell>
          <cell r="AD490" t="str">
            <v>Pending</v>
          </cell>
          <cell r="AE490" t="str">
            <v>Pending</v>
          </cell>
          <cell r="AF490" t="str">
            <v>Pending</v>
          </cell>
        </row>
        <row r="491">
          <cell r="N491" t="str">
            <v>China</v>
          </cell>
          <cell r="W491" t="str">
            <v>Operational</v>
          </cell>
          <cell r="X491" t="str">
            <v>Operational</v>
          </cell>
          <cell r="Y491" t="str">
            <v>Operational</v>
          </cell>
          <cell r="Z491" t="str">
            <v>Operational</v>
          </cell>
          <cell r="AA491" t="str">
            <v>Operational</v>
          </cell>
          <cell r="AB491" t="str">
            <v>Operational</v>
          </cell>
          <cell r="AC491" t="str">
            <v>Operational</v>
          </cell>
          <cell r="AD491" t="str">
            <v>Operational</v>
          </cell>
          <cell r="AE491" t="str">
            <v>Operational</v>
          </cell>
          <cell r="AF491" t="str">
            <v>Operational</v>
          </cell>
        </row>
        <row r="492">
          <cell r="N492" t="str">
            <v>China</v>
          </cell>
          <cell r="W492" t="str">
            <v>Pending</v>
          </cell>
          <cell r="X492" t="str">
            <v>Pending</v>
          </cell>
          <cell r="Y492" t="str">
            <v>Pending</v>
          </cell>
          <cell r="Z492" t="str">
            <v>Pending</v>
          </cell>
          <cell r="AA492" t="str">
            <v>Pending</v>
          </cell>
          <cell r="AB492" t="str">
            <v>Pending</v>
          </cell>
          <cell r="AC492" t="str">
            <v>Pending</v>
          </cell>
          <cell r="AD492" t="str">
            <v>Pending</v>
          </cell>
          <cell r="AE492" t="str">
            <v>Pending</v>
          </cell>
          <cell r="AF492" t="str">
            <v>Pending</v>
          </cell>
        </row>
        <row r="493">
          <cell r="N493" t="str">
            <v>China</v>
          </cell>
          <cell r="W493" t="str">
            <v>Pending</v>
          </cell>
          <cell r="X493" t="str">
            <v>Pending</v>
          </cell>
          <cell r="Y493" t="str">
            <v>Pending</v>
          </cell>
          <cell r="Z493" t="str">
            <v>Pending</v>
          </cell>
          <cell r="AA493" t="str">
            <v>Pending</v>
          </cell>
          <cell r="AB493" t="str">
            <v>Pending</v>
          </cell>
          <cell r="AC493" t="str">
            <v>Pending</v>
          </cell>
          <cell r="AD493" t="str">
            <v>Pending</v>
          </cell>
          <cell r="AE493" t="str">
            <v>Pending</v>
          </cell>
          <cell r="AF493" t="str">
            <v>Pending</v>
          </cell>
        </row>
        <row r="494">
          <cell r="N494" t="str">
            <v>China</v>
          </cell>
          <cell r="W494" t="str">
            <v>Pending</v>
          </cell>
          <cell r="X494" t="str">
            <v>Pending</v>
          </cell>
          <cell r="Y494" t="str">
            <v>Pending</v>
          </cell>
          <cell r="Z494" t="str">
            <v>Pending</v>
          </cell>
          <cell r="AA494" t="str">
            <v>Pending</v>
          </cell>
          <cell r="AB494" t="str">
            <v>Pending</v>
          </cell>
          <cell r="AC494" t="str">
            <v>Pending</v>
          </cell>
          <cell r="AD494" t="str">
            <v>Pending</v>
          </cell>
          <cell r="AE494" t="str">
            <v>Pending</v>
          </cell>
          <cell r="AF494" t="str">
            <v>Pending</v>
          </cell>
        </row>
        <row r="495">
          <cell r="N495" t="str">
            <v>China</v>
          </cell>
          <cell r="W495" t="str">
            <v>Pending</v>
          </cell>
          <cell r="X495" t="str">
            <v>Pending</v>
          </cell>
          <cell r="Y495" t="str">
            <v>Pending</v>
          </cell>
          <cell r="Z495" t="str">
            <v>Pending</v>
          </cell>
          <cell r="AA495" t="str">
            <v>Pending</v>
          </cell>
          <cell r="AB495" t="str">
            <v>Pending</v>
          </cell>
          <cell r="AC495" t="str">
            <v>Pending</v>
          </cell>
          <cell r="AD495" t="str">
            <v>Pending</v>
          </cell>
          <cell r="AE495" t="str">
            <v>Pending</v>
          </cell>
          <cell r="AF495" t="str">
            <v>Pending</v>
          </cell>
        </row>
        <row r="496">
          <cell r="N496" t="str">
            <v>China</v>
          </cell>
          <cell r="W496" t="str">
            <v>Pending</v>
          </cell>
          <cell r="X496" t="str">
            <v>Pending</v>
          </cell>
          <cell r="Y496" t="str">
            <v>Pending</v>
          </cell>
          <cell r="Z496" t="str">
            <v>Pending</v>
          </cell>
          <cell r="AA496" t="str">
            <v>Pending</v>
          </cell>
          <cell r="AB496" t="str">
            <v>Pending</v>
          </cell>
          <cell r="AC496" t="str">
            <v>Pending</v>
          </cell>
          <cell r="AD496" t="str">
            <v>Pending</v>
          </cell>
          <cell r="AE496" t="str">
            <v>Pending</v>
          </cell>
          <cell r="AF496" t="str">
            <v>Pending</v>
          </cell>
        </row>
        <row r="497">
          <cell r="N497" t="str">
            <v>China</v>
          </cell>
          <cell r="W497" t="str">
            <v>Pending</v>
          </cell>
          <cell r="X497" t="str">
            <v>Pending</v>
          </cell>
          <cell r="Y497" t="str">
            <v>Pending</v>
          </cell>
          <cell r="Z497" t="str">
            <v>Pending</v>
          </cell>
          <cell r="AA497" t="str">
            <v>Pending</v>
          </cell>
          <cell r="AB497" t="str">
            <v>Pending</v>
          </cell>
          <cell r="AC497" t="str">
            <v>Pending</v>
          </cell>
          <cell r="AD497" t="str">
            <v>Pending</v>
          </cell>
          <cell r="AE497" t="str">
            <v>Pending</v>
          </cell>
          <cell r="AF497" t="str">
            <v>Pending</v>
          </cell>
        </row>
        <row r="498">
          <cell r="N498" t="str">
            <v>China</v>
          </cell>
          <cell r="W498" t="str">
            <v>Pending</v>
          </cell>
          <cell r="X498" t="str">
            <v>Pending</v>
          </cell>
          <cell r="Y498" t="str">
            <v>Pending</v>
          </cell>
          <cell r="Z498" t="str">
            <v>Pending</v>
          </cell>
          <cell r="AA498" t="str">
            <v>Pending</v>
          </cell>
          <cell r="AB498" t="str">
            <v>Pending</v>
          </cell>
          <cell r="AC498" t="str">
            <v>Pending</v>
          </cell>
          <cell r="AD498" t="str">
            <v>Pending</v>
          </cell>
          <cell r="AE498" t="str">
            <v>Pending</v>
          </cell>
          <cell r="AF498" t="str">
            <v>Pending</v>
          </cell>
        </row>
        <row r="499">
          <cell r="N499" t="str">
            <v>China</v>
          </cell>
          <cell r="W499" t="str">
            <v>Pending</v>
          </cell>
          <cell r="X499" t="str">
            <v>Pending</v>
          </cell>
          <cell r="Y499" t="str">
            <v>Pending</v>
          </cell>
          <cell r="Z499" t="str">
            <v>Pending</v>
          </cell>
          <cell r="AA499" t="str">
            <v>Pending</v>
          </cell>
          <cell r="AB499" t="str">
            <v>Pending</v>
          </cell>
          <cell r="AC499" t="str">
            <v>Pending</v>
          </cell>
          <cell r="AD499" t="str">
            <v>Pending</v>
          </cell>
          <cell r="AE499" t="str">
            <v>Pending</v>
          </cell>
          <cell r="AF499" t="str">
            <v>Pending</v>
          </cell>
        </row>
        <row r="500">
          <cell r="N500" t="str">
            <v>China</v>
          </cell>
          <cell r="W500" t="str">
            <v>Pending</v>
          </cell>
          <cell r="X500" t="str">
            <v>Pending</v>
          </cell>
          <cell r="Y500" t="str">
            <v>Pending</v>
          </cell>
          <cell r="Z500" t="str">
            <v>Pending</v>
          </cell>
          <cell r="AA500" t="str">
            <v>Pending</v>
          </cell>
          <cell r="AB500" t="str">
            <v>Pending</v>
          </cell>
          <cell r="AC500" t="str">
            <v>Pending</v>
          </cell>
          <cell r="AD500" t="str">
            <v>Pending</v>
          </cell>
          <cell r="AE500" t="str">
            <v>Pending</v>
          </cell>
          <cell r="AF500" t="str">
            <v>Pending</v>
          </cell>
        </row>
        <row r="501">
          <cell r="N501" t="str">
            <v>China</v>
          </cell>
          <cell r="W501" t="str">
            <v>Pending</v>
          </cell>
          <cell r="X501" t="str">
            <v>Pending</v>
          </cell>
          <cell r="Y501" t="str">
            <v>Pending</v>
          </cell>
          <cell r="Z501" t="str">
            <v>Pending</v>
          </cell>
          <cell r="AA501" t="str">
            <v>Pending</v>
          </cell>
          <cell r="AB501" t="str">
            <v>Pending</v>
          </cell>
          <cell r="AC501" t="str">
            <v>Pending</v>
          </cell>
          <cell r="AD501" t="str">
            <v>Pending</v>
          </cell>
          <cell r="AE501" t="str">
            <v>Pending</v>
          </cell>
          <cell r="AF501" t="str">
            <v>Pending</v>
          </cell>
        </row>
        <row r="502">
          <cell r="N502" t="str">
            <v>China</v>
          </cell>
          <cell r="W502" t="str">
            <v>Pending</v>
          </cell>
          <cell r="X502" t="str">
            <v>Pending</v>
          </cell>
          <cell r="Y502" t="str">
            <v>Pending</v>
          </cell>
          <cell r="Z502" t="str">
            <v>Pending</v>
          </cell>
          <cell r="AA502" t="str">
            <v>Pending</v>
          </cell>
          <cell r="AB502" t="str">
            <v>Pending</v>
          </cell>
          <cell r="AC502" t="str">
            <v>Pending</v>
          </cell>
          <cell r="AD502" t="str">
            <v>Pending</v>
          </cell>
          <cell r="AE502" t="str">
            <v>Pending</v>
          </cell>
          <cell r="AF502" t="str">
            <v>Pending</v>
          </cell>
        </row>
        <row r="503">
          <cell r="N503" t="str">
            <v>China</v>
          </cell>
          <cell r="W503" t="str">
            <v>Pending</v>
          </cell>
          <cell r="X503" t="str">
            <v>Pending</v>
          </cell>
          <cell r="Y503" t="str">
            <v>Pending</v>
          </cell>
          <cell r="Z503" t="str">
            <v>Pending</v>
          </cell>
          <cell r="AA503" t="str">
            <v>Pending</v>
          </cell>
          <cell r="AB503" t="str">
            <v>Pending</v>
          </cell>
          <cell r="AC503" t="str">
            <v>Pending</v>
          </cell>
          <cell r="AD503" t="str">
            <v>Pending</v>
          </cell>
          <cell r="AE503" t="str">
            <v>Pending</v>
          </cell>
          <cell r="AF503" t="str">
            <v>Pending</v>
          </cell>
        </row>
        <row r="504">
          <cell r="N504" t="str">
            <v>China</v>
          </cell>
          <cell r="W504" t="str">
            <v>Pending</v>
          </cell>
          <cell r="X504" t="str">
            <v>Pending</v>
          </cell>
          <cell r="Y504" t="str">
            <v>Pending</v>
          </cell>
          <cell r="Z504" t="str">
            <v>Pending</v>
          </cell>
          <cell r="AA504" t="str">
            <v>Pending</v>
          </cell>
          <cell r="AB504" t="str">
            <v>Pending</v>
          </cell>
          <cell r="AC504" t="str">
            <v>Pending</v>
          </cell>
          <cell r="AD504" t="str">
            <v>Pending</v>
          </cell>
          <cell r="AE504" t="str">
            <v>Pending</v>
          </cell>
          <cell r="AF504" t="str">
            <v>Pending</v>
          </cell>
        </row>
        <row r="505">
          <cell r="N505" t="str">
            <v>China</v>
          </cell>
          <cell r="W505" t="str">
            <v>Pending</v>
          </cell>
          <cell r="X505" t="str">
            <v>Pending</v>
          </cell>
          <cell r="Y505" t="str">
            <v>Pending</v>
          </cell>
          <cell r="Z505" t="str">
            <v>Pending</v>
          </cell>
          <cell r="AA505" t="str">
            <v>Pending</v>
          </cell>
          <cell r="AB505" t="str">
            <v>Pending</v>
          </cell>
          <cell r="AC505" t="str">
            <v>Pending</v>
          </cell>
          <cell r="AD505" t="str">
            <v>Pending</v>
          </cell>
          <cell r="AE505" t="str">
            <v>Pending</v>
          </cell>
          <cell r="AF505" t="str">
            <v>Pending</v>
          </cell>
        </row>
        <row r="506">
          <cell r="N506" t="str">
            <v>China</v>
          </cell>
          <cell r="W506" t="str">
            <v>Pending</v>
          </cell>
          <cell r="X506" t="str">
            <v>Pending</v>
          </cell>
          <cell r="Y506" t="str">
            <v>Pending</v>
          </cell>
          <cell r="Z506" t="str">
            <v>Pending</v>
          </cell>
          <cell r="AA506" t="str">
            <v>Pending</v>
          </cell>
          <cell r="AB506" t="str">
            <v>Pending</v>
          </cell>
          <cell r="AC506" t="str">
            <v>Pending</v>
          </cell>
          <cell r="AD506" t="str">
            <v>Pending</v>
          </cell>
          <cell r="AE506" t="str">
            <v>Pending</v>
          </cell>
          <cell r="AF506" t="str">
            <v>Pending</v>
          </cell>
        </row>
        <row r="507">
          <cell r="N507" t="str">
            <v>China</v>
          </cell>
          <cell r="W507" t="str">
            <v>Pending</v>
          </cell>
          <cell r="X507" t="str">
            <v>Pending</v>
          </cell>
          <cell r="Y507" t="str">
            <v>Pending</v>
          </cell>
          <cell r="Z507" t="str">
            <v>Pending</v>
          </cell>
          <cell r="AA507" t="str">
            <v>Pending</v>
          </cell>
          <cell r="AB507" t="str">
            <v>Pending</v>
          </cell>
          <cell r="AC507" t="str">
            <v>Pending</v>
          </cell>
          <cell r="AD507" t="str">
            <v>Pending</v>
          </cell>
          <cell r="AE507" t="str">
            <v>Pending</v>
          </cell>
          <cell r="AF507" t="str">
            <v>Pending</v>
          </cell>
        </row>
        <row r="508">
          <cell r="N508" t="str">
            <v>China</v>
          </cell>
          <cell r="W508" t="str">
            <v>Pending</v>
          </cell>
          <cell r="X508" t="str">
            <v>Pending</v>
          </cell>
          <cell r="Y508" t="str">
            <v>Pending</v>
          </cell>
          <cell r="Z508" t="str">
            <v>Pending</v>
          </cell>
          <cell r="AA508" t="str">
            <v>Pending</v>
          </cell>
          <cell r="AB508" t="str">
            <v>Pending</v>
          </cell>
          <cell r="AC508" t="str">
            <v>Pending</v>
          </cell>
          <cell r="AD508" t="str">
            <v>Pending</v>
          </cell>
          <cell r="AE508" t="str">
            <v>Pending</v>
          </cell>
          <cell r="AF508" t="str">
            <v>Pending</v>
          </cell>
        </row>
        <row r="509">
          <cell r="N509" t="str">
            <v>China</v>
          </cell>
          <cell r="W509" t="str">
            <v>Pending</v>
          </cell>
          <cell r="X509" t="str">
            <v>Pending</v>
          </cell>
          <cell r="Y509" t="str">
            <v>Pending</v>
          </cell>
          <cell r="Z509" t="str">
            <v>Pending</v>
          </cell>
          <cell r="AA509" t="str">
            <v>Pending</v>
          </cell>
          <cell r="AB509" t="str">
            <v>Pending</v>
          </cell>
          <cell r="AC509" t="str">
            <v>Pending</v>
          </cell>
          <cell r="AD509" t="str">
            <v>Pending</v>
          </cell>
          <cell r="AE509" t="str">
            <v>Pending</v>
          </cell>
          <cell r="AF509" t="str">
            <v>Pending</v>
          </cell>
        </row>
        <row r="510">
          <cell r="N510" t="str">
            <v>China</v>
          </cell>
          <cell r="W510" t="str">
            <v>Pending</v>
          </cell>
          <cell r="X510" t="str">
            <v>Pending</v>
          </cell>
          <cell r="Y510" t="str">
            <v>Pending</v>
          </cell>
          <cell r="Z510" t="str">
            <v>Pending</v>
          </cell>
          <cell r="AA510" t="str">
            <v>Pending</v>
          </cell>
          <cell r="AB510" t="str">
            <v>Pending</v>
          </cell>
          <cell r="AC510" t="str">
            <v>Pending</v>
          </cell>
          <cell r="AD510" t="str">
            <v>Pending</v>
          </cell>
          <cell r="AE510" t="str">
            <v>Pending</v>
          </cell>
          <cell r="AF510" t="str">
            <v>Pending</v>
          </cell>
        </row>
        <row r="511">
          <cell r="N511" t="str">
            <v>China</v>
          </cell>
          <cell r="W511" t="str">
            <v>Pending</v>
          </cell>
          <cell r="X511" t="str">
            <v>Pending</v>
          </cell>
          <cell r="Y511" t="str">
            <v>Pending</v>
          </cell>
          <cell r="Z511" t="str">
            <v>Pending</v>
          </cell>
          <cell r="AA511" t="str">
            <v>Pending</v>
          </cell>
          <cell r="AB511" t="str">
            <v>Pending</v>
          </cell>
          <cell r="AC511" t="str">
            <v>Pending</v>
          </cell>
          <cell r="AD511" t="str">
            <v>Pending</v>
          </cell>
          <cell r="AE511" t="str">
            <v>Pending</v>
          </cell>
          <cell r="AF511" t="str">
            <v>Pending</v>
          </cell>
        </row>
        <row r="512">
          <cell r="N512" t="str">
            <v>China</v>
          </cell>
          <cell r="W512" t="str">
            <v>Pending</v>
          </cell>
          <cell r="X512" t="str">
            <v>Pending</v>
          </cell>
          <cell r="Y512" t="str">
            <v>Pending</v>
          </cell>
          <cell r="Z512" t="str">
            <v>Pending</v>
          </cell>
          <cell r="AA512" t="str">
            <v>Pending</v>
          </cell>
          <cell r="AB512" t="str">
            <v>Pending</v>
          </cell>
          <cell r="AC512" t="str">
            <v>Pending</v>
          </cell>
          <cell r="AD512" t="str">
            <v>Pending</v>
          </cell>
          <cell r="AE512" t="str">
            <v>Pending</v>
          </cell>
          <cell r="AF512" t="str">
            <v>Pending</v>
          </cell>
        </row>
        <row r="513">
          <cell r="N513" t="str">
            <v>China</v>
          </cell>
          <cell r="W513" t="str">
            <v>Pending</v>
          </cell>
          <cell r="X513" t="str">
            <v>Pending</v>
          </cell>
          <cell r="Y513" t="str">
            <v>Pending</v>
          </cell>
          <cell r="Z513" t="str">
            <v>Pending</v>
          </cell>
          <cell r="AA513" t="str">
            <v>Pending</v>
          </cell>
          <cell r="AB513" t="str">
            <v>Pending</v>
          </cell>
          <cell r="AC513" t="str">
            <v>Pending</v>
          </cell>
          <cell r="AD513" t="str">
            <v>Pending</v>
          </cell>
          <cell r="AE513" t="str">
            <v>Pending</v>
          </cell>
          <cell r="AF513" t="str">
            <v>Pending</v>
          </cell>
        </row>
        <row r="514">
          <cell r="N514" t="str">
            <v>China</v>
          </cell>
          <cell r="W514" t="str">
            <v>Pending</v>
          </cell>
          <cell r="X514" t="str">
            <v>Pending</v>
          </cell>
          <cell r="Y514" t="str">
            <v>Pending</v>
          </cell>
          <cell r="Z514" t="str">
            <v>Pending</v>
          </cell>
          <cell r="AA514" t="str">
            <v>Pending</v>
          </cell>
          <cell r="AB514" t="str">
            <v>Pending</v>
          </cell>
          <cell r="AC514" t="str">
            <v>Pending</v>
          </cell>
          <cell r="AD514" t="str">
            <v>Pending</v>
          </cell>
          <cell r="AE514" t="str">
            <v>Pending</v>
          </cell>
          <cell r="AF514" t="str">
            <v>Pending</v>
          </cell>
        </row>
        <row r="515">
          <cell r="N515" t="str">
            <v>China</v>
          </cell>
          <cell r="W515" t="str">
            <v>Operational</v>
          </cell>
          <cell r="X515" t="str">
            <v>Operational</v>
          </cell>
          <cell r="Y515" t="str">
            <v>Operational</v>
          </cell>
          <cell r="Z515" t="str">
            <v>Operational</v>
          </cell>
          <cell r="AA515" t="str">
            <v>Operational</v>
          </cell>
          <cell r="AB515" t="str">
            <v>Operational</v>
          </cell>
          <cell r="AC515" t="str">
            <v>Operational</v>
          </cell>
          <cell r="AD515" t="str">
            <v>Operational</v>
          </cell>
          <cell r="AE515" t="str">
            <v>Operational</v>
          </cell>
          <cell r="AF515" t="str">
            <v>Operational</v>
          </cell>
        </row>
        <row r="516">
          <cell r="N516" t="str">
            <v>China</v>
          </cell>
          <cell r="W516" t="str">
            <v>Pending</v>
          </cell>
          <cell r="X516" t="str">
            <v>Pending</v>
          </cell>
          <cell r="Y516" t="str">
            <v>Pending</v>
          </cell>
          <cell r="Z516" t="str">
            <v>Pending</v>
          </cell>
          <cell r="AA516" t="str">
            <v>Pending</v>
          </cell>
          <cell r="AB516" t="str">
            <v>Pending</v>
          </cell>
          <cell r="AC516" t="str">
            <v>Pending</v>
          </cell>
          <cell r="AD516" t="str">
            <v>Pending</v>
          </cell>
          <cell r="AE516" t="str">
            <v>Pending</v>
          </cell>
          <cell r="AF516" t="str">
            <v>Pending</v>
          </cell>
        </row>
        <row r="517">
          <cell r="N517" t="str">
            <v>China</v>
          </cell>
          <cell r="W517" t="str">
            <v>Pending</v>
          </cell>
          <cell r="X517" t="str">
            <v>Pending</v>
          </cell>
          <cell r="Y517" t="str">
            <v>Pending</v>
          </cell>
          <cell r="Z517" t="str">
            <v>Pending</v>
          </cell>
          <cell r="AA517" t="str">
            <v>Pending</v>
          </cell>
          <cell r="AB517" t="str">
            <v>Pending</v>
          </cell>
          <cell r="AC517" t="str">
            <v>Pending</v>
          </cell>
          <cell r="AD517" t="str">
            <v>Pending</v>
          </cell>
          <cell r="AE517" t="str">
            <v>Pending</v>
          </cell>
          <cell r="AF517" t="str">
            <v>Pending</v>
          </cell>
        </row>
        <row r="518">
          <cell r="N518" t="str">
            <v>China</v>
          </cell>
          <cell r="W518" t="str">
            <v>Pending</v>
          </cell>
          <cell r="X518" t="str">
            <v>Pending</v>
          </cell>
          <cell r="Y518" t="str">
            <v>Pending</v>
          </cell>
          <cell r="Z518" t="str">
            <v>Pending</v>
          </cell>
          <cell r="AA518" t="str">
            <v>Pending</v>
          </cell>
          <cell r="AB518" t="str">
            <v>Pending</v>
          </cell>
          <cell r="AC518" t="str">
            <v>Pending</v>
          </cell>
          <cell r="AD518" t="str">
            <v>Pending</v>
          </cell>
          <cell r="AE518" t="str">
            <v>Pending</v>
          </cell>
          <cell r="AF518" t="str">
            <v>Pending</v>
          </cell>
        </row>
        <row r="519">
          <cell r="N519" t="str">
            <v>China</v>
          </cell>
          <cell r="W519" t="str">
            <v>Pending</v>
          </cell>
          <cell r="X519" t="str">
            <v>Pending</v>
          </cell>
          <cell r="Y519" t="str">
            <v>Pending</v>
          </cell>
          <cell r="Z519" t="str">
            <v>Pending</v>
          </cell>
          <cell r="AA519" t="str">
            <v>Pending</v>
          </cell>
          <cell r="AB519" t="str">
            <v>Pending</v>
          </cell>
          <cell r="AC519" t="str">
            <v>Pending</v>
          </cell>
          <cell r="AD519" t="str">
            <v>Pending</v>
          </cell>
          <cell r="AE519" t="str">
            <v>Pending</v>
          </cell>
          <cell r="AF519" t="str">
            <v>Pending</v>
          </cell>
        </row>
        <row r="520">
          <cell r="N520" t="str">
            <v>China</v>
          </cell>
          <cell r="W520" t="str">
            <v>Pending</v>
          </cell>
          <cell r="X520" t="str">
            <v>Pending</v>
          </cell>
          <cell r="Y520" t="str">
            <v>Pending</v>
          </cell>
          <cell r="Z520" t="str">
            <v>Pending</v>
          </cell>
          <cell r="AA520" t="str">
            <v>Pending</v>
          </cell>
          <cell r="AB520" t="str">
            <v>Pending</v>
          </cell>
          <cell r="AC520" t="str">
            <v>Pending</v>
          </cell>
          <cell r="AD520" t="str">
            <v>Pending</v>
          </cell>
          <cell r="AE520" t="str">
            <v>Pending</v>
          </cell>
          <cell r="AF520" t="str">
            <v>Pending</v>
          </cell>
        </row>
        <row r="521">
          <cell r="N521" t="str">
            <v>China</v>
          </cell>
          <cell r="W521" t="str">
            <v>Operational</v>
          </cell>
          <cell r="X521" t="str">
            <v>Operational</v>
          </cell>
          <cell r="Y521" t="str">
            <v>Operational</v>
          </cell>
          <cell r="Z521" t="str">
            <v>Operational</v>
          </cell>
          <cell r="AA521" t="str">
            <v>Operational</v>
          </cell>
          <cell r="AB521" t="str">
            <v>Operational</v>
          </cell>
          <cell r="AC521" t="str">
            <v>Operational</v>
          </cell>
          <cell r="AD521" t="str">
            <v>Operational</v>
          </cell>
          <cell r="AE521" t="str">
            <v>Operational</v>
          </cell>
          <cell r="AF521" t="str">
            <v>Operational</v>
          </cell>
        </row>
        <row r="522">
          <cell r="N522" t="str">
            <v>China</v>
          </cell>
          <cell r="W522" t="str">
            <v>Pending</v>
          </cell>
          <cell r="X522" t="str">
            <v>Pending</v>
          </cell>
          <cell r="Y522" t="str">
            <v>Pending</v>
          </cell>
          <cell r="Z522" t="str">
            <v>Pending</v>
          </cell>
          <cell r="AA522" t="str">
            <v>Pending</v>
          </cell>
          <cell r="AB522" t="str">
            <v>Pending</v>
          </cell>
          <cell r="AC522" t="str">
            <v>Pending</v>
          </cell>
          <cell r="AD522" t="str">
            <v>Pending</v>
          </cell>
          <cell r="AE522" t="str">
            <v>Pending</v>
          </cell>
          <cell r="AF522" t="str">
            <v>Pending</v>
          </cell>
        </row>
        <row r="523">
          <cell r="N523" t="str">
            <v>China</v>
          </cell>
          <cell r="W523" t="str">
            <v>Pending</v>
          </cell>
          <cell r="X523" t="str">
            <v>Pending</v>
          </cell>
          <cell r="Y523" t="str">
            <v>Pending</v>
          </cell>
          <cell r="Z523" t="str">
            <v>Pending</v>
          </cell>
          <cell r="AA523" t="str">
            <v>Pending</v>
          </cell>
          <cell r="AB523" t="str">
            <v>Pending</v>
          </cell>
          <cell r="AC523" t="str">
            <v>Pending</v>
          </cell>
          <cell r="AD523" t="str">
            <v>Pending</v>
          </cell>
          <cell r="AE523" t="str">
            <v>Pending</v>
          </cell>
          <cell r="AF523" t="str">
            <v>Pending</v>
          </cell>
        </row>
        <row r="524">
          <cell r="N524" t="str">
            <v>China</v>
          </cell>
          <cell r="W524" t="str">
            <v>Pending</v>
          </cell>
          <cell r="X524" t="str">
            <v>Pending</v>
          </cell>
          <cell r="Y524" t="str">
            <v>Pending</v>
          </cell>
          <cell r="Z524" t="str">
            <v>Pending</v>
          </cell>
          <cell r="AA524" t="str">
            <v>Pending</v>
          </cell>
          <cell r="AB524" t="str">
            <v>Pending</v>
          </cell>
          <cell r="AC524" t="str">
            <v>Pending</v>
          </cell>
          <cell r="AD524" t="str">
            <v>Pending</v>
          </cell>
          <cell r="AE524" t="str">
            <v>Pending</v>
          </cell>
          <cell r="AF524" t="str">
            <v>Pending</v>
          </cell>
        </row>
        <row r="525">
          <cell r="N525" t="str">
            <v>China</v>
          </cell>
          <cell r="W525" t="str">
            <v>Operational</v>
          </cell>
          <cell r="X525" t="str">
            <v>Operational</v>
          </cell>
          <cell r="Y525" t="str">
            <v>Operational</v>
          </cell>
          <cell r="Z525" t="str">
            <v>Operational</v>
          </cell>
          <cell r="AA525" t="str">
            <v>Operational</v>
          </cell>
          <cell r="AB525" t="str">
            <v>Operational</v>
          </cell>
          <cell r="AC525" t="str">
            <v>Operational</v>
          </cell>
          <cell r="AD525" t="str">
            <v>Operational</v>
          </cell>
          <cell r="AE525" t="str">
            <v>Operational</v>
          </cell>
          <cell r="AF525" t="str">
            <v>Operational</v>
          </cell>
        </row>
        <row r="526">
          <cell r="N526" t="str">
            <v>China</v>
          </cell>
          <cell r="W526" t="str">
            <v>Pending</v>
          </cell>
          <cell r="X526" t="str">
            <v>Pending</v>
          </cell>
          <cell r="Y526" t="str">
            <v>Pending</v>
          </cell>
          <cell r="Z526" t="str">
            <v>Pending</v>
          </cell>
          <cell r="AA526" t="str">
            <v>Pending</v>
          </cell>
          <cell r="AB526" t="str">
            <v>Pending</v>
          </cell>
          <cell r="AC526" t="str">
            <v>Pending</v>
          </cell>
          <cell r="AD526" t="str">
            <v>Pending</v>
          </cell>
          <cell r="AE526" t="str">
            <v>Pending</v>
          </cell>
          <cell r="AF526" t="str">
            <v>Pending</v>
          </cell>
        </row>
        <row r="527">
          <cell r="N527" t="str">
            <v>China</v>
          </cell>
          <cell r="W527" t="str">
            <v>Pending</v>
          </cell>
          <cell r="X527" t="str">
            <v>Pending</v>
          </cell>
          <cell r="Y527" t="str">
            <v>Pending</v>
          </cell>
          <cell r="Z527" t="str">
            <v>Pending</v>
          </cell>
          <cell r="AA527" t="str">
            <v>Pending</v>
          </cell>
          <cell r="AB527" t="str">
            <v>Pending</v>
          </cell>
          <cell r="AC527" t="str">
            <v>Pending</v>
          </cell>
          <cell r="AD527" t="str">
            <v>Pending</v>
          </cell>
          <cell r="AE527" t="str">
            <v>Pending</v>
          </cell>
          <cell r="AF527" t="str">
            <v>Pending</v>
          </cell>
        </row>
        <row r="528">
          <cell r="N528" t="str">
            <v>China</v>
          </cell>
          <cell r="W528" t="str">
            <v>Pending</v>
          </cell>
          <cell r="X528" t="str">
            <v>Pending</v>
          </cell>
          <cell r="Y528" t="str">
            <v>Pending</v>
          </cell>
          <cell r="Z528" t="str">
            <v>Pending</v>
          </cell>
          <cell r="AA528" t="str">
            <v>Pending</v>
          </cell>
          <cell r="AB528" t="str">
            <v>Pending</v>
          </cell>
          <cell r="AC528" t="str">
            <v>Pending</v>
          </cell>
          <cell r="AD528" t="str">
            <v>Pending</v>
          </cell>
          <cell r="AE528" t="str">
            <v>Pending</v>
          </cell>
          <cell r="AF528" t="str">
            <v>Pending</v>
          </cell>
        </row>
        <row r="529">
          <cell r="N529" t="str">
            <v>China</v>
          </cell>
          <cell r="W529" t="str">
            <v>Operational</v>
          </cell>
          <cell r="X529" t="str">
            <v>Operational</v>
          </cell>
          <cell r="Y529" t="str">
            <v>Operational</v>
          </cell>
          <cell r="Z529" t="str">
            <v>Operational</v>
          </cell>
          <cell r="AA529" t="str">
            <v>Operational</v>
          </cell>
          <cell r="AB529" t="str">
            <v>Operational</v>
          </cell>
          <cell r="AC529" t="str">
            <v>Operational</v>
          </cell>
          <cell r="AD529" t="str">
            <v>Operational</v>
          </cell>
          <cell r="AE529" t="str">
            <v>Operational</v>
          </cell>
          <cell r="AF529" t="str">
            <v>Operational</v>
          </cell>
        </row>
        <row r="530">
          <cell r="N530" t="str">
            <v>China</v>
          </cell>
          <cell r="W530" t="str">
            <v>Pending</v>
          </cell>
          <cell r="X530" t="str">
            <v>Pending</v>
          </cell>
          <cell r="Y530" t="str">
            <v>Pending</v>
          </cell>
          <cell r="Z530" t="str">
            <v>Pending</v>
          </cell>
          <cell r="AA530" t="str">
            <v>Pending</v>
          </cell>
          <cell r="AB530" t="str">
            <v>Pending</v>
          </cell>
          <cell r="AC530" t="str">
            <v>Pending</v>
          </cell>
          <cell r="AD530" t="str">
            <v>Pending</v>
          </cell>
          <cell r="AE530" t="str">
            <v>Pending</v>
          </cell>
          <cell r="AF530" t="str">
            <v>Pending</v>
          </cell>
        </row>
        <row r="531">
          <cell r="N531" t="str">
            <v>China</v>
          </cell>
          <cell r="W531" t="str">
            <v>Operational</v>
          </cell>
          <cell r="X531" t="str">
            <v>Operational</v>
          </cell>
          <cell r="Y531" t="str">
            <v>Operational</v>
          </cell>
          <cell r="Z531" t="str">
            <v>Operational</v>
          </cell>
          <cell r="AA531" t="str">
            <v>Operational</v>
          </cell>
          <cell r="AB531" t="str">
            <v>Operational</v>
          </cell>
          <cell r="AC531" t="str">
            <v>Operational</v>
          </cell>
          <cell r="AD531" t="str">
            <v>Operational</v>
          </cell>
          <cell r="AE531" t="str">
            <v>Operational</v>
          </cell>
          <cell r="AF531" t="str">
            <v>Operational</v>
          </cell>
        </row>
        <row r="532">
          <cell r="N532" t="str">
            <v>China</v>
          </cell>
          <cell r="W532" t="str">
            <v>Pending</v>
          </cell>
          <cell r="X532" t="str">
            <v>Pending</v>
          </cell>
          <cell r="Y532" t="str">
            <v>Pending</v>
          </cell>
          <cell r="Z532" t="str">
            <v>Pending</v>
          </cell>
          <cell r="AA532" t="str">
            <v>Pending</v>
          </cell>
          <cell r="AB532" t="str">
            <v>Pending</v>
          </cell>
          <cell r="AC532" t="str">
            <v>Pending</v>
          </cell>
          <cell r="AD532" t="str">
            <v>Pending</v>
          </cell>
          <cell r="AE532" t="str">
            <v>Pending</v>
          </cell>
          <cell r="AF532" t="str">
            <v>Pending</v>
          </cell>
        </row>
        <row r="533">
          <cell r="N533" t="str">
            <v>China</v>
          </cell>
          <cell r="W533" t="str">
            <v>Pending</v>
          </cell>
          <cell r="X533" t="str">
            <v>Pending</v>
          </cell>
          <cell r="Y533" t="str">
            <v>Pending</v>
          </cell>
          <cell r="Z533" t="str">
            <v>Pending</v>
          </cell>
          <cell r="AA533" t="str">
            <v>Pending</v>
          </cell>
          <cell r="AB533" t="str">
            <v>Pending</v>
          </cell>
          <cell r="AC533" t="str">
            <v>Pending</v>
          </cell>
          <cell r="AD533" t="str">
            <v>Pending</v>
          </cell>
          <cell r="AE533" t="str">
            <v>Pending</v>
          </cell>
          <cell r="AF533" t="str">
            <v>Pending</v>
          </cell>
        </row>
        <row r="534">
          <cell r="N534" t="str">
            <v>China</v>
          </cell>
          <cell r="W534" t="str">
            <v>Pending</v>
          </cell>
          <cell r="X534" t="str">
            <v>Pending</v>
          </cell>
          <cell r="Y534" t="str">
            <v>Pending</v>
          </cell>
          <cell r="Z534" t="str">
            <v>Pending</v>
          </cell>
          <cell r="AA534" t="str">
            <v>Pending</v>
          </cell>
          <cell r="AB534" t="str">
            <v>Pending</v>
          </cell>
          <cell r="AC534" t="str">
            <v>Pending</v>
          </cell>
          <cell r="AD534" t="str">
            <v>Pending</v>
          </cell>
          <cell r="AE534" t="str">
            <v>Pending</v>
          </cell>
          <cell r="AF534" t="str">
            <v>Pending</v>
          </cell>
        </row>
        <row r="535">
          <cell r="N535" t="str">
            <v>China</v>
          </cell>
          <cell r="W535" t="str">
            <v>Operational</v>
          </cell>
          <cell r="X535" t="str">
            <v>Operational</v>
          </cell>
          <cell r="Y535" t="str">
            <v>Operational</v>
          </cell>
          <cell r="Z535" t="str">
            <v>Operational</v>
          </cell>
          <cell r="AA535" t="str">
            <v>Operational</v>
          </cell>
          <cell r="AB535" t="str">
            <v>Operational</v>
          </cell>
          <cell r="AC535" t="str">
            <v>Operational</v>
          </cell>
          <cell r="AD535" t="str">
            <v>Operational</v>
          </cell>
          <cell r="AE535" t="str">
            <v>Operational</v>
          </cell>
          <cell r="AF535" t="str">
            <v>Operational</v>
          </cell>
        </row>
        <row r="536">
          <cell r="N536" t="str">
            <v>China</v>
          </cell>
          <cell r="W536" t="str">
            <v>Pending</v>
          </cell>
          <cell r="X536" t="str">
            <v>Pending</v>
          </cell>
          <cell r="Y536" t="str">
            <v>Pending</v>
          </cell>
          <cell r="Z536" t="str">
            <v>Pending</v>
          </cell>
          <cell r="AA536" t="str">
            <v>Pending</v>
          </cell>
          <cell r="AB536" t="str">
            <v>Pending</v>
          </cell>
          <cell r="AC536" t="str">
            <v>Pending</v>
          </cell>
          <cell r="AD536" t="str">
            <v>Pending</v>
          </cell>
          <cell r="AE536" t="str">
            <v>Pending</v>
          </cell>
          <cell r="AF536" t="str">
            <v>Pending</v>
          </cell>
        </row>
        <row r="537">
          <cell r="N537" t="str">
            <v>China</v>
          </cell>
          <cell r="W537" t="str">
            <v>Pending</v>
          </cell>
          <cell r="X537" t="str">
            <v>Pending</v>
          </cell>
          <cell r="Y537" t="str">
            <v>Pending</v>
          </cell>
          <cell r="Z537" t="str">
            <v>Pending</v>
          </cell>
          <cell r="AA537" t="str">
            <v>Pending</v>
          </cell>
          <cell r="AB537" t="str">
            <v>Pending</v>
          </cell>
          <cell r="AC537" t="str">
            <v>Pending</v>
          </cell>
          <cell r="AD537" t="str">
            <v>Pending</v>
          </cell>
          <cell r="AE537" t="str">
            <v>Pending</v>
          </cell>
          <cell r="AF537" t="str">
            <v>Pending</v>
          </cell>
        </row>
        <row r="538">
          <cell r="N538" t="str">
            <v>China</v>
          </cell>
          <cell r="W538" t="str">
            <v>Pending</v>
          </cell>
          <cell r="X538" t="str">
            <v>Pending</v>
          </cell>
          <cell r="Y538" t="str">
            <v>Pending</v>
          </cell>
          <cell r="Z538" t="str">
            <v>Pending</v>
          </cell>
          <cell r="AA538" t="str">
            <v>Pending</v>
          </cell>
          <cell r="AB538" t="str">
            <v>Pending</v>
          </cell>
          <cell r="AC538" t="str">
            <v>Pending</v>
          </cell>
          <cell r="AD538" t="str">
            <v>Pending</v>
          </cell>
          <cell r="AE538" t="str">
            <v>Pending</v>
          </cell>
          <cell r="AF538" t="str">
            <v>Pending</v>
          </cell>
        </row>
        <row r="539">
          <cell r="N539" t="str">
            <v>China</v>
          </cell>
          <cell r="W539" t="str">
            <v>Pending</v>
          </cell>
          <cell r="X539" t="str">
            <v>Pending</v>
          </cell>
          <cell r="Y539" t="str">
            <v>Pending</v>
          </cell>
          <cell r="Z539" t="str">
            <v>Pending</v>
          </cell>
          <cell r="AA539" t="str">
            <v>Pending</v>
          </cell>
          <cell r="AB539" t="str">
            <v>Pending</v>
          </cell>
          <cell r="AC539" t="str">
            <v>Pending</v>
          </cell>
          <cell r="AD539" t="str">
            <v>Pending</v>
          </cell>
          <cell r="AE539" t="str">
            <v>Pending</v>
          </cell>
          <cell r="AF539" t="str">
            <v>Pending</v>
          </cell>
        </row>
        <row r="540">
          <cell r="N540" t="str">
            <v>China</v>
          </cell>
          <cell r="W540" t="str">
            <v>Pending</v>
          </cell>
          <cell r="X540" t="str">
            <v>Pending</v>
          </cell>
          <cell r="Y540" t="str">
            <v>Pending</v>
          </cell>
          <cell r="Z540" t="str">
            <v>Pending</v>
          </cell>
          <cell r="AA540" t="str">
            <v>Pending</v>
          </cell>
          <cell r="AB540" t="str">
            <v>Pending</v>
          </cell>
          <cell r="AC540" t="str">
            <v>Pending</v>
          </cell>
          <cell r="AD540" t="str">
            <v>Pending</v>
          </cell>
          <cell r="AE540" t="str">
            <v>Pending</v>
          </cell>
          <cell r="AF540" t="str">
            <v>Pending</v>
          </cell>
        </row>
        <row r="541">
          <cell r="N541" t="str">
            <v>China</v>
          </cell>
          <cell r="W541" t="str">
            <v>Pending</v>
          </cell>
          <cell r="X541" t="str">
            <v>Pending</v>
          </cell>
          <cell r="Y541" t="str">
            <v>Pending</v>
          </cell>
          <cell r="Z541" t="str">
            <v>Pending</v>
          </cell>
          <cell r="AA541" t="str">
            <v>Pending</v>
          </cell>
          <cell r="AB541" t="str">
            <v>Pending</v>
          </cell>
          <cell r="AC541" t="str">
            <v>Pending</v>
          </cell>
          <cell r="AD541" t="str">
            <v>Pending</v>
          </cell>
          <cell r="AE541" t="str">
            <v>Pending</v>
          </cell>
          <cell r="AF541" t="str">
            <v>Pending</v>
          </cell>
        </row>
        <row r="542">
          <cell r="N542" t="str">
            <v>China</v>
          </cell>
          <cell r="W542" t="str">
            <v>Pending</v>
          </cell>
          <cell r="X542" t="str">
            <v>Pending</v>
          </cell>
          <cell r="Y542" t="str">
            <v>Pending</v>
          </cell>
          <cell r="Z542" t="str">
            <v>Pending</v>
          </cell>
          <cell r="AA542" t="str">
            <v>Pending</v>
          </cell>
          <cell r="AB542" t="str">
            <v>Pending</v>
          </cell>
          <cell r="AC542" t="str">
            <v>Pending</v>
          </cell>
          <cell r="AD542" t="str">
            <v>Pending</v>
          </cell>
          <cell r="AE542" t="str">
            <v>Pending</v>
          </cell>
          <cell r="AF542" t="str">
            <v>Pending</v>
          </cell>
        </row>
        <row r="543">
          <cell r="N543" t="str">
            <v>China</v>
          </cell>
          <cell r="W543" t="str">
            <v>Operational</v>
          </cell>
          <cell r="X543" t="str">
            <v>Operational</v>
          </cell>
          <cell r="Y543" t="str">
            <v>Operational</v>
          </cell>
          <cell r="Z543" t="str">
            <v>Operational</v>
          </cell>
          <cell r="AA543" t="str">
            <v>Operational</v>
          </cell>
          <cell r="AB543" t="str">
            <v>Operational</v>
          </cell>
          <cell r="AC543" t="str">
            <v>Operational</v>
          </cell>
          <cell r="AD543" t="str">
            <v>Operational</v>
          </cell>
          <cell r="AE543" t="str">
            <v>Operational</v>
          </cell>
          <cell r="AF543" t="str">
            <v>Operational</v>
          </cell>
        </row>
        <row r="544">
          <cell r="N544" t="str">
            <v>China</v>
          </cell>
          <cell r="W544" t="str">
            <v>Pending</v>
          </cell>
          <cell r="X544" t="str">
            <v>Pending</v>
          </cell>
          <cell r="Y544" t="str">
            <v>Pending</v>
          </cell>
          <cell r="Z544" t="str">
            <v>Pending</v>
          </cell>
          <cell r="AA544" t="str">
            <v>Pending</v>
          </cell>
          <cell r="AB544" t="str">
            <v>Pending</v>
          </cell>
          <cell r="AC544" t="str">
            <v>Pending</v>
          </cell>
          <cell r="AD544" t="str">
            <v>Pending</v>
          </cell>
          <cell r="AE544" t="str">
            <v>Pending</v>
          </cell>
          <cell r="AF544" t="str">
            <v>Pending</v>
          </cell>
        </row>
        <row r="545">
          <cell r="N545" t="str">
            <v>China</v>
          </cell>
          <cell r="W545" t="str">
            <v>Operational</v>
          </cell>
          <cell r="X545" t="str">
            <v>Operational</v>
          </cell>
          <cell r="Y545" t="str">
            <v>Operational</v>
          </cell>
          <cell r="Z545" t="str">
            <v>Operational</v>
          </cell>
          <cell r="AA545" t="str">
            <v>Operational</v>
          </cell>
          <cell r="AB545" t="str">
            <v>Operational</v>
          </cell>
          <cell r="AC545" t="str">
            <v>Operational</v>
          </cell>
          <cell r="AD545" t="str">
            <v>Operational</v>
          </cell>
          <cell r="AE545" t="str">
            <v>Operational</v>
          </cell>
          <cell r="AF545" t="str">
            <v>Operational</v>
          </cell>
        </row>
        <row r="546">
          <cell r="N546" t="str">
            <v>China</v>
          </cell>
          <cell r="W546" t="str">
            <v>Pending</v>
          </cell>
          <cell r="X546" t="str">
            <v>Pending</v>
          </cell>
          <cell r="Y546" t="str">
            <v>Pending</v>
          </cell>
          <cell r="Z546" t="str">
            <v>Pending</v>
          </cell>
          <cell r="AA546" t="str">
            <v>Pending</v>
          </cell>
          <cell r="AB546" t="str">
            <v>Pending</v>
          </cell>
          <cell r="AC546" t="str">
            <v>Pending</v>
          </cell>
          <cell r="AD546" t="str">
            <v>Pending</v>
          </cell>
          <cell r="AE546" t="str">
            <v>Pending</v>
          </cell>
          <cell r="AF546" t="str">
            <v>Pending</v>
          </cell>
        </row>
        <row r="547">
          <cell r="N547" t="str">
            <v>China</v>
          </cell>
          <cell r="W547" t="str">
            <v>Pending</v>
          </cell>
          <cell r="X547" t="str">
            <v>Pending</v>
          </cell>
          <cell r="Y547" t="str">
            <v>Pending</v>
          </cell>
          <cell r="Z547" t="str">
            <v>Pending</v>
          </cell>
          <cell r="AA547" t="str">
            <v>Pending</v>
          </cell>
          <cell r="AB547" t="str">
            <v>Pending</v>
          </cell>
          <cell r="AC547" t="str">
            <v>Pending</v>
          </cell>
          <cell r="AD547" t="str">
            <v>Pending</v>
          </cell>
          <cell r="AE547" t="str">
            <v>Pending</v>
          </cell>
          <cell r="AF547" t="str">
            <v>Pending</v>
          </cell>
        </row>
        <row r="548">
          <cell r="N548" t="str">
            <v>China</v>
          </cell>
          <cell r="W548" t="str">
            <v>Pending</v>
          </cell>
          <cell r="X548" t="str">
            <v>Pending</v>
          </cell>
          <cell r="Y548" t="str">
            <v>Pending</v>
          </cell>
          <cell r="Z548" t="str">
            <v>Pending</v>
          </cell>
          <cell r="AA548" t="str">
            <v>Pending</v>
          </cell>
          <cell r="AB548" t="str">
            <v>Pending</v>
          </cell>
          <cell r="AC548" t="str">
            <v>Pending</v>
          </cell>
          <cell r="AD548" t="str">
            <v>Pending</v>
          </cell>
          <cell r="AE548" t="str">
            <v>Pending</v>
          </cell>
          <cell r="AF548" t="str">
            <v>Pending</v>
          </cell>
        </row>
        <row r="549">
          <cell r="N549" t="str">
            <v>China</v>
          </cell>
          <cell r="W549" t="str">
            <v>Pending</v>
          </cell>
          <cell r="X549" t="str">
            <v>Pending</v>
          </cell>
          <cell r="Y549" t="str">
            <v>Pending</v>
          </cell>
          <cell r="Z549" t="str">
            <v>Pending</v>
          </cell>
          <cell r="AA549" t="str">
            <v>Pending</v>
          </cell>
          <cell r="AB549" t="str">
            <v>Pending</v>
          </cell>
          <cell r="AC549" t="str">
            <v>Pending</v>
          </cell>
          <cell r="AD549" t="str">
            <v>Pending</v>
          </cell>
          <cell r="AE549" t="str">
            <v>Pending</v>
          </cell>
          <cell r="AF549" t="str">
            <v>Pending</v>
          </cell>
        </row>
        <row r="550">
          <cell r="N550" t="str">
            <v>China</v>
          </cell>
          <cell r="W550" t="str">
            <v>Operational</v>
          </cell>
          <cell r="X550" t="str">
            <v>Operational</v>
          </cell>
          <cell r="Y550" t="str">
            <v>Operational</v>
          </cell>
          <cell r="Z550" t="str">
            <v>Operational</v>
          </cell>
          <cell r="AA550" t="str">
            <v>Operational</v>
          </cell>
          <cell r="AB550" t="str">
            <v>Operational</v>
          </cell>
          <cell r="AC550" t="str">
            <v>Operational</v>
          </cell>
          <cell r="AD550" t="str">
            <v>Operational</v>
          </cell>
          <cell r="AE550" t="str">
            <v>Operational</v>
          </cell>
          <cell r="AF550" t="str">
            <v>Operational</v>
          </cell>
        </row>
        <row r="551">
          <cell r="N551" t="str">
            <v>China</v>
          </cell>
          <cell r="W551" t="str">
            <v>Pending</v>
          </cell>
          <cell r="X551" t="str">
            <v>Pending</v>
          </cell>
          <cell r="Y551" t="str">
            <v>Pending</v>
          </cell>
          <cell r="Z551" t="str">
            <v>Pending</v>
          </cell>
          <cell r="AA551" t="str">
            <v>Pending</v>
          </cell>
          <cell r="AB551" t="str">
            <v>Pending</v>
          </cell>
          <cell r="AC551" t="str">
            <v>Pending</v>
          </cell>
          <cell r="AD551" t="str">
            <v>Pending</v>
          </cell>
          <cell r="AE551" t="str">
            <v>Pending</v>
          </cell>
          <cell r="AF551" t="str">
            <v>Pending</v>
          </cell>
        </row>
        <row r="552">
          <cell r="N552" t="str">
            <v>China</v>
          </cell>
          <cell r="W552" t="str">
            <v>Pending</v>
          </cell>
          <cell r="X552" t="str">
            <v>Pending</v>
          </cell>
          <cell r="Y552" t="str">
            <v>Pending</v>
          </cell>
          <cell r="Z552" t="str">
            <v>Pending</v>
          </cell>
          <cell r="AA552" t="str">
            <v>Pending</v>
          </cell>
          <cell r="AB552" t="str">
            <v>Pending</v>
          </cell>
          <cell r="AC552" t="str">
            <v>Pending</v>
          </cell>
          <cell r="AD552" t="str">
            <v>Pending</v>
          </cell>
          <cell r="AE552" t="str">
            <v>Pending</v>
          </cell>
          <cell r="AF552" t="str">
            <v>Pending</v>
          </cell>
        </row>
        <row r="553">
          <cell r="N553" t="str">
            <v>China</v>
          </cell>
          <cell r="W553" t="str">
            <v>Pending</v>
          </cell>
          <cell r="X553" t="str">
            <v>Pending</v>
          </cell>
          <cell r="Y553" t="str">
            <v>Pending</v>
          </cell>
          <cell r="Z553" t="str">
            <v>Pending</v>
          </cell>
          <cell r="AA553" t="str">
            <v>Pending</v>
          </cell>
          <cell r="AB553" t="str">
            <v>Pending</v>
          </cell>
          <cell r="AC553" t="str">
            <v>Pending</v>
          </cell>
          <cell r="AD553" t="str">
            <v>Pending</v>
          </cell>
          <cell r="AE553" t="str">
            <v>Pending</v>
          </cell>
          <cell r="AF553" t="str">
            <v>Pending</v>
          </cell>
        </row>
        <row r="554">
          <cell r="N554" t="str">
            <v>China</v>
          </cell>
          <cell r="W554" t="str">
            <v>Pending</v>
          </cell>
          <cell r="X554" t="str">
            <v>Pending</v>
          </cell>
          <cell r="Y554" t="str">
            <v>Pending</v>
          </cell>
          <cell r="Z554" t="str">
            <v>Pending</v>
          </cell>
          <cell r="AA554" t="str">
            <v>Pending</v>
          </cell>
          <cell r="AB554" t="str">
            <v>Pending</v>
          </cell>
          <cell r="AC554" t="str">
            <v>Pending</v>
          </cell>
          <cell r="AD554" t="str">
            <v>Pending</v>
          </cell>
          <cell r="AE554" t="str">
            <v>Pending</v>
          </cell>
          <cell r="AF554" t="str">
            <v>Pending</v>
          </cell>
        </row>
        <row r="555">
          <cell r="N555" t="str">
            <v>China</v>
          </cell>
          <cell r="W555" t="str">
            <v>Pending</v>
          </cell>
          <cell r="X555" t="str">
            <v>Pending</v>
          </cell>
          <cell r="Y555" t="str">
            <v>Pending</v>
          </cell>
          <cell r="Z555" t="str">
            <v>Pending</v>
          </cell>
          <cell r="AA555" t="str">
            <v>Pending</v>
          </cell>
          <cell r="AB555" t="str">
            <v>Pending</v>
          </cell>
          <cell r="AC555" t="str">
            <v>Pending</v>
          </cell>
          <cell r="AD555" t="str">
            <v>Pending</v>
          </cell>
          <cell r="AE555" t="str">
            <v>Pending</v>
          </cell>
          <cell r="AF555" t="str">
            <v>Pending</v>
          </cell>
        </row>
        <row r="556">
          <cell r="N556" t="str">
            <v>China</v>
          </cell>
          <cell r="W556" t="str">
            <v>Pending</v>
          </cell>
          <cell r="X556" t="str">
            <v>Pending</v>
          </cell>
          <cell r="Y556" t="str">
            <v>Pending</v>
          </cell>
          <cell r="Z556" t="str">
            <v>Pending</v>
          </cell>
          <cell r="AA556" t="str">
            <v>Pending</v>
          </cell>
          <cell r="AB556" t="str">
            <v>Pending</v>
          </cell>
          <cell r="AC556" t="str">
            <v>Pending</v>
          </cell>
          <cell r="AD556" t="str">
            <v>Pending</v>
          </cell>
          <cell r="AE556" t="str">
            <v>Pending</v>
          </cell>
          <cell r="AF556" t="str">
            <v>Pending</v>
          </cell>
        </row>
        <row r="557">
          <cell r="N557" t="str">
            <v>China</v>
          </cell>
          <cell r="W557" t="str">
            <v>Pending</v>
          </cell>
          <cell r="X557" t="str">
            <v>Pending</v>
          </cell>
          <cell r="Y557" t="str">
            <v>Pending</v>
          </cell>
          <cell r="Z557" t="str">
            <v>Pending</v>
          </cell>
          <cell r="AA557" t="str">
            <v>Pending</v>
          </cell>
          <cell r="AB557" t="str">
            <v>Pending</v>
          </cell>
          <cell r="AC557" t="str">
            <v>Pending</v>
          </cell>
          <cell r="AD557" t="str">
            <v>Pending</v>
          </cell>
          <cell r="AE557" t="str">
            <v>Pending</v>
          </cell>
          <cell r="AF557" t="str">
            <v>Pending</v>
          </cell>
        </row>
        <row r="558">
          <cell r="N558" t="str">
            <v>China</v>
          </cell>
          <cell r="W558" t="str">
            <v>Pending</v>
          </cell>
          <cell r="X558" t="str">
            <v>Pending</v>
          </cell>
          <cell r="Y558" t="str">
            <v>Pending</v>
          </cell>
          <cell r="Z558" t="str">
            <v>Pending</v>
          </cell>
          <cell r="AA558" t="str">
            <v>Pending</v>
          </cell>
          <cell r="AB558" t="str">
            <v>Pending</v>
          </cell>
          <cell r="AC558" t="str">
            <v>Pending</v>
          </cell>
          <cell r="AD558" t="str">
            <v>Pending</v>
          </cell>
          <cell r="AE558" t="str">
            <v>Pending</v>
          </cell>
          <cell r="AF558" t="str">
            <v>Pending</v>
          </cell>
        </row>
        <row r="559">
          <cell r="N559" t="str">
            <v>China</v>
          </cell>
          <cell r="W559" t="str">
            <v>Pending</v>
          </cell>
          <cell r="X559" t="str">
            <v>Pending</v>
          </cell>
          <cell r="Y559" t="str">
            <v>Pending</v>
          </cell>
          <cell r="Z559" t="str">
            <v>Pending</v>
          </cell>
          <cell r="AA559" t="str">
            <v>Pending</v>
          </cell>
          <cell r="AB559" t="str">
            <v>Pending</v>
          </cell>
          <cell r="AC559" t="str">
            <v>Pending</v>
          </cell>
          <cell r="AD559" t="str">
            <v>Pending</v>
          </cell>
          <cell r="AE559" t="str">
            <v>Pending</v>
          </cell>
          <cell r="AF559" t="str">
            <v>Pending</v>
          </cell>
        </row>
        <row r="560">
          <cell r="N560" t="str">
            <v>China</v>
          </cell>
          <cell r="W560" t="str">
            <v>Operational</v>
          </cell>
          <cell r="X560" t="str">
            <v>Operational</v>
          </cell>
          <cell r="Y560" t="str">
            <v>Operational</v>
          </cell>
          <cell r="Z560" t="str">
            <v>Operational</v>
          </cell>
          <cell r="AA560" t="str">
            <v>Operational</v>
          </cell>
          <cell r="AB560" t="str">
            <v>Operational</v>
          </cell>
          <cell r="AC560" t="str">
            <v>Operational</v>
          </cell>
          <cell r="AD560" t="str">
            <v>Operational</v>
          </cell>
          <cell r="AE560" t="str">
            <v>Operational</v>
          </cell>
          <cell r="AF560" t="str">
            <v>Operational</v>
          </cell>
        </row>
        <row r="561">
          <cell r="N561" t="str">
            <v>China</v>
          </cell>
          <cell r="W561" t="str">
            <v>Operational</v>
          </cell>
          <cell r="X561" t="str">
            <v>Operational</v>
          </cell>
          <cell r="Y561" t="str">
            <v>Operational</v>
          </cell>
          <cell r="Z561" t="str">
            <v>Operational</v>
          </cell>
          <cell r="AA561" t="str">
            <v>Operational</v>
          </cell>
          <cell r="AB561" t="str">
            <v>Operational</v>
          </cell>
          <cell r="AC561" t="str">
            <v>Operational</v>
          </cell>
          <cell r="AD561" t="str">
            <v>Operational</v>
          </cell>
          <cell r="AE561" t="str">
            <v>Operational</v>
          </cell>
          <cell r="AF561" t="str">
            <v>Operational</v>
          </cell>
        </row>
        <row r="562">
          <cell r="N562" t="str">
            <v>China</v>
          </cell>
          <cell r="W562" t="str">
            <v>Operational</v>
          </cell>
          <cell r="X562" t="str">
            <v>Operational</v>
          </cell>
          <cell r="Y562" t="str">
            <v>Operational</v>
          </cell>
          <cell r="Z562" t="str">
            <v>Operational</v>
          </cell>
          <cell r="AA562" t="str">
            <v>Operational</v>
          </cell>
          <cell r="AB562" t="str">
            <v>Operational</v>
          </cell>
          <cell r="AC562" t="str">
            <v>Operational</v>
          </cell>
          <cell r="AD562" t="str">
            <v>Operational</v>
          </cell>
          <cell r="AE562" t="str">
            <v>Operational</v>
          </cell>
          <cell r="AF562" t="str">
            <v>Operational</v>
          </cell>
        </row>
        <row r="563">
          <cell r="N563" t="str">
            <v>China</v>
          </cell>
          <cell r="W563" t="str">
            <v>Operational</v>
          </cell>
          <cell r="X563" t="str">
            <v>Operational</v>
          </cell>
          <cell r="Y563" t="str">
            <v>Operational</v>
          </cell>
          <cell r="Z563" t="str">
            <v>Operational</v>
          </cell>
          <cell r="AA563" t="str">
            <v>Operational</v>
          </cell>
          <cell r="AB563" t="str">
            <v>Operational</v>
          </cell>
          <cell r="AC563" t="str">
            <v>Operational</v>
          </cell>
          <cell r="AD563" t="str">
            <v>Operational</v>
          </cell>
          <cell r="AE563" t="str">
            <v>Operational</v>
          </cell>
          <cell r="AF563" t="str">
            <v>Operational</v>
          </cell>
        </row>
        <row r="564">
          <cell r="N564" t="str">
            <v>China</v>
          </cell>
          <cell r="W564" t="str">
            <v>Operational</v>
          </cell>
          <cell r="X564" t="str">
            <v>Operational</v>
          </cell>
          <cell r="Y564" t="str">
            <v>Operational</v>
          </cell>
          <cell r="Z564" t="str">
            <v>Operational</v>
          </cell>
          <cell r="AA564" t="str">
            <v>Operational</v>
          </cell>
          <cell r="AB564" t="str">
            <v>Operational</v>
          </cell>
          <cell r="AC564" t="str">
            <v>Operational</v>
          </cell>
          <cell r="AD564" t="str">
            <v>Operational</v>
          </cell>
          <cell r="AE564" t="str">
            <v>Operational</v>
          </cell>
          <cell r="AF564" t="str">
            <v>Operational</v>
          </cell>
        </row>
        <row r="565">
          <cell r="N565" t="str">
            <v>China</v>
          </cell>
          <cell r="W565" t="str">
            <v>Pending</v>
          </cell>
          <cell r="X565" t="str">
            <v>Pending</v>
          </cell>
          <cell r="Y565" t="str">
            <v>Pending</v>
          </cell>
          <cell r="Z565" t="str">
            <v>Pending</v>
          </cell>
          <cell r="AA565" t="str">
            <v>Pending</v>
          </cell>
          <cell r="AB565" t="str">
            <v>Pending</v>
          </cell>
          <cell r="AC565" t="str">
            <v>Pending</v>
          </cell>
          <cell r="AD565" t="str">
            <v>Pending</v>
          </cell>
          <cell r="AE565" t="str">
            <v>Pending</v>
          </cell>
          <cell r="AF565" t="str">
            <v>Pending</v>
          </cell>
        </row>
        <row r="566">
          <cell r="N566" t="str">
            <v>China</v>
          </cell>
          <cell r="W566" t="str">
            <v>Pending</v>
          </cell>
          <cell r="X566" t="str">
            <v>Pending</v>
          </cell>
          <cell r="Y566" t="str">
            <v>Pending</v>
          </cell>
          <cell r="Z566" t="str">
            <v>Pending</v>
          </cell>
          <cell r="AA566" t="str">
            <v>Pending</v>
          </cell>
          <cell r="AB566" t="str">
            <v>Pending</v>
          </cell>
          <cell r="AC566" t="str">
            <v>Pending</v>
          </cell>
          <cell r="AD566" t="str">
            <v>Pending</v>
          </cell>
          <cell r="AE566" t="str">
            <v>Pending</v>
          </cell>
          <cell r="AF566" t="str">
            <v>Pending</v>
          </cell>
        </row>
        <row r="567">
          <cell r="N567" t="str">
            <v>China</v>
          </cell>
          <cell r="W567" t="str">
            <v>Pending</v>
          </cell>
          <cell r="X567" t="str">
            <v>Pending</v>
          </cell>
          <cell r="Y567" t="str">
            <v>Pending</v>
          </cell>
          <cell r="Z567" t="str">
            <v>Pending</v>
          </cell>
          <cell r="AA567" t="str">
            <v>Pending</v>
          </cell>
          <cell r="AB567" t="str">
            <v>Pending</v>
          </cell>
          <cell r="AC567" t="str">
            <v>Pending</v>
          </cell>
          <cell r="AD567" t="str">
            <v>Pending</v>
          </cell>
          <cell r="AE567" t="str">
            <v>Pending</v>
          </cell>
          <cell r="AF567" t="str">
            <v>Pending</v>
          </cell>
        </row>
        <row r="568">
          <cell r="N568" t="str">
            <v>China</v>
          </cell>
          <cell r="W568" t="str">
            <v>Pending</v>
          </cell>
          <cell r="X568" t="str">
            <v>Pending</v>
          </cell>
          <cell r="Y568" t="str">
            <v>Pending</v>
          </cell>
          <cell r="Z568" t="str">
            <v>Pending</v>
          </cell>
          <cell r="AA568" t="str">
            <v>Pending</v>
          </cell>
          <cell r="AB568" t="str">
            <v>Pending</v>
          </cell>
          <cell r="AC568" t="str">
            <v>Pending</v>
          </cell>
          <cell r="AD568" t="str">
            <v>Pending</v>
          </cell>
          <cell r="AE568" t="str">
            <v>Pending</v>
          </cell>
          <cell r="AF568" t="str">
            <v>Pending</v>
          </cell>
        </row>
        <row r="569">
          <cell r="N569" t="str">
            <v>China</v>
          </cell>
          <cell r="W569" t="str">
            <v>Pending</v>
          </cell>
          <cell r="X569" t="str">
            <v>Pending</v>
          </cell>
          <cell r="Y569" t="str">
            <v>Pending</v>
          </cell>
          <cell r="Z569" t="str">
            <v>Pending</v>
          </cell>
          <cell r="AA569" t="str">
            <v>Pending</v>
          </cell>
          <cell r="AB569" t="str">
            <v>Pending</v>
          </cell>
          <cell r="AC569" t="str">
            <v>Pending</v>
          </cell>
          <cell r="AD569" t="str">
            <v>Pending</v>
          </cell>
          <cell r="AE569" t="str">
            <v>Pending</v>
          </cell>
          <cell r="AF569" t="str">
            <v>Pending</v>
          </cell>
        </row>
        <row r="570">
          <cell r="N570" t="str">
            <v>China</v>
          </cell>
          <cell r="W570" t="str">
            <v>Pending</v>
          </cell>
          <cell r="X570" t="str">
            <v>Pending</v>
          </cell>
          <cell r="Y570" t="str">
            <v>Pending</v>
          </cell>
          <cell r="Z570" t="str">
            <v>Pending</v>
          </cell>
          <cell r="AA570" t="str">
            <v>Pending</v>
          </cell>
          <cell r="AB570" t="str">
            <v>Pending</v>
          </cell>
          <cell r="AC570" t="str">
            <v>Pending</v>
          </cell>
          <cell r="AD570" t="str">
            <v>Pending</v>
          </cell>
          <cell r="AE570" t="str">
            <v>Pending</v>
          </cell>
          <cell r="AF570" t="str">
            <v>Pending</v>
          </cell>
        </row>
        <row r="571">
          <cell r="N571" t="str">
            <v>China</v>
          </cell>
          <cell r="W571" t="str">
            <v>Pending</v>
          </cell>
          <cell r="X571" t="str">
            <v>Pending</v>
          </cell>
          <cell r="Y571" t="str">
            <v>Pending</v>
          </cell>
          <cell r="Z571" t="str">
            <v>Pending</v>
          </cell>
          <cell r="AA571" t="str">
            <v>Pending</v>
          </cell>
          <cell r="AB571" t="str">
            <v>Pending</v>
          </cell>
          <cell r="AC571" t="str">
            <v>Pending</v>
          </cell>
          <cell r="AD571" t="str">
            <v>Pending</v>
          </cell>
          <cell r="AE571" t="str">
            <v>Pending</v>
          </cell>
          <cell r="AF571" t="str">
            <v>Pending</v>
          </cell>
        </row>
        <row r="572">
          <cell r="N572" t="str">
            <v>China</v>
          </cell>
          <cell r="W572" t="str">
            <v>Pending</v>
          </cell>
          <cell r="X572" t="str">
            <v>Pending</v>
          </cell>
          <cell r="Y572" t="str">
            <v>Pending</v>
          </cell>
          <cell r="Z572" t="str">
            <v>Pending</v>
          </cell>
          <cell r="AA572" t="str">
            <v>Pending</v>
          </cell>
          <cell r="AB572" t="str">
            <v>Pending</v>
          </cell>
          <cell r="AC572" t="str">
            <v>Pending</v>
          </cell>
          <cell r="AD572" t="str">
            <v>Pending</v>
          </cell>
          <cell r="AE572" t="str">
            <v>Pending</v>
          </cell>
          <cell r="AF572" t="str">
            <v>Pending</v>
          </cell>
        </row>
        <row r="573">
          <cell r="N573" t="str">
            <v>China</v>
          </cell>
          <cell r="W573" t="str">
            <v>Pending</v>
          </cell>
          <cell r="X573" t="str">
            <v>Pending</v>
          </cell>
          <cell r="Y573" t="str">
            <v>Pending</v>
          </cell>
          <cell r="Z573" t="str">
            <v>Pending</v>
          </cell>
          <cell r="AA573" t="str">
            <v>Pending</v>
          </cell>
          <cell r="AB573" t="str">
            <v>Pending</v>
          </cell>
          <cell r="AC573" t="str">
            <v>Pending</v>
          </cell>
          <cell r="AD573" t="str">
            <v>Pending</v>
          </cell>
          <cell r="AE573" t="str">
            <v>Pending</v>
          </cell>
          <cell r="AF573" t="str">
            <v>Pending</v>
          </cell>
        </row>
        <row r="574">
          <cell r="N574" t="str">
            <v>China</v>
          </cell>
          <cell r="W574" t="str">
            <v>Operational</v>
          </cell>
          <cell r="X574" t="str">
            <v>Operational</v>
          </cell>
          <cell r="Y574" t="str">
            <v>Operational</v>
          </cell>
          <cell r="Z574" t="str">
            <v>Operational</v>
          </cell>
          <cell r="AA574" t="str">
            <v>Operational</v>
          </cell>
          <cell r="AB574" t="str">
            <v>Operational</v>
          </cell>
          <cell r="AC574" t="str">
            <v>Operational</v>
          </cell>
          <cell r="AD574" t="str">
            <v>Operational</v>
          </cell>
          <cell r="AE574" t="str">
            <v>Operational</v>
          </cell>
          <cell r="AF574" t="str">
            <v>Operational</v>
          </cell>
        </row>
        <row r="575">
          <cell r="N575" t="str">
            <v>China</v>
          </cell>
          <cell r="W575" t="str">
            <v>Pending</v>
          </cell>
          <cell r="X575" t="str">
            <v>Pending</v>
          </cell>
          <cell r="Y575" t="str">
            <v>Pending</v>
          </cell>
          <cell r="Z575" t="str">
            <v>Pending</v>
          </cell>
          <cell r="AA575" t="str">
            <v>Pending</v>
          </cell>
          <cell r="AB575" t="str">
            <v>Pending</v>
          </cell>
          <cell r="AC575" t="str">
            <v>Pending</v>
          </cell>
          <cell r="AD575" t="str">
            <v>Pending</v>
          </cell>
          <cell r="AE575" t="str">
            <v>Pending</v>
          </cell>
          <cell r="AF575" t="str">
            <v>Pending</v>
          </cell>
        </row>
        <row r="576">
          <cell r="N576" t="str">
            <v>China</v>
          </cell>
          <cell r="W576" t="str">
            <v>Pending</v>
          </cell>
          <cell r="X576" t="str">
            <v>Pending</v>
          </cell>
          <cell r="Y576" t="str">
            <v>Pending</v>
          </cell>
          <cell r="Z576" t="str">
            <v>Pending</v>
          </cell>
          <cell r="AA576" t="str">
            <v>Pending</v>
          </cell>
          <cell r="AB576" t="str">
            <v>Pending</v>
          </cell>
          <cell r="AC576" t="str">
            <v>Pending</v>
          </cell>
          <cell r="AD576" t="str">
            <v>Pending</v>
          </cell>
          <cell r="AE576" t="str">
            <v>Pending</v>
          </cell>
          <cell r="AF576" t="str">
            <v>Pending</v>
          </cell>
        </row>
        <row r="577">
          <cell r="N577" t="str">
            <v>China</v>
          </cell>
          <cell r="W577" t="str">
            <v>Operational</v>
          </cell>
          <cell r="X577" t="str">
            <v>Operational</v>
          </cell>
          <cell r="Y577" t="str">
            <v>Operational</v>
          </cell>
          <cell r="Z577" t="str">
            <v>Operational</v>
          </cell>
          <cell r="AA577" t="str">
            <v>Operational</v>
          </cell>
          <cell r="AB577" t="str">
            <v>Operational</v>
          </cell>
          <cell r="AC577" t="str">
            <v>Operational</v>
          </cell>
          <cell r="AD577" t="str">
            <v>Operational</v>
          </cell>
          <cell r="AE577" t="str">
            <v>Operational</v>
          </cell>
          <cell r="AF577" t="str">
            <v>Operational</v>
          </cell>
        </row>
        <row r="578">
          <cell r="N578" t="str">
            <v>China</v>
          </cell>
          <cell r="W578" t="str">
            <v>Pending</v>
          </cell>
          <cell r="X578" t="str">
            <v>Pending</v>
          </cell>
          <cell r="Y578" t="str">
            <v>Pending</v>
          </cell>
          <cell r="Z578" t="str">
            <v>Pending</v>
          </cell>
          <cell r="AA578" t="str">
            <v>Pending</v>
          </cell>
          <cell r="AB578" t="str">
            <v>Pending</v>
          </cell>
          <cell r="AC578" t="str">
            <v>Pending</v>
          </cell>
          <cell r="AD578" t="str">
            <v>Pending</v>
          </cell>
          <cell r="AE578" t="str">
            <v>Pending</v>
          </cell>
          <cell r="AF578" t="str">
            <v>Pending</v>
          </cell>
        </row>
        <row r="579">
          <cell r="N579" t="str">
            <v>China</v>
          </cell>
          <cell r="W579" t="str">
            <v>Pending</v>
          </cell>
          <cell r="X579" t="str">
            <v>Pending</v>
          </cell>
          <cell r="Y579" t="str">
            <v>Pending</v>
          </cell>
          <cell r="Z579" t="str">
            <v>Pending</v>
          </cell>
          <cell r="AA579" t="str">
            <v>Pending</v>
          </cell>
          <cell r="AB579" t="str">
            <v>Pending</v>
          </cell>
          <cell r="AC579" t="str">
            <v>Pending</v>
          </cell>
          <cell r="AD579" t="str">
            <v>Pending</v>
          </cell>
          <cell r="AE579" t="str">
            <v>Pending</v>
          </cell>
          <cell r="AF579" t="str">
            <v>Pending</v>
          </cell>
        </row>
        <row r="580">
          <cell r="N580" t="str">
            <v>China</v>
          </cell>
          <cell r="W580" t="str">
            <v>Pending</v>
          </cell>
          <cell r="X580" t="str">
            <v>Pending</v>
          </cell>
          <cell r="Y580" t="str">
            <v>Pending</v>
          </cell>
          <cell r="Z580" t="str">
            <v>Pending</v>
          </cell>
          <cell r="AA580" t="str">
            <v>Pending</v>
          </cell>
          <cell r="AB580" t="str">
            <v>Pending</v>
          </cell>
          <cell r="AC580" t="str">
            <v>Pending</v>
          </cell>
          <cell r="AD580" t="str">
            <v>Pending</v>
          </cell>
          <cell r="AE580" t="str">
            <v>Pending</v>
          </cell>
          <cell r="AF580" t="str">
            <v>Pending</v>
          </cell>
        </row>
        <row r="581">
          <cell r="N581" t="str">
            <v>China</v>
          </cell>
          <cell r="W581" t="str">
            <v>Pending</v>
          </cell>
          <cell r="X581" t="str">
            <v>Pending</v>
          </cell>
          <cell r="Y581" t="str">
            <v>Pending</v>
          </cell>
          <cell r="Z581" t="str">
            <v>Pending</v>
          </cell>
          <cell r="AA581" t="str">
            <v>Pending</v>
          </cell>
          <cell r="AB581" t="str">
            <v>Pending</v>
          </cell>
          <cell r="AC581" t="str">
            <v>Pending</v>
          </cell>
          <cell r="AD581" t="str">
            <v>Pending</v>
          </cell>
          <cell r="AE581" t="str">
            <v>Pending</v>
          </cell>
          <cell r="AF581" t="str">
            <v>Pending</v>
          </cell>
        </row>
        <row r="582">
          <cell r="N582" t="str">
            <v>China</v>
          </cell>
          <cell r="W582" t="str">
            <v>Pending</v>
          </cell>
          <cell r="X582" t="str">
            <v>Pending</v>
          </cell>
          <cell r="Y582" t="str">
            <v>Pending</v>
          </cell>
          <cell r="Z582" t="str">
            <v>Pending</v>
          </cell>
          <cell r="AA582" t="str">
            <v>Pending</v>
          </cell>
          <cell r="AB582" t="str">
            <v>Pending</v>
          </cell>
          <cell r="AC582" t="str">
            <v>Pending</v>
          </cell>
          <cell r="AD582" t="str">
            <v>Pending</v>
          </cell>
          <cell r="AE582" t="str">
            <v>Pending</v>
          </cell>
          <cell r="AF582" t="str">
            <v>Pending</v>
          </cell>
        </row>
        <row r="583">
          <cell r="N583" t="str">
            <v>China</v>
          </cell>
          <cell r="W583" t="str">
            <v>Pending</v>
          </cell>
          <cell r="X583" t="str">
            <v>Pending</v>
          </cell>
          <cell r="Y583" t="str">
            <v>Pending</v>
          </cell>
          <cell r="Z583" t="str">
            <v>Pending</v>
          </cell>
          <cell r="AA583" t="str">
            <v>Pending</v>
          </cell>
          <cell r="AB583" t="str">
            <v>Pending</v>
          </cell>
          <cell r="AC583" t="str">
            <v>Pending</v>
          </cell>
          <cell r="AD583" t="str">
            <v>Pending</v>
          </cell>
          <cell r="AE583" t="str">
            <v>Pending</v>
          </cell>
          <cell r="AF583" t="str">
            <v>Pending</v>
          </cell>
        </row>
        <row r="584">
          <cell r="N584" t="str">
            <v>China</v>
          </cell>
          <cell r="W584" t="str">
            <v>Pending</v>
          </cell>
          <cell r="X584" t="str">
            <v>Pending</v>
          </cell>
          <cell r="Y584" t="str">
            <v>Pending</v>
          </cell>
          <cell r="Z584" t="str">
            <v>Pending</v>
          </cell>
          <cell r="AA584" t="str">
            <v>Pending</v>
          </cell>
          <cell r="AB584" t="str">
            <v>Pending</v>
          </cell>
          <cell r="AC584" t="str">
            <v>Pending</v>
          </cell>
          <cell r="AD584" t="str">
            <v>Pending</v>
          </cell>
          <cell r="AE584" t="str">
            <v>Pending</v>
          </cell>
          <cell r="AF584" t="str">
            <v>Pending</v>
          </cell>
        </row>
        <row r="585">
          <cell r="N585" t="str">
            <v>China</v>
          </cell>
          <cell r="W585" t="str">
            <v>Operational</v>
          </cell>
          <cell r="X585" t="str">
            <v>Operational</v>
          </cell>
          <cell r="Y585" t="str">
            <v>Operational</v>
          </cell>
          <cell r="Z585" t="str">
            <v>Operational</v>
          </cell>
          <cell r="AA585" t="str">
            <v>Operational</v>
          </cell>
          <cell r="AB585" t="str">
            <v>Operational</v>
          </cell>
          <cell r="AC585" t="str">
            <v>Operational</v>
          </cell>
          <cell r="AD585" t="str">
            <v>Operational</v>
          </cell>
          <cell r="AE585" t="str">
            <v>Operational</v>
          </cell>
          <cell r="AF585" t="str">
            <v>Operational</v>
          </cell>
        </row>
        <row r="586">
          <cell r="N586" t="str">
            <v>China</v>
          </cell>
          <cell r="W586" t="str">
            <v>Operational</v>
          </cell>
          <cell r="X586" t="str">
            <v>Operational</v>
          </cell>
          <cell r="Y586" t="str">
            <v>Operational</v>
          </cell>
          <cell r="Z586" t="str">
            <v>Operational</v>
          </cell>
          <cell r="AA586" t="str">
            <v>Operational</v>
          </cell>
          <cell r="AB586" t="str">
            <v>Operational</v>
          </cell>
          <cell r="AC586" t="str">
            <v>Operational</v>
          </cell>
          <cell r="AD586" t="str">
            <v>Operational</v>
          </cell>
          <cell r="AE586" t="str">
            <v>Operational</v>
          </cell>
          <cell r="AF586" t="str">
            <v>Operational</v>
          </cell>
        </row>
        <row r="587">
          <cell r="N587" t="str">
            <v>China</v>
          </cell>
          <cell r="W587" t="str">
            <v>Pending</v>
          </cell>
          <cell r="X587" t="str">
            <v>Pending</v>
          </cell>
          <cell r="Y587" t="str">
            <v>Pending</v>
          </cell>
          <cell r="Z587" t="str">
            <v>Pending</v>
          </cell>
          <cell r="AA587" t="str">
            <v>Pending</v>
          </cell>
          <cell r="AB587" t="str">
            <v>Pending</v>
          </cell>
          <cell r="AC587" t="str">
            <v>Pending</v>
          </cell>
          <cell r="AD587" t="str">
            <v>Pending</v>
          </cell>
          <cell r="AE587" t="str">
            <v>Pending</v>
          </cell>
          <cell r="AF587" t="str">
            <v>Pending</v>
          </cell>
        </row>
        <row r="588">
          <cell r="N588" t="str">
            <v>China</v>
          </cell>
          <cell r="W588" t="str">
            <v>Pending</v>
          </cell>
          <cell r="X588" t="str">
            <v>Pending</v>
          </cell>
          <cell r="Y588" t="str">
            <v>Pending</v>
          </cell>
          <cell r="Z588" t="str">
            <v>Pending</v>
          </cell>
          <cell r="AA588" t="str">
            <v>Pending</v>
          </cell>
          <cell r="AB588" t="str">
            <v>Pending</v>
          </cell>
          <cell r="AC588" t="str">
            <v>Pending</v>
          </cell>
          <cell r="AD588" t="str">
            <v>Pending</v>
          </cell>
          <cell r="AE588" t="str">
            <v>Pending</v>
          </cell>
          <cell r="AF588" t="str">
            <v>Pending</v>
          </cell>
        </row>
        <row r="589">
          <cell r="N589" t="str">
            <v>China</v>
          </cell>
          <cell r="W589" t="str">
            <v>Pending</v>
          </cell>
          <cell r="X589" t="str">
            <v>Pending</v>
          </cell>
          <cell r="Y589" t="str">
            <v>Pending</v>
          </cell>
          <cell r="Z589" t="str">
            <v>Pending</v>
          </cell>
          <cell r="AA589" t="str">
            <v>Pending</v>
          </cell>
          <cell r="AB589" t="str">
            <v>Pending</v>
          </cell>
          <cell r="AC589" t="str">
            <v>Pending</v>
          </cell>
          <cell r="AD589" t="str">
            <v>Pending</v>
          </cell>
          <cell r="AE589" t="str">
            <v>Pending</v>
          </cell>
          <cell r="AF589" t="str">
            <v>Pending</v>
          </cell>
        </row>
        <row r="590">
          <cell r="N590" t="str">
            <v>China</v>
          </cell>
          <cell r="W590" t="str">
            <v>Operational</v>
          </cell>
          <cell r="X590" t="str">
            <v>Operational</v>
          </cell>
          <cell r="Y590" t="str">
            <v>Operational</v>
          </cell>
          <cell r="Z590" t="str">
            <v>Operational</v>
          </cell>
          <cell r="AA590" t="str">
            <v>Operational</v>
          </cell>
          <cell r="AB590" t="str">
            <v>Operational</v>
          </cell>
          <cell r="AC590" t="str">
            <v>Operational</v>
          </cell>
          <cell r="AD590" t="str">
            <v>Operational</v>
          </cell>
          <cell r="AE590" t="str">
            <v>Operational</v>
          </cell>
          <cell r="AF590" t="str">
            <v>Operational</v>
          </cell>
        </row>
        <row r="591">
          <cell r="N591" t="str">
            <v>China</v>
          </cell>
          <cell r="W591" t="str">
            <v>Pending</v>
          </cell>
          <cell r="X591" t="str">
            <v>Pending</v>
          </cell>
          <cell r="Y591" t="str">
            <v>Pending</v>
          </cell>
          <cell r="Z591" t="str">
            <v>Pending</v>
          </cell>
          <cell r="AA591" t="str">
            <v>Pending</v>
          </cell>
          <cell r="AB591" t="str">
            <v>Pending</v>
          </cell>
          <cell r="AC591" t="str">
            <v>Pending</v>
          </cell>
          <cell r="AD591" t="str">
            <v>Pending</v>
          </cell>
          <cell r="AE591" t="str">
            <v>Pending</v>
          </cell>
          <cell r="AF591" t="str">
            <v>Pending</v>
          </cell>
        </row>
        <row r="592">
          <cell r="N592" t="str">
            <v>China</v>
          </cell>
          <cell r="W592" t="str">
            <v>Operational</v>
          </cell>
          <cell r="X592" t="str">
            <v>Operational</v>
          </cell>
          <cell r="Y592" t="str">
            <v>Operational</v>
          </cell>
          <cell r="Z592" t="str">
            <v>Operational</v>
          </cell>
          <cell r="AA592" t="str">
            <v>Operational</v>
          </cell>
          <cell r="AB592" t="str">
            <v>Operational</v>
          </cell>
          <cell r="AC592" t="str">
            <v>Operational</v>
          </cell>
          <cell r="AD592" t="str">
            <v>Operational</v>
          </cell>
          <cell r="AE592" t="str">
            <v>Operational</v>
          </cell>
          <cell r="AF592" t="str">
            <v>Operational</v>
          </cell>
        </row>
        <row r="593">
          <cell r="N593" t="str">
            <v>China</v>
          </cell>
          <cell r="W593" t="str">
            <v>Operational</v>
          </cell>
          <cell r="X593" t="str">
            <v>Operational</v>
          </cell>
          <cell r="Y593" t="str">
            <v>Operational</v>
          </cell>
          <cell r="Z593" t="str">
            <v>Operational</v>
          </cell>
          <cell r="AA593" t="str">
            <v>Operational</v>
          </cell>
          <cell r="AB593" t="str">
            <v>Operational</v>
          </cell>
          <cell r="AC593" t="str">
            <v>Operational</v>
          </cell>
          <cell r="AD593" t="str">
            <v>Operational</v>
          </cell>
          <cell r="AE593" t="str">
            <v>Operational</v>
          </cell>
          <cell r="AF593" t="str">
            <v>Operational</v>
          </cell>
        </row>
        <row r="594">
          <cell r="N594" t="str">
            <v>China</v>
          </cell>
          <cell r="W594" t="str">
            <v>Pending</v>
          </cell>
          <cell r="X594" t="str">
            <v>Pending</v>
          </cell>
          <cell r="Y594" t="str">
            <v>Pending</v>
          </cell>
          <cell r="Z594" t="str">
            <v>Pending</v>
          </cell>
          <cell r="AA594" t="str">
            <v>Pending</v>
          </cell>
          <cell r="AB594" t="str">
            <v>Pending</v>
          </cell>
          <cell r="AC594" t="str">
            <v>Pending</v>
          </cell>
          <cell r="AD594" t="str">
            <v>Pending</v>
          </cell>
          <cell r="AE594" t="str">
            <v>Pending</v>
          </cell>
          <cell r="AF594" t="str">
            <v>Pending</v>
          </cell>
        </row>
        <row r="595">
          <cell r="N595" t="str">
            <v>China</v>
          </cell>
          <cell r="W595" t="str">
            <v>Pending</v>
          </cell>
          <cell r="X595" t="str">
            <v>Pending</v>
          </cell>
          <cell r="Y595" t="str">
            <v>Pending</v>
          </cell>
          <cell r="Z595" t="str">
            <v>Pending</v>
          </cell>
          <cell r="AA595" t="str">
            <v>Pending</v>
          </cell>
          <cell r="AB595" t="str">
            <v>Pending</v>
          </cell>
          <cell r="AC595" t="str">
            <v>Pending</v>
          </cell>
          <cell r="AD595" t="str">
            <v>Pending</v>
          </cell>
          <cell r="AE595" t="str">
            <v>Pending</v>
          </cell>
          <cell r="AF595" t="str">
            <v>Pending</v>
          </cell>
        </row>
        <row r="596">
          <cell r="N596" t="str">
            <v>China</v>
          </cell>
          <cell r="W596" t="str">
            <v>Pending</v>
          </cell>
          <cell r="X596" t="str">
            <v>Pending</v>
          </cell>
          <cell r="Y596" t="str">
            <v>Pending</v>
          </cell>
          <cell r="Z596" t="str">
            <v>Pending</v>
          </cell>
          <cell r="AA596" t="str">
            <v>Pending</v>
          </cell>
          <cell r="AB596" t="str">
            <v>Pending</v>
          </cell>
          <cell r="AC596" t="str">
            <v>Pending</v>
          </cell>
          <cell r="AD596" t="str">
            <v>Pending</v>
          </cell>
          <cell r="AE596" t="str">
            <v>Pending</v>
          </cell>
          <cell r="AF596" t="str">
            <v>Pending</v>
          </cell>
        </row>
        <row r="597">
          <cell r="N597" t="str">
            <v>China</v>
          </cell>
          <cell r="W597" t="str">
            <v>Operational</v>
          </cell>
          <cell r="X597" t="str">
            <v>Operational</v>
          </cell>
          <cell r="Y597" t="str">
            <v>Operational</v>
          </cell>
          <cell r="Z597" t="str">
            <v>Operational</v>
          </cell>
          <cell r="AA597" t="str">
            <v>Operational</v>
          </cell>
          <cell r="AB597" t="str">
            <v>Operational</v>
          </cell>
          <cell r="AC597" t="str">
            <v>Operational</v>
          </cell>
          <cell r="AD597" t="str">
            <v>Operational</v>
          </cell>
          <cell r="AE597" t="str">
            <v>Operational</v>
          </cell>
          <cell r="AF597" t="str">
            <v>Operational</v>
          </cell>
        </row>
        <row r="598">
          <cell r="N598" t="str">
            <v>China</v>
          </cell>
          <cell r="W598" t="str">
            <v>Pending</v>
          </cell>
          <cell r="X598" t="str">
            <v>Pending</v>
          </cell>
          <cell r="Y598" t="str">
            <v>Pending</v>
          </cell>
          <cell r="Z598" t="str">
            <v>Pending</v>
          </cell>
          <cell r="AA598" t="str">
            <v>Pending</v>
          </cell>
          <cell r="AB598" t="str">
            <v>Pending</v>
          </cell>
          <cell r="AC598" t="str">
            <v>Pending</v>
          </cell>
          <cell r="AD598" t="str">
            <v>Pending</v>
          </cell>
          <cell r="AE598" t="str">
            <v>Pending</v>
          </cell>
          <cell r="AF598" t="str">
            <v>Pending</v>
          </cell>
        </row>
        <row r="599">
          <cell r="N599" t="str">
            <v>China</v>
          </cell>
          <cell r="W599" t="str">
            <v>Operational</v>
          </cell>
          <cell r="X599" t="str">
            <v>Operational</v>
          </cell>
          <cell r="Y599" t="str">
            <v>Operational</v>
          </cell>
          <cell r="Z599" t="str">
            <v>Operational</v>
          </cell>
          <cell r="AA599" t="str">
            <v>Operational</v>
          </cell>
          <cell r="AB599" t="str">
            <v>Operational</v>
          </cell>
          <cell r="AC599" t="str">
            <v>Operational</v>
          </cell>
          <cell r="AD599" t="str">
            <v>Operational</v>
          </cell>
          <cell r="AE599" t="str">
            <v>Operational</v>
          </cell>
          <cell r="AF599" t="str">
            <v>Operational</v>
          </cell>
        </row>
        <row r="600">
          <cell r="N600" t="str">
            <v>China</v>
          </cell>
          <cell r="W600" t="str">
            <v>Pending</v>
          </cell>
          <cell r="X600" t="str">
            <v>Pending</v>
          </cell>
          <cell r="Y600" t="str">
            <v>Pending</v>
          </cell>
          <cell r="Z600" t="str">
            <v>Pending</v>
          </cell>
          <cell r="AA600" t="str">
            <v>Pending</v>
          </cell>
          <cell r="AB600" t="str">
            <v>Pending</v>
          </cell>
          <cell r="AC600" t="str">
            <v>Pending</v>
          </cell>
          <cell r="AD600" t="str">
            <v>Pending</v>
          </cell>
          <cell r="AE600" t="str">
            <v>Pending</v>
          </cell>
          <cell r="AF600" t="str">
            <v>Pending</v>
          </cell>
        </row>
        <row r="601">
          <cell r="N601" t="str">
            <v>China</v>
          </cell>
          <cell r="W601" t="str">
            <v>Pending</v>
          </cell>
          <cell r="X601" t="str">
            <v>Pending</v>
          </cell>
          <cell r="Y601" t="str">
            <v>Pending</v>
          </cell>
          <cell r="Z601" t="str">
            <v>Pending</v>
          </cell>
          <cell r="AA601" t="str">
            <v>Pending</v>
          </cell>
          <cell r="AB601" t="str">
            <v>Pending</v>
          </cell>
          <cell r="AC601" t="str">
            <v>Pending</v>
          </cell>
          <cell r="AD601" t="str">
            <v>Pending</v>
          </cell>
          <cell r="AE601" t="str">
            <v>Pending</v>
          </cell>
          <cell r="AF601" t="str">
            <v>Pending</v>
          </cell>
        </row>
        <row r="602">
          <cell r="N602" t="str">
            <v>China</v>
          </cell>
          <cell r="W602" t="str">
            <v>Operational</v>
          </cell>
          <cell r="X602" t="str">
            <v>Operational</v>
          </cell>
          <cell r="Y602" t="str">
            <v>Operational</v>
          </cell>
          <cell r="Z602" t="str">
            <v>Operational</v>
          </cell>
          <cell r="AA602" t="str">
            <v>Operational</v>
          </cell>
          <cell r="AB602" t="str">
            <v>Operational</v>
          </cell>
          <cell r="AC602" t="str">
            <v>Operational</v>
          </cell>
          <cell r="AD602" t="str">
            <v>Operational</v>
          </cell>
          <cell r="AE602" t="str">
            <v>Operational</v>
          </cell>
          <cell r="AF602" t="str">
            <v>Operational</v>
          </cell>
        </row>
        <row r="603">
          <cell r="N603" t="str">
            <v>China</v>
          </cell>
          <cell r="W603" t="str">
            <v>Pending</v>
          </cell>
          <cell r="X603" t="str">
            <v>Pending</v>
          </cell>
          <cell r="Y603" t="str">
            <v>Pending</v>
          </cell>
          <cell r="Z603" t="str">
            <v>Pending</v>
          </cell>
          <cell r="AA603" t="str">
            <v>Pending</v>
          </cell>
          <cell r="AB603" t="str">
            <v>Pending</v>
          </cell>
          <cell r="AC603" t="str">
            <v>Pending</v>
          </cell>
          <cell r="AD603" t="str">
            <v>Pending</v>
          </cell>
          <cell r="AE603" t="str">
            <v>Pending</v>
          </cell>
          <cell r="AF603" t="str">
            <v>Pending</v>
          </cell>
        </row>
        <row r="604">
          <cell r="N604" t="str">
            <v>China</v>
          </cell>
          <cell r="W604" t="str">
            <v>Pending</v>
          </cell>
          <cell r="X604" t="str">
            <v>Pending</v>
          </cell>
          <cell r="Y604" t="str">
            <v>Pending</v>
          </cell>
          <cell r="Z604" t="str">
            <v>Pending</v>
          </cell>
          <cell r="AA604" t="str">
            <v>Pending</v>
          </cell>
          <cell r="AB604" t="str">
            <v>Pending</v>
          </cell>
          <cell r="AC604" t="str">
            <v>Pending</v>
          </cell>
          <cell r="AD604" t="str">
            <v>Pending</v>
          </cell>
          <cell r="AE604" t="str">
            <v>Pending</v>
          </cell>
          <cell r="AF604" t="str">
            <v>Pending</v>
          </cell>
        </row>
        <row r="605">
          <cell r="N605" t="str">
            <v>China</v>
          </cell>
          <cell r="W605" t="str">
            <v>Pending</v>
          </cell>
          <cell r="X605" t="str">
            <v>Pending</v>
          </cell>
          <cell r="Y605" t="str">
            <v>Pending</v>
          </cell>
          <cell r="Z605" t="str">
            <v>Pending</v>
          </cell>
          <cell r="AA605" t="str">
            <v>Pending</v>
          </cell>
          <cell r="AB605" t="str">
            <v>Pending</v>
          </cell>
          <cell r="AC605" t="str">
            <v>Pending</v>
          </cell>
          <cell r="AD605" t="str">
            <v>Pending</v>
          </cell>
          <cell r="AE605" t="str">
            <v>Pending</v>
          </cell>
          <cell r="AF605" t="str">
            <v>Pending</v>
          </cell>
        </row>
        <row r="606">
          <cell r="N606" t="str">
            <v>China</v>
          </cell>
          <cell r="W606" t="str">
            <v>Operational</v>
          </cell>
          <cell r="X606" t="str">
            <v>Operational</v>
          </cell>
          <cell r="Y606" t="str">
            <v>Operational</v>
          </cell>
          <cell r="Z606" t="str">
            <v>Operational</v>
          </cell>
          <cell r="AA606" t="str">
            <v>Operational</v>
          </cell>
          <cell r="AB606" t="str">
            <v>Operational</v>
          </cell>
          <cell r="AC606" t="str">
            <v>Operational</v>
          </cell>
          <cell r="AD606" t="str">
            <v>Operational</v>
          </cell>
          <cell r="AE606" t="str">
            <v>Operational</v>
          </cell>
          <cell r="AF606" t="str">
            <v>Operational</v>
          </cell>
        </row>
        <row r="607">
          <cell r="N607" t="str">
            <v>China</v>
          </cell>
          <cell r="W607" t="str">
            <v>Pending</v>
          </cell>
          <cell r="X607" t="str">
            <v>Pending</v>
          </cell>
          <cell r="Y607" t="str">
            <v>Pending</v>
          </cell>
          <cell r="Z607" t="str">
            <v>Pending</v>
          </cell>
          <cell r="AA607" t="str">
            <v>Pending</v>
          </cell>
          <cell r="AB607" t="str">
            <v>Pending</v>
          </cell>
          <cell r="AC607" t="str">
            <v>Pending</v>
          </cell>
          <cell r="AD607" t="str">
            <v>Pending</v>
          </cell>
          <cell r="AE607" t="str">
            <v>Pending</v>
          </cell>
          <cell r="AF607" t="str">
            <v>Pending</v>
          </cell>
        </row>
        <row r="608">
          <cell r="N608" t="str">
            <v>China</v>
          </cell>
          <cell r="W608" t="str">
            <v>Operational</v>
          </cell>
          <cell r="X608" t="str">
            <v>Operational</v>
          </cell>
          <cell r="Y608" t="str">
            <v>Operational</v>
          </cell>
          <cell r="Z608" t="str">
            <v>Operational</v>
          </cell>
          <cell r="AA608" t="str">
            <v>Operational</v>
          </cell>
          <cell r="AB608" t="str">
            <v>Operational</v>
          </cell>
          <cell r="AC608" t="str">
            <v>Operational</v>
          </cell>
          <cell r="AD608" t="str">
            <v>Operational</v>
          </cell>
          <cell r="AE608" t="str">
            <v>Operational</v>
          </cell>
          <cell r="AF608" t="str">
            <v>Operational</v>
          </cell>
        </row>
        <row r="609">
          <cell r="N609" t="str">
            <v>China</v>
          </cell>
          <cell r="W609" t="str">
            <v>Pending</v>
          </cell>
          <cell r="X609" t="str">
            <v>Pending</v>
          </cell>
          <cell r="Y609" t="str">
            <v>Pending</v>
          </cell>
          <cell r="Z609" t="str">
            <v>Pending</v>
          </cell>
          <cell r="AA609" t="str">
            <v>Pending</v>
          </cell>
          <cell r="AB609" t="str">
            <v>Pending</v>
          </cell>
          <cell r="AC609" t="str">
            <v>Pending</v>
          </cell>
          <cell r="AD609" t="str">
            <v>Pending</v>
          </cell>
          <cell r="AE609" t="str">
            <v>Pending</v>
          </cell>
          <cell r="AF609" t="str">
            <v>Pending</v>
          </cell>
        </row>
        <row r="610">
          <cell r="N610" t="str">
            <v>China</v>
          </cell>
          <cell r="W610" t="str">
            <v>Operational</v>
          </cell>
          <cell r="X610" t="str">
            <v>Operational</v>
          </cell>
          <cell r="Y610" t="str">
            <v>Operational</v>
          </cell>
          <cell r="Z610" t="str">
            <v>Operational</v>
          </cell>
          <cell r="AA610" t="str">
            <v>Operational</v>
          </cell>
          <cell r="AB610" t="str">
            <v>Operational</v>
          </cell>
          <cell r="AC610" t="str">
            <v>Operational</v>
          </cell>
          <cell r="AD610" t="str">
            <v>Operational</v>
          </cell>
          <cell r="AE610" t="str">
            <v>Operational</v>
          </cell>
          <cell r="AF610" t="str">
            <v>Operational</v>
          </cell>
        </row>
        <row r="611">
          <cell r="N611" t="str">
            <v>China</v>
          </cell>
          <cell r="W611" t="str">
            <v>Pending</v>
          </cell>
          <cell r="X611" t="str">
            <v>Pending</v>
          </cell>
          <cell r="Y611" t="str">
            <v>Pending</v>
          </cell>
          <cell r="Z611" t="str">
            <v>Pending</v>
          </cell>
          <cell r="AA611" t="str">
            <v>Pending</v>
          </cell>
          <cell r="AB611" t="str">
            <v>Pending</v>
          </cell>
          <cell r="AC611" t="str">
            <v>Pending</v>
          </cell>
          <cell r="AD611" t="str">
            <v>Pending</v>
          </cell>
          <cell r="AE611" t="str">
            <v>Pending</v>
          </cell>
          <cell r="AF611" t="str">
            <v>Pending</v>
          </cell>
        </row>
        <row r="612">
          <cell r="N612" t="str">
            <v>China</v>
          </cell>
          <cell r="W612" t="str">
            <v>Operational</v>
          </cell>
          <cell r="X612" t="str">
            <v>Operational</v>
          </cell>
          <cell r="Y612" t="str">
            <v>Operational</v>
          </cell>
          <cell r="Z612" t="str">
            <v>Operational</v>
          </cell>
          <cell r="AA612" t="str">
            <v>Operational</v>
          </cell>
          <cell r="AB612" t="str">
            <v>Operational</v>
          </cell>
          <cell r="AC612" t="str">
            <v>Operational</v>
          </cell>
          <cell r="AD612" t="str">
            <v>Operational</v>
          </cell>
          <cell r="AE612" t="str">
            <v>Operational</v>
          </cell>
          <cell r="AF612" t="str">
            <v>Operational</v>
          </cell>
        </row>
        <row r="613">
          <cell r="N613" t="str">
            <v>China</v>
          </cell>
          <cell r="W613" t="str">
            <v>Operational</v>
          </cell>
          <cell r="X613" t="str">
            <v>Operational</v>
          </cell>
          <cell r="Y613" t="str">
            <v>Operational</v>
          </cell>
          <cell r="Z613" t="str">
            <v>Operational</v>
          </cell>
          <cell r="AA613" t="str">
            <v>Operational</v>
          </cell>
          <cell r="AB613" t="str">
            <v>Operational</v>
          </cell>
          <cell r="AC613" t="str">
            <v>Operational</v>
          </cell>
          <cell r="AD613" t="str">
            <v>Operational</v>
          </cell>
          <cell r="AE613" t="str">
            <v>Operational</v>
          </cell>
          <cell r="AF613" t="str">
            <v>Operational</v>
          </cell>
        </row>
        <row r="614">
          <cell r="N614" t="str">
            <v>China</v>
          </cell>
          <cell r="W614" t="str">
            <v>Operational</v>
          </cell>
          <cell r="X614" t="str">
            <v>Operational</v>
          </cell>
          <cell r="Y614" t="str">
            <v>Operational</v>
          </cell>
          <cell r="Z614" t="str">
            <v>Operational</v>
          </cell>
          <cell r="AA614" t="str">
            <v>Operational</v>
          </cell>
          <cell r="AB614" t="str">
            <v>Operational</v>
          </cell>
          <cell r="AC614" t="str">
            <v>Operational</v>
          </cell>
          <cell r="AD614" t="str">
            <v>Operational</v>
          </cell>
          <cell r="AE614" t="str">
            <v>Operational</v>
          </cell>
          <cell r="AF614" t="str">
            <v>Operational</v>
          </cell>
        </row>
        <row r="615">
          <cell r="N615" t="str">
            <v>China</v>
          </cell>
          <cell r="W615" t="str">
            <v>Pending</v>
          </cell>
          <cell r="X615" t="str">
            <v>Pending</v>
          </cell>
          <cell r="Y615" t="str">
            <v>Pending</v>
          </cell>
          <cell r="Z615" t="str">
            <v>Pending</v>
          </cell>
          <cell r="AA615" t="str">
            <v>Pending</v>
          </cell>
          <cell r="AB615" t="str">
            <v>Pending</v>
          </cell>
          <cell r="AC615" t="str">
            <v>Pending</v>
          </cell>
          <cell r="AD615" t="str">
            <v>Pending</v>
          </cell>
          <cell r="AE615" t="str">
            <v>Pending</v>
          </cell>
          <cell r="AF615" t="str">
            <v>Pending</v>
          </cell>
        </row>
        <row r="616">
          <cell r="N616" t="str">
            <v>China</v>
          </cell>
          <cell r="W616" t="str">
            <v>Pending</v>
          </cell>
          <cell r="X616" t="str">
            <v>Pending</v>
          </cell>
          <cell r="Y616" t="str">
            <v>Pending</v>
          </cell>
          <cell r="Z616" t="str">
            <v>Pending</v>
          </cell>
          <cell r="AA616" t="str">
            <v>Pending</v>
          </cell>
          <cell r="AB616" t="str">
            <v>Pending</v>
          </cell>
          <cell r="AC616" t="str">
            <v>Pending</v>
          </cell>
          <cell r="AD616" t="str">
            <v>Pending</v>
          </cell>
          <cell r="AE616" t="str">
            <v>Pending</v>
          </cell>
          <cell r="AF616" t="str">
            <v>Pending</v>
          </cell>
        </row>
        <row r="617">
          <cell r="N617" t="str">
            <v>China</v>
          </cell>
          <cell r="W617" t="str">
            <v>Pending</v>
          </cell>
          <cell r="X617" t="str">
            <v>Pending</v>
          </cell>
          <cell r="Y617" t="str">
            <v>Pending</v>
          </cell>
          <cell r="Z617" t="str">
            <v>Pending</v>
          </cell>
          <cell r="AA617" t="str">
            <v>Pending</v>
          </cell>
          <cell r="AB617" t="str">
            <v>Pending</v>
          </cell>
          <cell r="AC617" t="str">
            <v>Pending</v>
          </cell>
          <cell r="AD617" t="str">
            <v>Pending</v>
          </cell>
          <cell r="AE617" t="str">
            <v>Pending</v>
          </cell>
          <cell r="AF617" t="str">
            <v>Pending</v>
          </cell>
        </row>
        <row r="618">
          <cell r="N618" t="str">
            <v>China</v>
          </cell>
          <cell r="W618" t="str">
            <v>Operational</v>
          </cell>
          <cell r="X618" t="str">
            <v>Operational</v>
          </cell>
          <cell r="Y618" t="str">
            <v>Operational</v>
          </cell>
          <cell r="Z618" t="str">
            <v>Operational</v>
          </cell>
          <cell r="AA618" t="str">
            <v>Operational</v>
          </cell>
          <cell r="AB618" t="str">
            <v>Operational</v>
          </cell>
          <cell r="AC618" t="str">
            <v>Operational</v>
          </cell>
          <cell r="AD618" t="str">
            <v>Operational</v>
          </cell>
          <cell r="AE618" t="str">
            <v>Operational</v>
          </cell>
          <cell r="AF618" t="str">
            <v>Operational</v>
          </cell>
        </row>
        <row r="619">
          <cell r="N619" t="str">
            <v>China</v>
          </cell>
          <cell r="W619" t="str">
            <v>Pending</v>
          </cell>
          <cell r="X619" t="str">
            <v>Pending</v>
          </cell>
          <cell r="Y619" t="str">
            <v>Pending</v>
          </cell>
          <cell r="Z619" t="str">
            <v>Pending</v>
          </cell>
          <cell r="AA619" t="str">
            <v>Pending</v>
          </cell>
          <cell r="AB619" t="str">
            <v>Pending</v>
          </cell>
          <cell r="AC619" t="str">
            <v>Pending</v>
          </cell>
          <cell r="AD619" t="str">
            <v>Pending</v>
          </cell>
          <cell r="AE619" t="str">
            <v>Pending</v>
          </cell>
          <cell r="AF619" t="str">
            <v>Pending</v>
          </cell>
        </row>
        <row r="620">
          <cell r="N620" t="str">
            <v>China</v>
          </cell>
          <cell r="W620" t="str">
            <v>Pending</v>
          </cell>
          <cell r="X620" t="str">
            <v>Pending</v>
          </cell>
          <cell r="Y620" t="str">
            <v>Pending</v>
          </cell>
          <cell r="Z620" t="str">
            <v>Pending</v>
          </cell>
          <cell r="AA620" t="str">
            <v>Pending</v>
          </cell>
          <cell r="AB620" t="str">
            <v>Pending</v>
          </cell>
          <cell r="AC620" t="str">
            <v>Pending</v>
          </cell>
          <cell r="AD620" t="str">
            <v>Pending</v>
          </cell>
          <cell r="AE620" t="str">
            <v>Pending</v>
          </cell>
          <cell r="AF620" t="str">
            <v>Pending</v>
          </cell>
        </row>
        <row r="621">
          <cell r="N621" t="str">
            <v>China</v>
          </cell>
          <cell r="W621" t="str">
            <v>Pending</v>
          </cell>
          <cell r="X621" t="str">
            <v>Pending</v>
          </cell>
          <cell r="Y621" t="str">
            <v>Pending</v>
          </cell>
          <cell r="Z621" t="str">
            <v>Pending</v>
          </cell>
          <cell r="AA621" t="str">
            <v>Pending</v>
          </cell>
          <cell r="AB621" t="str">
            <v>Pending</v>
          </cell>
          <cell r="AC621" t="str">
            <v>Pending</v>
          </cell>
          <cell r="AD621" t="str">
            <v>Pending</v>
          </cell>
          <cell r="AE621" t="str">
            <v>Pending</v>
          </cell>
          <cell r="AF621" t="str">
            <v>Pending</v>
          </cell>
        </row>
        <row r="622">
          <cell r="N622" t="str">
            <v>China</v>
          </cell>
          <cell r="W622" t="str">
            <v>Pending</v>
          </cell>
          <cell r="X622" t="str">
            <v>Pending</v>
          </cell>
          <cell r="Y622" t="str">
            <v>Pending</v>
          </cell>
          <cell r="Z622" t="str">
            <v>Pending</v>
          </cell>
          <cell r="AA622" t="str">
            <v>Pending</v>
          </cell>
          <cell r="AB622" t="str">
            <v>Pending</v>
          </cell>
          <cell r="AC622" t="str">
            <v>Pending</v>
          </cell>
          <cell r="AD622" t="str">
            <v>Pending</v>
          </cell>
          <cell r="AE622" t="str">
            <v>Pending</v>
          </cell>
          <cell r="AF622" t="str">
            <v>Pending</v>
          </cell>
        </row>
        <row r="623">
          <cell r="N623" t="str">
            <v>China</v>
          </cell>
          <cell r="W623" t="str">
            <v>Operational</v>
          </cell>
          <cell r="X623" t="str">
            <v>Operational</v>
          </cell>
          <cell r="Y623" t="str">
            <v>Operational</v>
          </cell>
          <cell r="Z623" t="str">
            <v>Operational</v>
          </cell>
          <cell r="AA623" t="str">
            <v>Operational</v>
          </cell>
          <cell r="AB623" t="str">
            <v>Operational</v>
          </cell>
          <cell r="AC623" t="str">
            <v>Operational</v>
          </cell>
          <cell r="AD623" t="str">
            <v>Operational</v>
          </cell>
          <cell r="AE623" t="str">
            <v>Operational</v>
          </cell>
          <cell r="AF623" t="str">
            <v>Operational</v>
          </cell>
        </row>
        <row r="624">
          <cell r="N624" t="str">
            <v>China</v>
          </cell>
          <cell r="W624" t="str">
            <v>Pending</v>
          </cell>
          <cell r="X624" t="str">
            <v>Pending</v>
          </cell>
          <cell r="Y624" t="str">
            <v>Pending</v>
          </cell>
          <cell r="Z624" t="str">
            <v>Pending</v>
          </cell>
          <cell r="AA624" t="str">
            <v>Pending</v>
          </cell>
          <cell r="AB624" t="str">
            <v>Pending</v>
          </cell>
          <cell r="AC624" t="str">
            <v>Pending</v>
          </cell>
          <cell r="AD624" t="str">
            <v>Pending</v>
          </cell>
          <cell r="AE624" t="str">
            <v>Pending</v>
          </cell>
          <cell r="AF624" t="str">
            <v>Pending</v>
          </cell>
        </row>
        <row r="625">
          <cell r="N625" t="str">
            <v>China</v>
          </cell>
          <cell r="W625" t="str">
            <v>Pending</v>
          </cell>
          <cell r="X625" t="str">
            <v>Pending</v>
          </cell>
          <cell r="Y625" t="str">
            <v>Pending</v>
          </cell>
          <cell r="Z625" t="str">
            <v>Pending</v>
          </cell>
          <cell r="AA625" t="str">
            <v>Pending</v>
          </cell>
          <cell r="AB625" t="str">
            <v>Pending</v>
          </cell>
          <cell r="AC625" t="str">
            <v>Pending</v>
          </cell>
          <cell r="AD625" t="str">
            <v>Pending</v>
          </cell>
          <cell r="AE625" t="str">
            <v>Pending</v>
          </cell>
          <cell r="AF625" t="str">
            <v>Pending</v>
          </cell>
        </row>
        <row r="626">
          <cell r="N626" t="str">
            <v>China</v>
          </cell>
          <cell r="W626" t="str">
            <v>Pending</v>
          </cell>
          <cell r="X626" t="str">
            <v>Pending</v>
          </cell>
          <cell r="Y626" t="str">
            <v>Pending</v>
          </cell>
          <cell r="Z626" t="str">
            <v>Pending</v>
          </cell>
          <cell r="AA626" t="str">
            <v>Pending</v>
          </cell>
          <cell r="AB626" t="str">
            <v>Pending</v>
          </cell>
          <cell r="AC626" t="str">
            <v>Pending</v>
          </cell>
          <cell r="AD626" t="str">
            <v>Pending</v>
          </cell>
          <cell r="AE626" t="str">
            <v>Pending</v>
          </cell>
          <cell r="AF626" t="str">
            <v>Pending</v>
          </cell>
        </row>
        <row r="627">
          <cell r="N627" t="str">
            <v>China</v>
          </cell>
          <cell r="W627" t="str">
            <v>Pending</v>
          </cell>
          <cell r="X627" t="str">
            <v>Pending</v>
          </cell>
          <cell r="Y627" t="str">
            <v>Pending</v>
          </cell>
          <cell r="Z627" t="str">
            <v>Pending</v>
          </cell>
          <cell r="AA627" t="str">
            <v>Pending</v>
          </cell>
          <cell r="AB627" t="str">
            <v>Pending</v>
          </cell>
          <cell r="AC627" t="str">
            <v>Pending</v>
          </cell>
          <cell r="AD627" t="str">
            <v>Pending</v>
          </cell>
          <cell r="AE627" t="str">
            <v>Pending</v>
          </cell>
          <cell r="AF627" t="str">
            <v>Pending</v>
          </cell>
        </row>
        <row r="628">
          <cell r="N628" t="str">
            <v>China</v>
          </cell>
          <cell r="W628" t="str">
            <v>Operational</v>
          </cell>
          <cell r="X628" t="str">
            <v>Operational</v>
          </cell>
          <cell r="Y628" t="str">
            <v>Operational</v>
          </cell>
          <cell r="Z628" t="str">
            <v>Operational</v>
          </cell>
          <cell r="AA628" t="str">
            <v>Operational</v>
          </cell>
          <cell r="AB628" t="str">
            <v>Operational</v>
          </cell>
          <cell r="AC628" t="str">
            <v>Operational</v>
          </cell>
          <cell r="AD628" t="str">
            <v>Operational</v>
          </cell>
          <cell r="AE628" t="str">
            <v>Operational</v>
          </cell>
          <cell r="AF628" t="str">
            <v>Operational</v>
          </cell>
        </row>
        <row r="629">
          <cell r="N629" t="str">
            <v>China</v>
          </cell>
          <cell r="W629" t="str">
            <v>Pending</v>
          </cell>
          <cell r="X629" t="str">
            <v>Pending</v>
          </cell>
          <cell r="Y629" t="str">
            <v>Pending</v>
          </cell>
          <cell r="Z629" t="str">
            <v>Pending</v>
          </cell>
          <cell r="AA629" t="str">
            <v>Pending</v>
          </cell>
          <cell r="AB629" t="str">
            <v>Pending</v>
          </cell>
          <cell r="AC629" t="str">
            <v>Pending</v>
          </cell>
          <cell r="AD629" t="str">
            <v>Pending</v>
          </cell>
          <cell r="AE629" t="str">
            <v>Pending</v>
          </cell>
          <cell r="AF629" t="str">
            <v>Pending</v>
          </cell>
        </row>
        <row r="630">
          <cell r="N630" t="str">
            <v>China</v>
          </cell>
          <cell r="W630" t="str">
            <v>Pending</v>
          </cell>
          <cell r="X630" t="str">
            <v>Pending</v>
          </cell>
          <cell r="Y630" t="str">
            <v>Pending</v>
          </cell>
          <cell r="Z630" t="str">
            <v>Pending</v>
          </cell>
          <cell r="AA630" t="str">
            <v>Pending</v>
          </cell>
          <cell r="AB630" t="str">
            <v>Pending</v>
          </cell>
          <cell r="AC630" t="str">
            <v>Pending</v>
          </cell>
          <cell r="AD630" t="str">
            <v>Pending</v>
          </cell>
          <cell r="AE630" t="str">
            <v>Pending</v>
          </cell>
          <cell r="AF630" t="str">
            <v>Pending</v>
          </cell>
        </row>
        <row r="631">
          <cell r="N631" t="str">
            <v>China</v>
          </cell>
          <cell r="W631" t="str">
            <v>Pending</v>
          </cell>
          <cell r="X631" t="str">
            <v>Pending</v>
          </cell>
          <cell r="Y631" t="str">
            <v>Pending</v>
          </cell>
          <cell r="Z631" t="str">
            <v>Pending</v>
          </cell>
          <cell r="AA631" t="str">
            <v>Pending</v>
          </cell>
          <cell r="AB631" t="str">
            <v>Pending</v>
          </cell>
          <cell r="AC631" t="str">
            <v>Pending</v>
          </cell>
          <cell r="AD631" t="str">
            <v>Pending</v>
          </cell>
          <cell r="AE631" t="str">
            <v>Pending</v>
          </cell>
          <cell r="AF631" t="str">
            <v>Pending</v>
          </cell>
        </row>
        <row r="632">
          <cell r="N632" t="str">
            <v>China</v>
          </cell>
          <cell r="W632" t="str">
            <v>Pending</v>
          </cell>
          <cell r="X632" t="str">
            <v>Pending</v>
          </cell>
          <cell r="Y632" t="str">
            <v>Pending</v>
          </cell>
          <cell r="Z632" t="str">
            <v>Pending</v>
          </cell>
          <cell r="AA632" t="str">
            <v>Pending</v>
          </cell>
          <cell r="AB632" t="str">
            <v>Pending</v>
          </cell>
          <cell r="AC632" t="str">
            <v>Pending</v>
          </cell>
          <cell r="AD632" t="str">
            <v>Pending</v>
          </cell>
          <cell r="AE632" t="str">
            <v>Pending</v>
          </cell>
          <cell r="AF632" t="str">
            <v>Pending</v>
          </cell>
        </row>
        <row r="633">
          <cell r="N633" t="str">
            <v>China</v>
          </cell>
          <cell r="W633" t="str">
            <v>Pending</v>
          </cell>
          <cell r="X633" t="str">
            <v>Pending</v>
          </cell>
          <cell r="Y633" t="str">
            <v>Pending</v>
          </cell>
          <cell r="Z633" t="str">
            <v>Pending</v>
          </cell>
          <cell r="AA633" t="str">
            <v>Pending</v>
          </cell>
          <cell r="AB633" t="str">
            <v>Pending</v>
          </cell>
          <cell r="AC633" t="str">
            <v>Pending</v>
          </cell>
          <cell r="AD633" t="str">
            <v>Pending</v>
          </cell>
          <cell r="AE633" t="str">
            <v>Pending</v>
          </cell>
          <cell r="AF633" t="str">
            <v>Pending</v>
          </cell>
        </row>
        <row r="634">
          <cell r="N634" t="str">
            <v>China</v>
          </cell>
          <cell r="W634" t="str">
            <v>Pending</v>
          </cell>
          <cell r="X634" t="str">
            <v>Pending</v>
          </cell>
          <cell r="Y634" t="str">
            <v>Pending</v>
          </cell>
          <cell r="Z634" t="str">
            <v>Pending</v>
          </cell>
          <cell r="AA634" t="str">
            <v>Pending</v>
          </cell>
          <cell r="AB634" t="str">
            <v>Pending</v>
          </cell>
          <cell r="AC634" t="str">
            <v>Pending</v>
          </cell>
          <cell r="AD634" t="str">
            <v>Pending</v>
          </cell>
          <cell r="AE634" t="str">
            <v>Pending</v>
          </cell>
          <cell r="AF634" t="str">
            <v>Pending</v>
          </cell>
        </row>
        <row r="635">
          <cell r="N635" t="str">
            <v>China</v>
          </cell>
          <cell r="W635" t="str">
            <v>Pending</v>
          </cell>
          <cell r="X635" t="str">
            <v>Pending</v>
          </cell>
          <cell r="Y635" t="str">
            <v>Pending</v>
          </cell>
          <cell r="Z635" t="str">
            <v>Pending</v>
          </cell>
          <cell r="AA635" t="str">
            <v>Pending</v>
          </cell>
          <cell r="AB635" t="str">
            <v>Pending</v>
          </cell>
          <cell r="AC635" t="str">
            <v>Pending</v>
          </cell>
          <cell r="AD635" t="str">
            <v>Pending</v>
          </cell>
          <cell r="AE635" t="str">
            <v>Pending</v>
          </cell>
          <cell r="AF635" t="str">
            <v>Pending</v>
          </cell>
        </row>
        <row r="636">
          <cell r="N636" t="str">
            <v>China</v>
          </cell>
          <cell r="W636" t="str">
            <v>Operational</v>
          </cell>
          <cell r="X636" t="str">
            <v>Operational</v>
          </cell>
          <cell r="Y636" t="str">
            <v>Operational</v>
          </cell>
          <cell r="Z636" t="str">
            <v>Operational</v>
          </cell>
          <cell r="AA636" t="str">
            <v>Operational</v>
          </cell>
          <cell r="AB636" t="str">
            <v>Operational</v>
          </cell>
          <cell r="AC636" t="str">
            <v>Operational</v>
          </cell>
          <cell r="AD636" t="str">
            <v>Operational</v>
          </cell>
          <cell r="AE636" t="str">
            <v>Operational</v>
          </cell>
          <cell r="AF636" t="str">
            <v>Operational</v>
          </cell>
        </row>
        <row r="637">
          <cell r="N637" t="str">
            <v>China</v>
          </cell>
          <cell r="W637" t="str">
            <v>Pending</v>
          </cell>
          <cell r="X637" t="str">
            <v>Pending</v>
          </cell>
          <cell r="Y637" t="str">
            <v>Pending</v>
          </cell>
          <cell r="Z637" t="str">
            <v>Pending</v>
          </cell>
          <cell r="AA637" t="str">
            <v>Pending</v>
          </cell>
          <cell r="AB637" t="str">
            <v>Pending</v>
          </cell>
          <cell r="AC637" t="str">
            <v>Pending</v>
          </cell>
          <cell r="AD637" t="str">
            <v>Pending</v>
          </cell>
          <cell r="AE637" t="str">
            <v>Pending</v>
          </cell>
          <cell r="AF637" t="str">
            <v>Pending</v>
          </cell>
        </row>
        <row r="638">
          <cell r="N638" t="str">
            <v>China</v>
          </cell>
          <cell r="W638" t="str">
            <v>Pending</v>
          </cell>
          <cell r="X638" t="str">
            <v>Pending</v>
          </cell>
          <cell r="Y638" t="str">
            <v>Pending</v>
          </cell>
          <cell r="Z638" t="str">
            <v>Pending</v>
          </cell>
          <cell r="AA638" t="str">
            <v>Pending</v>
          </cell>
          <cell r="AB638" t="str">
            <v>Pending</v>
          </cell>
          <cell r="AC638" t="str">
            <v>Pending</v>
          </cell>
          <cell r="AD638" t="str">
            <v>Pending</v>
          </cell>
          <cell r="AE638" t="str">
            <v>Pending</v>
          </cell>
          <cell r="AF638" t="str">
            <v>Pending</v>
          </cell>
        </row>
        <row r="639">
          <cell r="N639" t="str">
            <v>China</v>
          </cell>
          <cell r="W639" t="str">
            <v>Pending</v>
          </cell>
          <cell r="X639" t="str">
            <v>Pending</v>
          </cell>
          <cell r="Y639" t="str">
            <v>Pending</v>
          </cell>
          <cell r="Z639" t="str">
            <v>Pending</v>
          </cell>
          <cell r="AA639" t="str">
            <v>Pending</v>
          </cell>
          <cell r="AB639" t="str">
            <v>Pending</v>
          </cell>
          <cell r="AC639" t="str">
            <v>Pending</v>
          </cell>
          <cell r="AD639" t="str">
            <v>Pending</v>
          </cell>
          <cell r="AE639" t="str">
            <v>Pending</v>
          </cell>
          <cell r="AF639" t="str">
            <v>Pending</v>
          </cell>
        </row>
        <row r="640">
          <cell r="N640" t="str">
            <v>China</v>
          </cell>
          <cell r="W640" t="str">
            <v>Operational</v>
          </cell>
          <cell r="X640" t="str">
            <v>Operational</v>
          </cell>
          <cell r="Y640" t="str">
            <v>Operational</v>
          </cell>
          <cell r="Z640" t="str">
            <v>Operational</v>
          </cell>
          <cell r="AA640" t="str">
            <v>Operational</v>
          </cell>
          <cell r="AB640" t="str">
            <v>Operational</v>
          </cell>
          <cell r="AC640" t="str">
            <v>Operational</v>
          </cell>
          <cell r="AD640" t="str">
            <v>Operational</v>
          </cell>
          <cell r="AE640" t="str">
            <v>Operational</v>
          </cell>
          <cell r="AF640" t="str">
            <v>Operational</v>
          </cell>
        </row>
        <row r="641">
          <cell r="N641" t="str">
            <v>China</v>
          </cell>
          <cell r="W641" t="str">
            <v>Pending</v>
          </cell>
          <cell r="X641" t="str">
            <v>Pending</v>
          </cell>
          <cell r="Y641" t="str">
            <v>Pending</v>
          </cell>
          <cell r="Z641" t="str">
            <v>Pending</v>
          </cell>
          <cell r="AA641" t="str">
            <v>Pending</v>
          </cell>
          <cell r="AB641" t="str">
            <v>Pending</v>
          </cell>
          <cell r="AC641" t="str">
            <v>Pending</v>
          </cell>
          <cell r="AD641" t="str">
            <v>Pending</v>
          </cell>
          <cell r="AE641" t="str">
            <v>Pending</v>
          </cell>
          <cell r="AF641" t="str">
            <v>Pending</v>
          </cell>
        </row>
        <row r="642">
          <cell r="N642" t="str">
            <v>China</v>
          </cell>
          <cell r="W642" t="str">
            <v>Pending</v>
          </cell>
          <cell r="X642" t="str">
            <v>Pending</v>
          </cell>
          <cell r="Y642" t="str">
            <v>Pending</v>
          </cell>
          <cell r="Z642" t="str">
            <v>Pending</v>
          </cell>
          <cell r="AA642" t="str">
            <v>Pending</v>
          </cell>
          <cell r="AB642" t="str">
            <v>Pending</v>
          </cell>
          <cell r="AC642" t="str">
            <v>Pending</v>
          </cell>
          <cell r="AD642" t="str">
            <v>Pending</v>
          </cell>
          <cell r="AE642" t="str">
            <v>Pending</v>
          </cell>
          <cell r="AF642" t="str">
            <v>Pending</v>
          </cell>
        </row>
        <row r="643">
          <cell r="N643" t="str">
            <v>China</v>
          </cell>
          <cell r="W643" t="str">
            <v>Pending</v>
          </cell>
          <cell r="X643" t="str">
            <v>Pending</v>
          </cell>
          <cell r="Y643" t="str">
            <v>Pending</v>
          </cell>
          <cell r="Z643" t="str">
            <v>Pending</v>
          </cell>
          <cell r="AA643" t="str">
            <v>Pending</v>
          </cell>
          <cell r="AB643" t="str">
            <v>Pending</v>
          </cell>
          <cell r="AC643" t="str">
            <v>Pending</v>
          </cell>
          <cell r="AD643" t="str">
            <v>Pending</v>
          </cell>
          <cell r="AE643" t="str">
            <v>Pending</v>
          </cell>
          <cell r="AF643" t="str">
            <v>Pending</v>
          </cell>
        </row>
        <row r="644">
          <cell r="N644" t="str">
            <v>China</v>
          </cell>
          <cell r="W644" t="str">
            <v>Pending</v>
          </cell>
          <cell r="X644" t="str">
            <v>Pending</v>
          </cell>
          <cell r="Y644" t="str">
            <v>Pending</v>
          </cell>
          <cell r="Z644" t="str">
            <v>Pending</v>
          </cell>
          <cell r="AA644" t="str">
            <v>Pending</v>
          </cell>
          <cell r="AB644" t="str">
            <v>Pending</v>
          </cell>
          <cell r="AC644" t="str">
            <v>Pending</v>
          </cell>
          <cell r="AD644" t="str">
            <v>Pending</v>
          </cell>
          <cell r="AE644" t="str">
            <v>Pending</v>
          </cell>
          <cell r="AF644" t="str">
            <v>Pending</v>
          </cell>
        </row>
        <row r="645">
          <cell r="N645" t="str">
            <v>China</v>
          </cell>
          <cell r="W645" t="str">
            <v>Pending</v>
          </cell>
          <cell r="X645" t="str">
            <v>Pending</v>
          </cell>
          <cell r="Y645" t="str">
            <v>Pending</v>
          </cell>
          <cell r="Z645" t="str">
            <v>Pending</v>
          </cell>
          <cell r="AA645" t="str">
            <v>Pending</v>
          </cell>
          <cell r="AB645" t="str">
            <v>Pending</v>
          </cell>
          <cell r="AC645" t="str">
            <v>Pending</v>
          </cell>
          <cell r="AD645" t="str">
            <v>Pending</v>
          </cell>
          <cell r="AE645" t="str">
            <v>Pending</v>
          </cell>
          <cell r="AF645" t="str">
            <v>Pending</v>
          </cell>
        </row>
        <row r="646">
          <cell r="N646" t="str">
            <v>China</v>
          </cell>
          <cell r="W646" t="str">
            <v>Pending</v>
          </cell>
          <cell r="X646" t="str">
            <v>Pending</v>
          </cell>
          <cell r="Y646" t="str">
            <v>Pending</v>
          </cell>
          <cell r="Z646" t="str">
            <v>Pending</v>
          </cell>
          <cell r="AA646" t="str">
            <v>Pending</v>
          </cell>
          <cell r="AB646" t="str">
            <v>Pending</v>
          </cell>
          <cell r="AC646" t="str">
            <v>Pending</v>
          </cell>
          <cell r="AD646" t="str">
            <v>Pending</v>
          </cell>
          <cell r="AE646" t="str">
            <v>Pending</v>
          </cell>
          <cell r="AF646" t="str">
            <v>Pending</v>
          </cell>
        </row>
        <row r="647">
          <cell r="N647" t="str">
            <v>China</v>
          </cell>
          <cell r="W647" t="str">
            <v>Pending</v>
          </cell>
          <cell r="X647" t="str">
            <v>Pending</v>
          </cell>
          <cell r="Y647" t="str">
            <v>Pending</v>
          </cell>
          <cell r="Z647" t="str">
            <v>Pending</v>
          </cell>
          <cell r="AA647" t="str">
            <v>Pending</v>
          </cell>
          <cell r="AB647" t="str">
            <v>Pending</v>
          </cell>
          <cell r="AC647" t="str">
            <v>Pending</v>
          </cell>
          <cell r="AD647" t="str">
            <v>Pending</v>
          </cell>
          <cell r="AE647" t="str">
            <v>Pending</v>
          </cell>
          <cell r="AF647" t="str">
            <v>Pending</v>
          </cell>
        </row>
        <row r="648">
          <cell r="N648" t="str">
            <v>China</v>
          </cell>
          <cell r="W648" t="str">
            <v>Pending</v>
          </cell>
          <cell r="X648" t="str">
            <v>Pending</v>
          </cell>
          <cell r="Y648" t="str">
            <v>Pending</v>
          </cell>
          <cell r="Z648" t="str">
            <v>Pending</v>
          </cell>
          <cell r="AA648" t="str">
            <v>Pending</v>
          </cell>
          <cell r="AB648" t="str">
            <v>Pending</v>
          </cell>
          <cell r="AC648" t="str">
            <v>Pending</v>
          </cell>
          <cell r="AD648" t="str">
            <v>Pending</v>
          </cell>
          <cell r="AE648" t="str">
            <v>Pending</v>
          </cell>
          <cell r="AF648" t="str">
            <v>Pending</v>
          </cell>
        </row>
        <row r="649">
          <cell r="N649" t="str">
            <v>China</v>
          </cell>
          <cell r="W649" t="str">
            <v>Pending</v>
          </cell>
          <cell r="X649" t="str">
            <v>Pending</v>
          </cell>
          <cell r="Y649" t="str">
            <v>Pending</v>
          </cell>
          <cell r="Z649" t="str">
            <v>Pending</v>
          </cell>
          <cell r="AA649" t="str">
            <v>Pending</v>
          </cell>
          <cell r="AB649" t="str">
            <v>Pending</v>
          </cell>
          <cell r="AC649" t="str">
            <v>Pending</v>
          </cell>
          <cell r="AD649" t="str">
            <v>Pending</v>
          </cell>
          <cell r="AE649" t="str">
            <v>Pending</v>
          </cell>
          <cell r="AF649" t="str">
            <v>Pending</v>
          </cell>
        </row>
        <row r="650">
          <cell r="N650" t="str">
            <v>China</v>
          </cell>
          <cell r="W650" t="str">
            <v>Pending</v>
          </cell>
          <cell r="X650" t="str">
            <v>Pending</v>
          </cell>
          <cell r="Y650" t="str">
            <v>Pending</v>
          </cell>
          <cell r="Z650" t="str">
            <v>Pending</v>
          </cell>
          <cell r="AA650" t="str">
            <v>Pending</v>
          </cell>
          <cell r="AB650" t="str">
            <v>Pending</v>
          </cell>
          <cell r="AC650" t="str">
            <v>Pending</v>
          </cell>
          <cell r="AD650" t="str">
            <v>Pending</v>
          </cell>
          <cell r="AE650" t="str">
            <v>Pending</v>
          </cell>
          <cell r="AF650" t="str">
            <v>Pending</v>
          </cell>
        </row>
        <row r="651">
          <cell r="N651" t="str">
            <v>China</v>
          </cell>
          <cell r="W651" t="str">
            <v>Pending</v>
          </cell>
          <cell r="X651" t="str">
            <v>Pending</v>
          </cell>
          <cell r="Y651" t="str">
            <v>Pending</v>
          </cell>
          <cell r="Z651" t="str">
            <v>Pending</v>
          </cell>
          <cell r="AA651" t="str">
            <v>Pending</v>
          </cell>
          <cell r="AB651" t="str">
            <v>Pending</v>
          </cell>
          <cell r="AC651" t="str">
            <v>Pending</v>
          </cell>
          <cell r="AD651" t="str">
            <v>Pending</v>
          </cell>
          <cell r="AE651" t="str">
            <v>Pending</v>
          </cell>
          <cell r="AF651" t="str">
            <v>Pending</v>
          </cell>
        </row>
        <row r="652">
          <cell r="N652" t="str">
            <v>China</v>
          </cell>
          <cell r="W652" t="str">
            <v>Pending</v>
          </cell>
          <cell r="X652" t="str">
            <v>Pending</v>
          </cell>
          <cell r="Y652" t="str">
            <v>Pending</v>
          </cell>
          <cell r="Z652" t="str">
            <v>Pending</v>
          </cell>
          <cell r="AA652" t="str">
            <v>Pending</v>
          </cell>
          <cell r="AB652" t="str">
            <v>Pending</v>
          </cell>
          <cell r="AC652" t="str">
            <v>Pending</v>
          </cell>
          <cell r="AD652" t="str">
            <v>Pending</v>
          </cell>
          <cell r="AE652" t="str">
            <v>Pending</v>
          </cell>
          <cell r="AF652" t="str">
            <v>Pending</v>
          </cell>
        </row>
        <row r="653">
          <cell r="N653" t="str">
            <v>China</v>
          </cell>
          <cell r="W653" t="str">
            <v>Pending</v>
          </cell>
          <cell r="X653" t="str">
            <v>Pending</v>
          </cell>
          <cell r="Y653" t="str">
            <v>Pending</v>
          </cell>
          <cell r="Z653" t="str">
            <v>Pending</v>
          </cell>
          <cell r="AA653" t="str">
            <v>Pending</v>
          </cell>
          <cell r="AB653" t="str">
            <v>Pending</v>
          </cell>
          <cell r="AC653" t="str">
            <v>Pending</v>
          </cell>
          <cell r="AD653" t="str">
            <v>Pending</v>
          </cell>
          <cell r="AE653" t="str">
            <v>Pending</v>
          </cell>
          <cell r="AF653" t="str">
            <v>Pending</v>
          </cell>
        </row>
        <row r="654">
          <cell r="N654" t="str">
            <v>China</v>
          </cell>
          <cell r="W654" t="str">
            <v>Pending</v>
          </cell>
          <cell r="X654" t="str">
            <v>Pending</v>
          </cell>
          <cell r="Y654" t="str">
            <v>Pending</v>
          </cell>
          <cell r="Z654" t="str">
            <v>Pending</v>
          </cell>
          <cell r="AA654" t="str">
            <v>Pending</v>
          </cell>
          <cell r="AB654" t="str">
            <v>Pending</v>
          </cell>
          <cell r="AC654" t="str">
            <v>Pending</v>
          </cell>
          <cell r="AD654" t="str">
            <v>Pending</v>
          </cell>
          <cell r="AE654" t="str">
            <v>Pending</v>
          </cell>
          <cell r="AF654" t="str">
            <v>Pending</v>
          </cell>
        </row>
        <row r="655">
          <cell r="N655" t="str">
            <v>China</v>
          </cell>
          <cell r="W655" t="str">
            <v>Pending</v>
          </cell>
          <cell r="X655" t="str">
            <v>Pending</v>
          </cell>
          <cell r="Y655" t="str">
            <v>Pending</v>
          </cell>
          <cell r="Z655" t="str">
            <v>Pending</v>
          </cell>
          <cell r="AA655" t="str">
            <v>Pending</v>
          </cell>
          <cell r="AB655" t="str">
            <v>Pending</v>
          </cell>
          <cell r="AC655" t="str">
            <v>Pending</v>
          </cell>
          <cell r="AD655" t="str">
            <v>Pending</v>
          </cell>
          <cell r="AE655" t="str">
            <v>Pending</v>
          </cell>
          <cell r="AF655" t="str">
            <v>Pending</v>
          </cell>
        </row>
        <row r="656">
          <cell r="N656" t="str">
            <v>China</v>
          </cell>
          <cell r="W656" t="str">
            <v>Pending</v>
          </cell>
          <cell r="X656" t="str">
            <v>Pending</v>
          </cell>
          <cell r="Y656" t="str">
            <v>Pending</v>
          </cell>
          <cell r="Z656" t="str">
            <v>Pending</v>
          </cell>
          <cell r="AA656" t="str">
            <v>Pending</v>
          </cell>
          <cell r="AB656" t="str">
            <v>Pending</v>
          </cell>
          <cell r="AC656" t="str">
            <v>Pending</v>
          </cell>
          <cell r="AD656" t="str">
            <v>Pending</v>
          </cell>
          <cell r="AE656" t="str">
            <v>Pending</v>
          </cell>
          <cell r="AF656" t="str">
            <v>Pending</v>
          </cell>
        </row>
        <row r="657">
          <cell r="N657" t="str">
            <v>China</v>
          </cell>
          <cell r="W657" t="str">
            <v>Pending</v>
          </cell>
          <cell r="X657" t="str">
            <v>Pending</v>
          </cell>
          <cell r="Y657" t="str">
            <v>Pending</v>
          </cell>
          <cell r="Z657" t="str">
            <v>Pending</v>
          </cell>
          <cell r="AA657" t="str">
            <v>Pending</v>
          </cell>
          <cell r="AB657" t="str">
            <v>Pending</v>
          </cell>
          <cell r="AC657" t="str">
            <v>Pending</v>
          </cell>
          <cell r="AD657" t="str">
            <v>Pending</v>
          </cell>
          <cell r="AE657" t="str">
            <v>Pending</v>
          </cell>
          <cell r="AF657" t="str">
            <v>Pending</v>
          </cell>
        </row>
        <row r="658">
          <cell r="N658" t="str">
            <v>China</v>
          </cell>
          <cell r="W658" t="str">
            <v>Pending</v>
          </cell>
          <cell r="X658" t="str">
            <v>Pending</v>
          </cell>
          <cell r="Y658" t="str">
            <v>Pending</v>
          </cell>
          <cell r="Z658" t="str">
            <v>Pending</v>
          </cell>
          <cell r="AA658" t="str">
            <v>Pending</v>
          </cell>
          <cell r="AB658" t="str">
            <v>Pending</v>
          </cell>
          <cell r="AC658" t="str">
            <v>Pending</v>
          </cell>
          <cell r="AD658" t="str">
            <v>Pending</v>
          </cell>
          <cell r="AE658" t="str">
            <v>Pending</v>
          </cell>
          <cell r="AF658" t="str">
            <v>Pending</v>
          </cell>
        </row>
        <row r="659">
          <cell r="N659" t="str">
            <v>China</v>
          </cell>
          <cell r="W659" t="str">
            <v>Pending</v>
          </cell>
          <cell r="X659" t="str">
            <v>Pending</v>
          </cell>
          <cell r="Y659" t="str">
            <v>Pending</v>
          </cell>
          <cell r="Z659" t="str">
            <v>Pending</v>
          </cell>
          <cell r="AA659" t="str">
            <v>Pending</v>
          </cell>
          <cell r="AB659" t="str">
            <v>Pending</v>
          </cell>
          <cell r="AC659" t="str">
            <v>Pending</v>
          </cell>
          <cell r="AD659" t="str">
            <v>Pending</v>
          </cell>
          <cell r="AE659" t="str">
            <v>Pending</v>
          </cell>
          <cell r="AF659" t="str">
            <v>Pending</v>
          </cell>
        </row>
        <row r="660">
          <cell r="N660" t="str">
            <v>China</v>
          </cell>
          <cell r="W660" t="str">
            <v>Pending</v>
          </cell>
          <cell r="X660" t="str">
            <v>Pending</v>
          </cell>
          <cell r="Y660" t="str">
            <v>Pending</v>
          </cell>
          <cell r="Z660" t="str">
            <v>Pending</v>
          </cell>
          <cell r="AA660" t="str">
            <v>Pending</v>
          </cell>
          <cell r="AB660" t="str">
            <v>Pending</v>
          </cell>
          <cell r="AC660" t="str">
            <v>Pending</v>
          </cell>
          <cell r="AD660" t="str">
            <v>Pending</v>
          </cell>
          <cell r="AE660" t="str">
            <v>Pending</v>
          </cell>
          <cell r="AF660" t="str">
            <v>Pending</v>
          </cell>
        </row>
        <row r="661">
          <cell r="N661" t="str">
            <v>China</v>
          </cell>
          <cell r="W661" t="str">
            <v>Pending</v>
          </cell>
          <cell r="X661" t="str">
            <v>Pending</v>
          </cell>
          <cell r="Y661" t="str">
            <v>Pending</v>
          </cell>
          <cell r="Z661" t="str">
            <v>Pending</v>
          </cell>
          <cell r="AA661" t="str">
            <v>Pending</v>
          </cell>
          <cell r="AB661" t="str">
            <v>Pending</v>
          </cell>
          <cell r="AC661" t="str">
            <v>Pending</v>
          </cell>
          <cell r="AD661" t="str">
            <v>Pending</v>
          </cell>
          <cell r="AE661" t="str">
            <v>Pending</v>
          </cell>
          <cell r="AF661" t="str">
            <v>Pending</v>
          </cell>
        </row>
        <row r="662">
          <cell r="N662" t="str">
            <v>China</v>
          </cell>
          <cell r="W662" t="str">
            <v>Pending</v>
          </cell>
          <cell r="X662" t="str">
            <v>Pending</v>
          </cell>
          <cell r="Y662" t="str">
            <v>Pending</v>
          </cell>
          <cell r="Z662" t="str">
            <v>Pending</v>
          </cell>
          <cell r="AA662" t="str">
            <v>Pending</v>
          </cell>
          <cell r="AB662" t="str">
            <v>Pending</v>
          </cell>
          <cell r="AC662" t="str">
            <v>Pending</v>
          </cell>
          <cell r="AD662" t="str">
            <v>Pending</v>
          </cell>
          <cell r="AE662" t="str">
            <v>Pending</v>
          </cell>
          <cell r="AF662" t="str">
            <v>Pending</v>
          </cell>
        </row>
        <row r="663">
          <cell r="N663" t="str">
            <v>China</v>
          </cell>
          <cell r="W663" t="str">
            <v>Pending</v>
          </cell>
          <cell r="X663" t="str">
            <v>Pending</v>
          </cell>
          <cell r="Y663" t="str">
            <v>Pending</v>
          </cell>
          <cell r="Z663" t="str">
            <v>Pending</v>
          </cell>
          <cell r="AA663" t="str">
            <v>Pending</v>
          </cell>
          <cell r="AB663" t="str">
            <v>Pending</v>
          </cell>
          <cell r="AC663" t="str">
            <v>Pending</v>
          </cell>
          <cell r="AD663" t="str">
            <v>Pending</v>
          </cell>
          <cell r="AE663" t="str">
            <v>Pending</v>
          </cell>
          <cell r="AF663" t="str">
            <v>Pending</v>
          </cell>
        </row>
        <row r="664">
          <cell r="N664" t="str">
            <v>China</v>
          </cell>
          <cell r="W664" t="str">
            <v>Pending</v>
          </cell>
          <cell r="X664" t="str">
            <v>Pending</v>
          </cell>
          <cell r="Y664" t="str">
            <v>Pending</v>
          </cell>
          <cell r="Z664" t="str">
            <v>Pending</v>
          </cell>
          <cell r="AA664" t="str">
            <v>Pending</v>
          </cell>
          <cell r="AB664" t="str">
            <v>Pending</v>
          </cell>
          <cell r="AC664" t="str">
            <v>Pending</v>
          </cell>
          <cell r="AD664" t="str">
            <v>Pending</v>
          </cell>
          <cell r="AE664" t="str">
            <v>Pending</v>
          </cell>
          <cell r="AF664" t="str">
            <v>Pending</v>
          </cell>
        </row>
        <row r="665">
          <cell r="N665" t="str">
            <v>China</v>
          </cell>
          <cell r="W665" t="str">
            <v>Pending</v>
          </cell>
          <cell r="X665" t="str">
            <v>Pending</v>
          </cell>
          <cell r="Y665" t="str">
            <v>Pending</v>
          </cell>
          <cell r="Z665" t="str">
            <v>Pending</v>
          </cell>
          <cell r="AA665" t="str">
            <v>Pending</v>
          </cell>
          <cell r="AB665" t="str">
            <v>Pending</v>
          </cell>
          <cell r="AC665" t="str">
            <v>Pending</v>
          </cell>
          <cell r="AD665" t="str">
            <v>Pending</v>
          </cell>
          <cell r="AE665" t="str">
            <v>Pending</v>
          </cell>
          <cell r="AF665" t="str">
            <v>Pending</v>
          </cell>
        </row>
        <row r="666">
          <cell r="N666" t="str">
            <v>China</v>
          </cell>
          <cell r="W666" t="str">
            <v>Pending</v>
          </cell>
          <cell r="X666" t="str">
            <v>Pending</v>
          </cell>
          <cell r="Y666" t="str">
            <v>Pending</v>
          </cell>
          <cell r="Z666" t="str">
            <v>Pending</v>
          </cell>
          <cell r="AA666" t="str">
            <v>Pending</v>
          </cell>
          <cell r="AB666" t="str">
            <v>Pending</v>
          </cell>
          <cell r="AC666" t="str">
            <v>Pending</v>
          </cell>
          <cell r="AD666" t="str">
            <v>Pending</v>
          </cell>
          <cell r="AE666" t="str">
            <v>Pending</v>
          </cell>
          <cell r="AF666" t="str">
            <v>Pending</v>
          </cell>
        </row>
        <row r="667">
          <cell r="N667" t="str">
            <v>China</v>
          </cell>
          <cell r="W667" t="str">
            <v>Pending</v>
          </cell>
          <cell r="X667" t="str">
            <v>Pending</v>
          </cell>
          <cell r="Y667" t="str">
            <v>Pending</v>
          </cell>
          <cell r="Z667" t="str">
            <v>Pending</v>
          </cell>
          <cell r="AA667" t="str">
            <v>Pending</v>
          </cell>
          <cell r="AB667" t="str">
            <v>Pending</v>
          </cell>
          <cell r="AC667" t="str">
            <v>Pending</v>
          </cell>
          <cell r="AD667" t="str">
            <v>Pending</v>
          </cell>
          <cell r="AE667" t="str">
            <v>Pending</v>
          </cell>
          <cell r="AF667" t="str">
            <v>Pending</v>
          </cell>
        </row>
        <row r="668">
          <cell r="N668" t="str">
            <v>China</v>
          </cell>
          <cell r="W668" t="str">
            <v>Pending</v>
          </cell>
          <cell r="X668" t="str">
            <v>Pending</v>
          </cell>
          <cell r="Y668" t="str">
            <v>Pending</v>
          </cell>
          <cell r="Z668" t="str">
            <v>Pending</v>
          </cell>
          <cell r="AA668" t="str">
            <v>Pending</v>
          </cell>
          <cell r="AB668" t="str">
            <v>Pending</v>
          </cell>
          <cell r="AC668" t="str">
            <v>Pending</v>
          </cell>
          <cell r="AD668" t="str">
            <v>Pending</v>
          </cell>
          <cell r="AE668" t="str">
            <v>Pending</v>
          </cell>
          <cell r="AF668" t="str">
            <v>Pending</v>
          </cell>
        </row>
        <row r="669">
          <cell r="N669" t="str">
            <v>China</v>
          </cell>
          <cell r="W669" t="str">
            <v>Pending</v>
          </cell>
          <cell r="X669" t="str">
            <v>Pending</v>
          </cell>
          <cell r="Y669" t="str">
            <v>Pending</v>
          </cell>
          <cell r="Z669" t="str">
            <v>Pending</v>
          </cell>
          <cell r="AA669" t="str">
            <v>Pending</v>
          </cell>
          <cell r="AB669" t="str">
            <v>Pending</v>
          </cell>
          <cell r="AC669" t="str">
            <v>Pending</v>
          </cell>
          <cell r="AD669" t="str">
            <v>Pending</v>
          </cell>
          <cell r="AE669" t="str">
            <v>Pending</v>
          </cell>
          <cell r="AF669" t="str">
            <v>Pending</v>
          </cell>
        </row>
        <row r="670">
          <cell r="N670" t="str">
            <v>China</v>
          </cell>
          <cell r="W670" t="str">
            <v>Pending</v>
          </cell>
          <cell r="X670" t="str">
            <v>Pending</v>
          </cell>
          <cell r="Y670" t="str">
            <v>Pending</v>
          </cell>
          <cell r="Z670" t="str">
            <v>Pending</v>
          </cell>
          <cell r="AA670" t="str">
            <v>Pending</v>
          </cell>
          <cell r="AB670" t="str">
            <v>Pending</v>
          </cell>
          <cell r="AC670" t="str">
            <v>Pending</v>
          </cell>
          <cell r="AD670" t="str">
            <v>Pending</v>
          </cell>
          <cell r="AE670" t="str">
            <v>Pending</v>
          </cell>
          <cell r="AF670" t="str">
            <v>Pending</v>
          </cell>
        </row>
        <row r="671">
          <cell r="N671" t="str">
            <v>China</v>
          </cell>
          <cell r="W671" t="str">
            <v>Pending</v>
          </cell>
          <cell r="X671" t="str">
            <v>Pending</v>
          </cell>
          <cell r="Y671" t="str">
            <v>Pending</v>
          </cell>
          <cell r="Z671" t="str">
            <v>Pending</v>
          </cell>
          <cell r="AA671" t="str">
            <v>Pending</v>
          </cell>
          <cell r="AB671" t="str">
            <v>Pending</v>
          </cell>
          <cell r="AC671" t="str">
            <v>Pending</v>
          </cell>
          <cell r="AD671" t="str">
            <v>Pending</v>
          </cell>
          <cell r="AE671" t="str">
            <v>Pending</v>
          </cell>
          <cell r="AF671" t="str">
            <v>Pending</v>
          </cell>
        </row>
        <row r="672">
          <cell r="N672" t="str">
            <v>China</v>
          </cell>
          <cell r="W672" t="str">
            <v>Pending</v>
          </cell>
          <cell r="X672" t="str">
            <v>Pending</v>
          </cell>
          <cell r="Y672" t="str">
            <v>Pending</v>
          </cell>
          <cell r="Z672" t="str">
            <v>Pending</v>
          </cell>
          <cell r="AA672" t="str">
            <v>Pending</v>
          </cell>
          <cell r="AB672" t="str">
            <v>Pending</v>
          </cell>
          <cell r="AC672" t="str">
            <v>Pending</v>
          </cell>
          <cell r="AD672" t="str">
            <v>Pending</v>
          </cell>
          <cell r="AE672" t="str">
            <v>Pending</v>
          </cell>
          <cell r="AF672" t="str">
            <v>Pending</v>
          </cell>
        </row>
        <row r="673">
          <cell r="N673" t="str">
            <v>China</v>
          </cell>
          <cell r="W673" t="str">
            <v>Pending</v>
          </cell>
          <cell r="X673" t="str">
            <v>Pending</v>
          </cell>
          <cell r="Y673" t="str">
            <v>Pending</v>
          </cell>
          <cell r="Z673" t="str">
            <v>Pending</v>
          </cell>
          <cell r="AA673" t="str">
            <v>Pending</v>
          </cell>
          <cell r="AB673" t="str">
            <v>Pending</v>
          </cell>
          <cell r="AC673" t="str">
            <v>Pending</v>
          </cell>
          <cell r="AD673" t="str">
            <v>Pending</v>
          </cell>
          <cell r="AE673" t="str">
            <v>Pending</v>
          </cell>
          <cell r="AF673" t="str">
            <v>Pending</v>
          </cell>
        </row>
        <row r="674">
          <cell r="N674" t="str">
            <v>China</v>
          </cell>
          <cell r="W674" t="str">
            <v>Pending</v>
          </cell>
          <cell r="X674" t="str">
            <v>Pending</v>
          </cell>
          <cell r="Y674" t="str">
            <v>Pending</v>
          </cell>
          <cell r="Z674" t="str">
            <v>Pending</v>
          </cell>
          <cell r="AA674" t="str">
            <v>Pending</v>
          </cell>
          <cell r="AB674" t="str">
            <v>Pending</v>
          </cell>
          <cell r="AC674" t="str">
            <v>Pending</v>
          </cell>
          <cell r="AD674" t="str">
            <v>Pending</v>
          </cell>
          <cell r="AE674" t="str">
            <v>Pending</v>
          </cell>
          <cell r="AF674" t="str">
            <v>Pending</v>
          </cell>
        </row>
        <row r="675">
          <cell r="N675" t="str">
            <v>China</v>
          </cell>
          <cell r="W675" t="str">
            <v>Pending</v>
          </cell>
          <cell r="X675" t="str">
            <v>Pending</v>
          </cell>
          <cell r="Y675" t="str">
            <v>Pending</v>
          </cell>
          <cell r="Z675" t="str">
            <v>Pending</v>
          </cell>
          <cell r="AA675" t="str">
            <v>Pending</v>
          </cell>
          <cell r="AB675" t="str">
            <v>Pending</v>
          </cell>
          <cell r="AC675" t="str">
            <v>Pending</v>
          </cell>
          <cell r="AD675" t="str">
            <v>Pending</v>
          </cell>
          <cell r="AE675" t="str">
            <v>Pending</v>
          </cell>
          <cell r="AF675" t="str">
            <v>Pending</v>
          </cell>
        </row>
        <row r="676">
          <cell r="N676" t="str">
            <v>China</v>
          </cell>
          <cell r="W676" t="str">
            <v>Pending</v>
          </cell>
          <cell r="X676" t="str">
            <v>Pending</v>
          </cell>
          <cell r="Y676" t="str">
            <v>Pending</v>
          </cell>
          <cell r="Z676" t="str">
            <v>Pending</v>
          </cell>
          <cell r="AA676" t="str">
            <v>Pending</v>
          </cell>
          <cell r="AB676" t="str">
            <v>Pending</v>
          </cell>
          <cell r="AC676" t="str">
            <v>Pending</v>
          </cell>
          <cell r="AD676" t="str">
            <v>Pending</v>
          </cell>
          <cell r="AE676" t="str">
            <v>Pending</v>
          </cell>
          <cell r="AF676" t="str">
            <v>Pending</v>
          </cell>
        </row>
        <row r="677">
          <cell r="N677" t="str">
            <v>China</v>
          </cell>
          <cell r="W677" t="str">
            <v>Pending</v>
          </cell>
          <cell r="X677" t="str">
            <v>Pending</v>
          </cell>
          <cell r="Y677" t="str">
            <v>Pending</v>
          </cell>
          <cell r="Z677" t="str">
            <v>Pending</v>
          </cell>
          <cell r="AA677" t="str">
            <v>Pending</v>
          </cell>
          <cell r="AB677" t="str">
            <v>Pending</v>
          </cell>
          <cell r="AC677" t="str">
            <v>Pending</v>
          </cell>
          <cell r="AD677" t="str">
            <v>Pending</v>
          </cell>
          <cell r="AE677" t="str">
            <v>Pending</v>
          </cell>
          <cell r="AF677" t="str">
            <v>Pending</v>
          </cell>
        </row>
        <row r="678">
          <cell r="N678" t="str">
            <v>China</v>
          </cell>
          <cell r="W678" t="str">
            <v>Pending</v>
          </cell>
          <cell r="X678" t="str">
            <v>Pending</v>
          </cell>
          <cell r="Y678" t="str">
            <v>Pending</v>
          </cell>
          <cell r="Z678" t="str">
            <v>Pending</v>
          </cell>
          <cell r="AA678" t="str">
            <v>Pending</v>
          </cell>
          <cell r="AB678" t="str">
            <v>Pending</v>
          </cell>
          <cell r="AC678" t="str">
            <v>Pending</v>
          </cell>
          <cell r="AD678" t="str">
            <v>Pending</v>
          </cell>
          <cell r="AE678" t="str">
            <v>Pending</v>
          </cell>
          <cell r="AF678" t="str">
            <v>Pending</v>
          </cell>
        </row>
        <row r="679">
          <cell r="N679" t="str">
            <v>China</v>
          </cell>
          <cell r="W679" t="str">
            <v>Operational</v>
          </cell>
          <cell r="X679" t="str">
            <v>Operational</v>
          </cell>
          <cell r="Y679" t="str">
            <v>Operational</v>
          </cell>
          <cell r="Z679" t="str">
            <v>Operational</v>
          </cell>
          <cell r="AA679" t="str">
            <v>Operational</v>
          </cell>
          <cell r="AB679" t="str">
            <v>Operational</v>
          </cell>
          <cell r="AC679" t="str">
            <v>Operational</v>
          </cell>
          <cell r="AD679" t="str">
            <v>Operational</v>
          </cell>
          <cell r="AE679" t="str">
            <v>Operational</v>
          </cell>
          <cell r="AF679" t="str">
            <v>Operational</v>
          </cell>
        </row>
        <row r="680">
          <cell r="N680" t="str">
            <v>China</v>
          </cell>
          <cell r="W680" t="str">
            <v>Pending</v>
          </cell>
          <cell r="X680" t="str">
            <v>Pending</v>
          </cell>
          <cell r="Y680" t="str">
            <v>Pending</v>
          </cell>
          <cell r="Z680" t="str">
            <v>Pending</v>
          </cell>
          <cell r="AA680" t="str">
            <v>Pending</v>
          </cell>
          <cell r="AB680" t="str">
            <v>Pending</v>
          </cell>
          <cell r="AC680" t="str">
            <v>Pending</v>
          </cell>
          <cell r="AD680" t="str">
            <v>Pending</v>
          </cell>
          <cell r="AE680" t="str">
            <v>Pending</v>
          </cell>
          <cell r="AF680" t="str">
            <v>Pending</v>
          </cell>
        </row>
        <row r="681">
          <cell r="N681" t="str">
            <v>China</v>
          </cell>
          <cell r="W681" t="str">
            <v>Operational</v>
          </cell>
          <cell r="X681" t="str">
            <v>Operational</v>
          </cell>
          <cell r="Y681" t="str">
            <v>Operational</v>
          </cell>
          <cell r="Z681" t="str">
            <v>Operational</v>
          </cell>
          <cell r="AA681" t="str">
            <v>Operational</v>
          </cell>
          <cell r="AB681" t="str">
            <v>Operational</v>
          </cell>
          <cell r="AC681" t="str">
            <v>Operational</v>
          </cell>
          <cell r="AD681" t="str">
            <v>Operational</v>
          </cell>
          <cell r="AE681" t="str">
            <v>Operational</v>
          </cell>
          <cell r="AF681" t="str">
            <v>Operational</v>
          </cell>
        </row>
        <row r="682">
          <cell r="N682" t="str">
            <v>China</v>
          </cell>
          <cell r="W682" t="str">
            <v>Pending</v>
          </cell>
          <cell r="X682" t="str">
            <v>Pending</v>
          </cell>
          <cell r="Y682" t="str">
            <v>Pending</v>
          </cell>
          <cell r="Z682" t="str">
            <v>Pending</v>
          </cell>
          <cell r="AA682" t="str">
            <v>Pending</v>
          </cell>
          <cell r="AB682" t="str">
            <v>Pending</v>
          </cell>
          <cell r="AC682" t="str">
            <v>Pending</v>
          </cell>
          <cell r="AD682" t="str">
            <v>Pending</v>
          </cell>
          <cell r="AE682" t="str">
            <v>Pending</v>
          </cell>
          <cell r="AF682" t="str">
            <v>Pending</v>
          </cell>
        </row>
        <row r="683">
          <cell r="N683" t="str">
            <v>China</v>
          </cell>
          <cell r="W683" t="str">
            <v>Pending</v>
          </cell>
          <cell r="X683" t="str">
            <v>Pending</v>
          </cell>
          <cell r="Y683" t="str">
            <v>Pending</v>
          </cell>
          <cell r="Z683" t="str">
            <v>Pending</v>
          </cell>
          <cell r="AA683" t="str">
            <v>Pending</v>
          </cell>
          <cell r="AB683" t="str">
            <v>Pending</v>
          </cell>
          <cell r="AC683" t="str">
            <v>Pending</v>
          </cell>
          <cell r="AD683" t="str">
            <v>Pending</v>
          </cell>
          <cell r="AE683" t="str">
            <v>Pending</v>
          </cell>
          <cell r="AF683" t="str">
            <v>Pending</v>
          </cell>
        </row>
        <row r="684">
          <cell r="N684" t="str">
            <v>China</v>
          </cell>
          <cell r="W684" t="str">
            <v>Pending</v>
          </cell>
          <cell r="X684" t="str">
            <v>Pending</v>
          </cell>
          <cell r="Y684" t="str">
            <v>Pending</v>
          </cell>
          <cell r="Z684" t="str">
            <v>Pending</v>
          </cell>
          <cell r="AA684" t="str">
            <v>Pending</v>
          </cell>
          <cell r="AB684" t="str">
            <v>Pending</v>
          </cell>
          <cell r="AC684" t="str">
            <v>Pending</v>
          </cell>
          <cell r="AD684" t="str">
            <v>Pending</v>
          </cell>
          <cell r="AE684" t="str">
            <v>Pending</v>
          </cell>
          <cell r="AF684" t="str">
            <v>Pending</v>
          </cell>
        </row>
        <row r="685">
          <cell r="N685" t="str">
            <v>China</v>
          </cell>
          <cell r="W685" t="str">
            <v>Pending</v>
          </cell>
          <cell r="X685" t="str">
            <v>Pending</v>
          </cell>
          <cell r="Y685" t="str">
            <v>Pending</v>
          </cell>
          <cell r="Z685" t="str">
            <v>Pending</v>
          </cell>
          <cell r="AA685" t="str">
            <v>Pending</v>
          </cell>
          <cell r="AB685" t="str">
            <v>Pending</v>
          </cell>
          <cell r="AC685" t="str">
            <v>Pending</v>
          </cell>
          <cell r="AD685" t="str">
            <v>Pending</v>
          </cell>
          <cell r="AE685" t="str">
            <v>Pending</v>
          </cell>
          <cell r="AF685" t="str">
            <v>Pending</v>
          </cell>
        </row>
        <row r="686">
          <cell r="N686" t="str">
            <v>China</v>
          </cell>
          <cell r="W686" t="str">
            <v>Pending</v>
          </cell>
          <cell r="X686" t="str">
            <v>Pending</v>
          </cell>
          <cell r="Y686" t="str">
            <v>Pending</v>
          </cell>
          <cell r="Z686" t="str">
            <v>Pending</v>
          </cell>
          <cell r="AA686" t="str">
            <v>Pending</v>
          </cell>
          <cell r="AB686" t="str">
            <v>Pending</v>
          </cell>
          <cell r="AC686" t="str">
            <v>Pending</v>
          </cell>
          <cell r="AD686" t="str">
            <v>Pending</v>
          </cell>
          <cell r="AE686" t="str">
            <v>Pending</v>
          </cell>
          <cell r="AF686" t="str">
            <v>Pending</v>
          </cell>
        </row>
        <row r="687">
          <cell r="N687" t="str">
            <v>China</v>
          </cell>
          <cell r="W687" t="str">
            <v>Pending</v>
          </cell>
          <cell r="X687" t="str">
            <v>Pending</v>
          </cell>
          <cell r="Y687" t="str">
            <v>Pending</v>
          </cell>
          <cell r="Z687" t="str">
            <v>Pending</v>
          </cell>
          <cell r="AA687" t="str">
            <v>Pending</v>
          </cell>
          <cell r="AB687" t="str">
            <v>Pending</v>
          </cell>
          <cell r="AC687" t="str">
            <v>Pending</v>
          </cell>
          <cell r="AD687" t="str">
            <v>Pending</v>
          </cell>
          <cell r="AE687" t="str">
            <v>Pending</v>
          </cell>
          <cell r="AF687" t="str">
            <v>Pending</v>
          </cell>
        </row>
        <row r="688">
          <cell r="N688" t="str">
            <v>China</v>
          </cell>
          <cell r="W688" t="str">
            <v>Pending</v>
          </cell>
          <cell r="X688" t="str">
            <v>Pending</v>
          </cell>
          <cell r="Y688" t="str">
            <v>Pending</v>
          </cell>
          <cell r="Z688" t="str">
            <v>Pending</v>
          </cell>
          <cell r="AA688" t="str">
            <v>Pending</v>
          </cell>
          <cell r="AB688" t="str">
            <v>Pending</v>
          </cell>
          <cell r="AC688" t="str">
            <v>Pending</v>
          </cell>
          <cell r="AD688" t="str">
            <v>Pending</v>
          </cell>
          <cell r="AE688" t="str">
            <v>Pending</v>
          </cell>
          <cell r="AF688" t="str">
            <v>Pending</v>
          </cell>
        </row>
        <row r="689">
          <cell r="N689" t="str">
            <v>China</v>
          </cell>
          <cell r="W689" t="str">
            <v>Pending</v>
          </cell>
          <cell r="X689" t="str">
            <v>Pending</v>
          </cell>
          <cell r="Y689" t="str">
            <v>Pending</v>
          </cell>
          <cell r="Z689" t="str">
            <v>Pending</v>
          </cell>
          <cell r="AA689" t="str">
            <v>Pending</v>
          </cell>
          <cell r="AB689" t="str">
            <v>Pending</v>
          </cell>
          <cell r="AC689" t="str">
            <v>Pending</v>
          </cell>
          <cell r="AD689" t="str">
            <v>Pending</v>
          </cell>
          <cell r="AE689" t="str">
            <v>Pending</v>
          </cell>
          <cell r="AF689" t="str">
            <v>Pending</v>
          </cell>
        </row>
        <row r="690">
          <cell r="N690" t="str">
            <v>China</v>
          </cell>
          <cell r="W690" t="str">
            <v>Pending</v>
          </cell>
          <cell r="X690" t="str">
            <v>Pending</v>
          </cell>
          <cell r="Y690" t="str">
            <v>Pending</v>
          </cell>
          <cell r="Z690" t="str">
            <v>Pending</v>
          </cell>
          <cell r="AA690" t="str">
            <v>Pending</v>
          </cell>
          <cell r="AB690" t="str">
            <v>Pending</v>
          </cell>
          <cell r="AC690" t="str">
            <v>Pending</v>
          </cell>
          <cell r="AD690" t="str">
            <v>Pending</v>
          </cell>
          <cell r="AE690" t="str">
            <v>Pending</v>
          </cell>
          <cell r="AF690" t="str">
            <v>Pending</v>
          </cell>
        </row>
        <row r="691">
          <cell r="N691" t="str">
            <v>China</v>
          </cell>
          <cell r="W691" t="str">
            <v>Pending</v>
          </cell>
          <cell r="X691" t="str">
            <v>Pending</v>
          </cell>
          <cell r="Y691" t="str">
            <v>Pending</v>
          </cell>
          <cell r="Z691" t="str">
            <v>Pending</v>
          </cell>
          <cell r="AA691" t="str">
            <v>Pending</v>
          </cell>
          <cell r="AB691" t="str">
            <v>Pending</v>
          </cell>
          <cell r="AC691" t="str">
            <v>Pending</v>
          </cell>
          <cell r="AD691" t="str">
            <v>Pending</v>
          </cell>
          <cell r="AE691" t="str">
            <v>Pending</v>
          </cell>
          <cell r="AF691" t="str">
            <v>Pending</v>
          </cell>
        </row>
        <row r="692">
          <cell r="N692" t="str">
            <v>China</v>
          </cell>
          <cell r="W692" t="str">
            <v>Pending</v>
          </cell>
          <cell r="X692" t="str">
            <v>Pending</v>
          </cell>
          <cell r="Y692" t="str">
            <v>Pending</v>
          </cell>
          <cell r="Z692" t="str">
            <v>Pending</v>
          </cell>
          <cell r="AA692" t="str">
            <v>Pending</v>
          </cell>
          <cell r="AB692" t="str">
            <v>Pending</v>
          </cell>
          <cell r="AC692" t="str">
            <v>Pending</v>
          </cell>
          <cell r="AD692" t="str">
            <v>Pending</v>
          </cell>
          <cell r="AE692" t="str">
            <v>Pending</v>
          </cell>
          <cell r="AF692" t="str">
            <v>Pending</v>
          </cell>
        </row>
        <row r="693">
          <cell r="N693" t="str">
            <v>China</v>
          </cell>
          <cell r="W693" t="str">
            <v>Operational</v>
          </cell>
          <cell r="X693" t="str">
            <v>Operational</v>
          </cell>
          <cell r="Y693" t="str">
            <v>Operational</v>
          </cell>
          <cell r="Z693" t="str">
            <v>Operational</v>
          </cell>
          <cell r="AA693" t="str">
            <v>Operational</v>
          </cell>
          <cell r="AB693" t="str">
            <v>Operational</v>
          </cell>
          <cell r="AC693" t="str">
            <v>Operational</v>
          </cell>
          <cell r="AD693" t="str">
            <v>Operational</v>
          </cell>
          <cell r="AE693" t="str">
            <v>Operational</v>
          </cell>
          <cell r="AF693" t="str">
            <v>Operational</v>
          </cell>
        </row>
        <row r="694">
          <cell r="N694" t="str">
            <v>China</v>
          </cell>
          <cell r="W694" t="str">
            <v>Pending</v>
          </cell>
          <cell r="X694" t="str">
            <v>Pending</v>
          </cell>
          <cell r="Y694" t="str">
            <v>Pending</v>
          </cell>
          <cell r="Z694" t="str">
            <v>Pending</v>
          </cell>
          <cell r="AA694" t="str">
            <v>Pending</v>
          </cell>
          <cell r="AB694" t="str">
            <v>Pending</v>
          </cell>
          <cell r="AC694" t="str">
            <v>Pending</v>
          </cell>
          <cell r="AD694" t="str">
            <v>Pending</v>
          </cell>
          <cell r="AE694" t="str">
            <v>Pending</v>
          </cell>
          <cell r="AF694" t="str">
            <v>Pending</v>
          </cell>
        </row>
        <row r="695">
          <cell r="N695" t="str">
            <v>China</v>
          </cell>
          <cell r="W695" t="str">
            <v>Pending</v>
          </cell>
          <cell r="X695" t="str">
            <v>Pending</v>
          </cell>
          <cell r="Y695" t="str">
            <v>Pending</v>
          </cell>
          <cell r="Z695" t="str">
            <v>Pending</v>
          </cell>
          <cell r="AA695" t="str">
            <v>Pending</v>
          </cell>
          <cell r="AB695" t="str">
            <v>Pending</v>
          </cell>
          <cell r="AC695" t="str">
            <v>Pending</v>
          </cell>
          <cell r="AD695" t="str">
            <v>Pending</v>
          </cell>
          <cell r="AE695" t="str">
            <v>Pending</v>
          </cell>
          <cell r="AF695" t="str">
            <v>Pending</v>
          </cell>
        </row>
        <row r="696">
          <cell r="N696" t="str">
            <v>China</v>
          </cell>
          <cell r="W696" t="str">
            <v>Pending</v>
          </cell>
          <cell r="X696" t="str">
            <v>Pending</v>
          </cell>
          <cell r="Y696" t="str">
            <v>Pending</v>
          </cell>
          <cell r="Z696" t="str">
            <v>Pending</v>
          </cell>
          <cell r="AA696" t="str">
            <v>Pending</v>
          </cell>
          <cell r="AB696" t="str">
            <v>Pending</v>
          </cell>
          <cell r="AC696" t="str">
            <v>Pending</v>
          </cell>
          <cell r="AD696" t="str">
            <v>Pending</v>
          </cell>
          <cell r="AE696" t="str">
            <v>Pending</v>
          </cell>
          <cell r="AF696" t="str">
            <v>Pending</v>
          </cell>
        </row>
        <row r="697">
          <cell r="N697" t="str">
            <v>China</v>
          </cell>
          <cell r="W697" t="str">
            <v>Pending</v>
          </cell>
          <cell r="X697" t="str">
            <v>Pending</v>
          </cell>
          <cell r="Y697" t="str">
            <v>Pending</v>
          </cell>
          <cell r="Z697" t="str">
            <v>Pending</v>
          </cell>
          <cell r="AA697" t="str">
            <v>Pending</v>
          </cell>
          <cell r="AB697" t="str">
            <v>Pending</v>
          </cell>
          <cell r="AC697" t="str">
            <v>Pending</v>
          </cell>
          <cell r="AD697" t="str">
            <v>Pending</v>
          </cell>
          <cell r="AE697" t="str">
            <v>Pending</v>
          </cell>
          <cell r="AF697" t="str">
            <v>Pending</v>
          </cell>
        </row>
        <row r="698">
          <cell r="N698" t="str">
            <v>China</v>
          </cell>
          <cell r="W698" t="str">
            <v>Pending</v>
          </cell>
          <cell r="X698" t="str">
            <v>Pending</v>
          </cell>
          <cell r="Y698" t="str">
            <v>Pending</v>
          </cell>
          <cell r="Z698" t="str">
            <v>Pending</v>
          </cell>
          <cell r="AA698" t="str">
            <v>Pending</v>
          </cell>
          <cell r="AB698" t="str">
            <v>Pending</v>
          </cell>
          <cell r="AC698" t="str">
            <v>Pending</v>
          </cell>
          <cell r="AD698" t="str">
            <v>Pending</v>
          </cell>
          <cell r="AE698" t="str">
            <v>Pending</v>
          </cell>
          <cell r="AF698" t="str">
            <v>Pending</v>
          </cell>
        </row>
        <row r="699">
          <cell r="N699" t="str">
            <v>China</v>
          </cell>
          <cell r="W699" t="str">
            <v>Operational</v>
          </cell>
          <cell r="X699" t="str">
            <v>Operational</v>
          </cell>
          <cell r="Y699" t="str">
            <v>Operational</v>
          </cell>
          <cell r="Z699" t="str">
            <v>Operational</v>
          </cell>
          <cell r="AA699" t="str">
            <v>Operational</v>
          </cell>
          <cell r="AB699" t="str">
            <v>Operational</v>
          </cell>
          <cell r="AC699" t="str">
            <v>Operational</v>
          </cell>
          <cell r="AD699" t="str">
            <v>Operational</v>
          </cell>
          <cell r="AE699" t="str">
            <v>Operational</v>
          </cell>
          <cell r="AF699" t="str">
            <v>Operational</v>
          </cell>
        </row>
        <row r="700">
          <cell r="N700" t="str">
            <v>China</v>
          </cell>
          <cell r="W700" t="str">
            <v>Operational</v>
          </cell>
          <cell r="X700" t="str">
            <v>Operational</v>
          </cell>
          <cell r="Y700" t="str">
            <v>Operational</v>
          </cell>
          <cell r="Z700" t="str">
            <v>Operational</v>
          </cell>
          <cell r="AA700" t="str">
            <v>Operational</v>
          </cell>
          <cell r="AB700" t="str">
            <v>Operational</v>
          </cell>
          <cell r="AC700" t="str">
            <v>Operational</v>
          </cell>
          <cell r="AD700" t="str">
            <v>Operational</v>
          </cell>
          <cell r="AE700" t="str">
            <v>Operational</v>
          </cell>
          <cell r="AF700" t="str">
            <v>Operational</v>
          </cell>
        </row>
        <row r="701">
          <cell r="N701" t="str">
            <v>China</v>
          </cell>
          <cell r="W701" t="str">
            <v>Pending</v>
          </cell>
          <cell r="X701" t="str">
            <v>Pending</v>
          </cell>
          <cell r="Y701" t="str">
            <v>Pending</v>
          </cell>
          <cell r="Z701" t="str">
            <v>Pending</v>
          </cell>
          <cell r="AA701" t="str">
            <v>Pending</v>
          </cell>
          <cell r="AB701" t="str">
            <v>Pending</v>
          </cell>
          <cell r="AC701" t="str">
            <v>Pending</v>
          </cell>
          <cell r="AD701" t="str">
            <v>Pending</v>
          </cell>
          <cell r="AE701" t="str">
            <v>Pending</v>
          </cell>
          <cell r="AF701" t="str">
            <v>Pending</v>
          </cell>
        </row>
        <row r="702">
          <cell r="N702" t="str">
            <v>China</v>
          </cell>
          <cell r="W702" t="str">
            <v>Pending</v>
          </cell>
          <cell r="X702" t="str">
            <v>Pending</v>
          </cell>
          <cell r="Y702" t="str">
            <v>Pending</v>
          </cell>
          <cell r="Z702" t="str">
            <v>Pending</v>
          </cell>
          <cell r="AA702" t="str">
            <v>Pending</v>
          </cell>
          <cell r="AB702" t="str">
            <v>Pending</v>
          </cell>
          <cell r="AC702" t="str">
            <v>Pending</v>
          </cell>
          <cell r="AD702" t="str">
            <v>Pending</v>
          </cell>
          <cell r="AE702" t="str">
            <v>Pending</v>
          </cell>
          <cell r="AF702" t="str">
            <v>Pending</v>
          </cell>
        </row>
        <row r="703">
          <cell r="N703" t="str">
            <v>China</v>
          </cell>
          <cell r="W703" t="str">
            <v>Operational</v>
          </cell>
          <cell r="X703" t="str">
            <v>Operational</v>
          </cell>
          <cell r="Y703" t="str">
            <v>Operational</v>
          </cell>
          <cell r="Z703" t="str">
            <v>Operational</v>
          </cell>
          <cell r="AA703" t="str">
            <v>Operational</v>
          </cell>
          <cell r="AB703" t="str">
            <v>Operational</v>
          </cell>
          <cell r="AC703" t="str">
            <v>Operational</v>
          </cell>
          <cell r="AD703" t="str">
            <v>Operational</v>
          </cell>
          <cell r="AE703" t="str">
            <v>Operational</v>
          </cell>
          <cell r="AF703" t="str">
            <v>Operational</v>
          </cell>
        </row>
        <row r="704">
          <cell r="N704" t="str">
            <v>China</v>
          </cell>
          <cell r="W704" t="str">
            <v>Operational</v>
          </cell>
          <cell r="X704" t="str">
            <v>Operational</v>
          </cell>
          <cell r="Y704" t="str">
            <v>Operational</v>
          </cell>
          <cell r="Z704" t="str">
            <v>Operational</v>
          </cell>
          <cell r="AA704" t="str">
            <v>Operational</v>
          </cell>
          <cell r="AB704" t="str">
            <v>Operational</v>
          </cell>
          <cell r="AC704" t="str">
            <v>Operational</v>
          </cell>
          <cell r="AD704" t="str">
            <v>Operational</v>
          </cell>
          <cell r="AE704" t="str">
            <v>Operational</v>
          </cell>
          <cell r="AF704" t="str">
            <v>Operational</v>
          </cell>
        </row>
        <row r="705">
          <cell r="N705" t="str">
            <v>China</v>
          </cell>
          <cell r="W705" t="str">
            <v>Pending</v>
          </cell>
          <cell r="X705" t="str">
            <v>Pending</v>
          </cell>
          <cell r="Y705" t="str">
            <v>Pending</v>
          </cell>
          <cell r="Z705" t="str">
            <v>Pending</v>
          </cell>
          <cell r="AA705" t="str">
            <v>Pending</v>
          </cell>
          <cell r="AB705" t="str">
            <v>Pending</v>
          </cell>
          <cell r="AC705" t="str">
            <v>Pending</v>
          </cell>
          <cell r="AD705" t="str">
            <v>Pending</v>
          </cell>
          <cell r="AE705" t="str">
            <v>Pending</v>
          </cell>
          <cell r="AF705" t="str">
            <v>Pending</v>
          </cell>
        </row>
        <row r="706">
          <cell r="N706" t="str">
            <v>China</v>
          </cell>
          <cell r="W706" t="str">
            <v>Pending</v>
          </cell>
          <cell r="X706" t="str">
            <v>Pending</v>
          </cell>
          <cell r="Y706" t="str">
            <v>Pending</v>
          </cell>
          <cell r="Z706" t="str">
            <v>Pending</v>
          </cell>
          <cell r="AA706" t="str">
            <v>Pending</v>
          </cell>
          <cell r="AB706" t="str">
            <v>Pending</v>
          </cell>
          <cell r="AC706" t="str">
            <v>Pending</v>
          </cell>
          <cell r="AD706" t="str">
            <v>Pending</v>
          </cell>
          <cell r="AE706" t="str">
            <v>Pending</v>
          </cell>
          <cell r="AF706" t="str">
            <v>Pending</v>
          </cell>
        </row>
        <row r="707">
          <cell r="N707" t="str">
            <v>China</v>
          </cell>
          <cell r="W707" t="str">
            <v>Operational</v>
          </cell>
          <cell r="X707" t="str">
            <v>Operational</v>
          </cell>
          <cell r="Y707" t="str">
            <v>Operational</v>
          </cell>
          <cell r="Z707" t="str">
            <v>Operational</v>
          </cell>
          <cell r="AA707" t="str">
            <v>Operational</v>
          </cell>
          <cell r="AB707" t="str">
            <v>Operational</v>
          </cell>
          <cell r="AC707" t="str">
            <v>Operational</v>
          </cell>
          <cell r="AD707" t="str">
            <v>Operational</v>
          </cell>
          <cell r="AE707" t="str">
            <v>Operational</v>
          </cell>
          <cell r="AF707" t="str">
            <v>Operational</v>
          </cell>
        </row>
        <row r="708">
          <cell r="N708" t="str">
            <v>China</v>
          </cell>
          <cell r="W708" t="str">
            <v>Operational</v>
          </cell>
          <cell r="X708" t="str">
            <v>Operational</v>
          </cell>
          <cell r="Y708" t="str">
            <v>Operational</v>
          </cell>
          <cell r="Z708" t="str">
            <v>Operational</v>
          </cell>
          <cell r="AA708" t="str">
            <v>Operational</v>
          </cell>
          <cell r="AB708" t="str">
            <v>Operational</v>
          </cell>
          <cell r="AC708" t="str">
            <v>Operational</v>
          </cell>
          <cell r="AD708" t="str">
            <v>Operational</v>
          </cell>
          <cell r="AE708" t="str">
            <v>Operational</v>
          </cell>
          <cell r="AF708" t="str">
            <v>Operational</v>
          </cell>
        </row>
        <row r="709">
          <cell r="N709" t="str">
            <v>China</v>
          </cell>
          <cell r="W709" t="str">
            <v>Pending</v>
          </cell>
          <cell r="X709" t="str">
            <v>Pending</v>
          </cell>
          <cell r="Y709" t="str">
            <v>Pending</v>
          </cell>
          <cell r="Z709" t="str">
            <v>Pending</v>
          </cell>
          <cell r="AA709" t="str">
            <v>Pending</v>
          </cell>
          <cell r="AB709" t="str">
            <v>Pending</v>
          </cell>
          <cell r="AC709" t="str">
            <v>Pending</v>
          </cell>
          <cell r="AD709" t="str">
            <v>Pending</v>
          </cell>
          <cell r="AE709" t="str">
            <v>Pending</v>
          </cell>
          <cell r="AF709" t="str">
            <v>Pending</v>
          </cell>
        </row>
        <row r="710">
          <cell r="N710" t="str">
            <v>China</v>
          </cell>
          <cell r="W710" t="str">
            <v>Pending</v>
          </cell>
          <cell r="X710" t="str">
            <v>Pending</v>
          </cell>
          <cell r="Y710" t="str">
            <v>Pending</v>
          </cell>
          <cell r="Z710" t="str">
            <v>Pending</v>
          </cell>
          <cell r="AA710" t="str">
            <v>Pending</v>
          </cell>
          <cell r="AB710" t="str">
            <v>Pending</v>
          </cell>
          <cell r="AC710" t="str">
            <v>Pending</v>
          </cell>
          <cell r="AD710" t="str">
            <v>Pending</v>
          </cell>
          <cell r="AE710" t="str">
            <v>Pending</v>
          </cell>
          <cell r="AF710" t="str">
            <v>Pending</v>
          </cell>
        </row>
        <row r="711">
          <cell r="N711" t="str">
            <v>China</v>
          </cell>
          <cell r="W711" t="str">
            <v>Pending</v>
          </cell>
          <cell r="X711" t="str">
            <v>Pending</v>
          </cell>
          <cell r="Y711" t="str">
            <v>Pending</v>
          </cell>
          <cell r="Z711" t="str">
            <v>Pending</v>
          </cell>
          <cell r="AA711" t="str">
            <v>Pending</v>
          </cell>
          <cell r="AB711" t="str">
            <v>Pending</v>
          </cell>
          <cell r="AC711" t="str">
            <v>Pending</v>
          </cell>
          <cell r="AD711" t="str">
            <v>Pending</v>
          </cell>
          <cell r="AE711" t="str">
            <v>Pending</v>
          </cell>
          <cell r="AF711" t="str">
            <v>Pending</v>
          </cell>
        </row>
        <row r="712">
          <cell r="N712" t="str">
            <v>China</v>
          </cell>
          <cell r="W712" t="str">
            <v>Pending</v>
          </cell>
          <cell r="X712" t="str">
            <v>Pending</v>
          </cell>
          <cell r="Y712" t="str">
            <v>Pending</v>
          </cell>
          <cell r="Z712" t="str">
            <v>Pending</v>
          </cell>
          <cell r="AA712" t="str">
            <v>Pending</v>
          </cell>
          <cell r="AB712" t="str">
            <v>Pending</v>
          </cell>
          <cell r="AC712" t="str">
            <v>Pending</v>
          </cell>
          <cell r="AD712" t="str">
            <v>Pending</v>
          </cell>
          <cell r="AE712" t="str">
            <v>Pending</v>
          </cell>
          <cell r="AF712" t="str">
            <v>Pending</v>
          </cell>
        </row>
        <row r="713">
          <cell r="N713" t="str">
            <v>China</v>
          </cell>
          <cell r="W713" t="str">
            <v>Pending</v>
          </cell>
          <cell r="X713" t="str">
            <v>Pending</v>
          </cell>
          <cell r="Y713" t="str">
            <v>Pending</v>
          </cell>
          <cell r="Z713" t="str">
            <v>Pending</v>
          </cell>
          <cell r="AA713" t="str">
            <v>Pending</v>
          </cell>
          <cell r="AB713" t="str">
            <v>Pending</v>
          </cell>
          <cell r="AC713" t="str">
            <v>Pending</v>
          </cell>
          <cell r="AD713" t="str">
            <v>Pending</v>
          </cell>
          <cell r="AE713" t="str">
            <v>Pending</v>
          </cell>
          <cell r="AF713" t="str">
            <v>Pending</v>
          </cell>
        </row>
        <row r="714">
          <cell r="N714" t="str">
            <v>China</v>
          </cell>
          <cell r="W714" t="str">
            <v>Operational</v>
          </cell>
          <cell r="X714" t="str">
            <v>Operational</v>
          </cell>
          <cell r="Y714" t="str">
            <v>Operational</v>
          </cell>
          <cell r="Z714" t="str">
            <v>Operational</v>
          </cell>
          <cell r="AA714" t="str">
            <v>Operational</v>
          </cell>
          <cell r="AB714" t="str">
            <v>Operational</v>
          </cell>
          <cell r="AC714" t="str">
            <v>Operational</v>
          </cell>
          <cell r="AD714" t="str">
            <v>Operational</v>
          </cell>
          <cell r="AE714" t="str">
            <v>Operational</v>
          </cell>
          <cell r="AF714" t="str">
            <v>Operational</v>
          </cell>
        </row>
        <row r="715">
          <cell r="N715" t="str">
            <v>China</v>
          </cell>
          <cell r="W715" t="str">
            <v>Operational</v>
          </cell>
          <cell r="X715" t="str">
            <v>Operational</v>
          </cell>
          <cell r="Y715" t="str">
            <v>Operational</v>
          </cell>
          <cell r="Z715" t="str">
            <v>Operational</v>
          </cell>
          <cell r="AA715" t="str">
            <v>Operational</v>
          </cell>
          <cell r="AB715" t="str">
            <v>Operational</v>
          </cell>
          <cell r="AC715" t="str">
            <v>Operational</v>
          </cell>
          <cell r="AD715" t="str">
            <v>Operational</v>
          </cell>
          <cell r="AE715" t="str">
            <v>Operational</v>
          </cell>
          <cell r="AF715" t="str">
            <v>Operational</v>
          </cell>
        </row>
        <row r="716">
          <cell r="N716" t="str">
            <v>China</v>
          </cell>
          <cell r="W716" t="str">
            <v>Operational</v>
          </cell>
          <cell r="X716" t="str">
            <v>Operational</v>
          </cell>
          <cell r="Y716" t="str">
            <v>Operational</v>
          </cell>
          <cell r="Z716" t="str">
            <v>Operational</v>
          </cell>
          <cell r="AA716" t="str">
            <v>Operational</v>
          </cell>
          <cell r="AB716" t="str">
            <v>Operational</v>
          </cell>
          <cell r="AC716" t="str">
            <v>Operational</v>
          </cell>
          <cell r="AD716" t="str">
            <v>Operational</v>
          </cell>
          <cell r="AE716" t="str">
            <v>Operational</v>
          </cell>
          <cell r="AF716" t="str">
            <v>Operational</v>
          </cell>
        </row>
        <row r="717">
          <cell r="N717" t="str">
            <v>China</v>
          </cell>
          <cell r="W717" t="str">
            <v>Pending</v>
          </cell>
          <cell r="X717" t="str">
            <v>Pending</v>
          </cell>
          <cell r="Y717" t="str">
            <v>Pending</v>
          </cell>
          <cell r="Z717" t="str">
            <v>Pending</v>
          </cell>
          <cell r="AA717" t="str">
            <v>Pending</v>
          </cell>
          <cell r="AB717" t="str">
            <v>Pending</v>
          </cell>
          <cell r="AC717" t="str">
            <v>Pending</v>
          </cell>
          <cell r="AD717" t="str">
            <v>Pending</v>
          </cell>
          <cell r="AE717" t="str">
            <v>Pending</v>
          </cell>
          <cell r="AF717" t="str">
            <v>Pending</v>
          </cell>
        </row>
        <row r="718">
          <cell r="N718" t="str">
            <v>China</v>
          </cell>
          <cell r="W718" t="str">
            <v>Pending</v>
          </cell>
          <cell r="X718" t="str">
            <v>Pending</v>
          </cell>
          <cell r="Y718" t="str">
            <v>Pending</v>
          </cell>
          <cell r="Z718" t="str">
            <v>Pending</v>
          </cell>
          <cell r="AA718" t="str">
            <v>Pending</v>
          </cell>
          <cell r="AB718" t="str">
            <v>Pending</v>
          </cell>
          <cell r="AC718" t="str">
            <v>Pending</v>
          </cell>
          <cell r="AD718" t="str">
            <v>Pending</v>
          </cell>
          <cell r="AE718" t="str">
            <v>Pending</v>
          </cell>
          <cell r="AF718" t="str">
            <v>Pending</v>
          </cell>
        </row>
        <row r="719">
          <cell r="N719" t="str">
            <v>China</v>
          </cell>
          <cell r="W719" t="str">
            <v>Pending</v>
          </cell>
          <cell r="X719" t="str">
            <v>Pending</v>
          </cell>
          <cell r="Y719" t="str">
            <v>Pending</v>
          </cell>
          <cell r="Z719" t="str">
            <v>Pending</v>
          </cell>
          <cell r="AA719" t="str">
            <v>Pending</v>
          </cell>
          <cell r="AB719" t="str">
            <v>Pending</v>
          </cell>
          <cell r="AC719" t="str">
            <v>Pending</v>
          </cell>
          <cell r="AD719" t="str">
            <v>Pending</v>
          </cell>
          <cell r="AE719" t="str">
            <v>Pending</v>
          </cell>
          <cell r="AF719" t="str">
            <v>Pending</v>
          </cell>
        </row>
        <row r="720">
          <cell r="N720" t="str">
            <v>China</v>
          </cell>
          <cell r="W720" t="str">
            <v>Pending</v>
          </cell>
          <cell r="X720" t="str">
            <v>Pending</v>
          </cell>
          <cell r="Y720" t="str">
            <v>Pending</v>
          </cell>
          <cell r="Z720" t="str">
            <v>Pending</v>
          </cell>
          <cell r="AA720" t="str">
            <v>Pending</v>
          </cell>
          <cell r="AB720" t="str">
            <v>Pending</v>
          </cell>
          <cell r="AC720" t="str">
            <v>Pending</v>
          </cell>
          <cell r="AD720" t="str">
            <v>Pending</v>
          </cell>
          <cell r="AE720" t="str">
            <v>Pending</v>
          </cell>
          <cell r="AF720" t="str">
            <v>Pending</v>
          </cell>
        </row>
        <row r="721">
          <cell r="N721" t="str">
            <v>China</v>
          </cell>
          <cell r="W721" t="str">
            <v>Pending</v>
          </cell>
          <cell r="X721" t="str">
            <v>Pending</v>
          </cell>
          <cell r="Y721" t="str">
            <v>Pending</v>
          </cell>
          <cell r="Z721" t="str">
            <v>Pending</v>
          </cell>
          <cell r="AA721" t="str">
            <v>Pending</v>
          </cell>
          <cell r="AB721" t="str">
            <v>Pending</v>
          </cell>
          <cell r="AC721" t="str">
            <v>Pending</v>
          </cell>
          <cell r="AD721" t="str">
            <v>Pending</v>
          </cell>
          <cell r="AE721" t="str">
            <v>Pending</v>
          </cell>
          <cell r="AF721" t="str">
            <v>Pending</v>
          </cell>
        </row>
        <row r="722">
          <cell r="N722" t="str">
            <v>China</v>
          </cell>
          <cell r="W722" t="str">
            <v>Operational</v>
          </cell>
          <cell r="X722" t="str">
            <v>Operational</v>
          </cell>
          <cell r="Y722" t="str">
            <v>Operational</v>
          </cell>
          <cell r="Z722" t="str">
            <v>Operational</v>
          </cell>
          <cell r="AA722" t="str">
            <v>Operational</v>
          </cell>
          <cell r="AB722" t="str">
            <v>Operational</v>
          </cell>
          <cell r="AC722" t="str">
            <v>Operational</v>
          </cell>
          <cell r="AD722" t="str">
            <v>Operational</v>
          </cell>
          <cell r="AE722" t="str">
            <v>Operational</v>
          </cell>
          <cell r="AF722" t="str">
            <v>Operational</v>
          </cell>
        </row>
        <row r="723">
          <cell r="N723" t="str">
            <v>China</v>
          </cell>
          <cell r="W723" t="str">
            <v>Pending</v>
          </cell>
          <cell r="X723" t="str">
            <v>Pending</v>
          </cell>
          <cell r="Y723" t="str">
            <v>Pending</v>
          </cell>
          <cell r="Z723" t="str">
            <v>Pending</v>
          </cell>
          <cell r="AA723" t="str">
            <v>Pending</v>
          </cell>
          <cell r="AB723" t="str">
            <v>Pending</v>
          </cell>
          <cell r="AC723" t="str">
            <v>Pending</v>
          </cell>
          <cell r="AD723" t="str">
            <v>Pending</v>
          </cell>
          <cell r="AE723" t="str">
            <v>Pending</v>
          </cell>
          <cell r="AF723" t="str">
            <v>Pending</v>
          </cell>
        </row>
        <row r="724">
          <cell r="N724" t="str">
            <v>China</v>
          </cell>
          <cell r="W724" t="str">
            <v>Operational</v>
          </cell>
          <cell r="X724" t="str">
            <v>Operational</v>
          </cell>
          <cell r="Y724" t="str">
            <v>Operational</v>
          </cell>
          <cell r="Z724" t="str">
            <v>Operational</v>
          </cell>
          <cell r="AA724" t="str">
            <v>Operational</v>
          </cell>
          <cell r="AB724" t="str">
            <v>Operational</v>
          </cell>
          <cell r="AC724" t="str">
            <v>Operational</v>
          </cell>
          <cell r="AD724" t="str">
            <v>Operational</v>
          </cell>
          <cell r="AE724" t="str">
            <v>Operational</v>
          </cell>
          <cell r="AF724" t="str">
            <v>Operational</v>
          </cell>
        </row>
        <row r="725">
          <cell r="N725" t="str">
            <v>China</v>
          </cell>
          <cell r="W725" t="str">
            <v>Under Construction</v>
          </cell>
          <cell r="X725" t="str">
            <v>Operational</v>
          </cell>
          <cell r="Y725" t="str">
            <v>Operational</v>
          </cell>
          <cell r="Z725" t="str">
            <v>Operational</v>
          </cell>
          <cell r="AA725" t="str">
            <v>Operational</v>
          </cell>
          <cell r="AB725" t="str">
            <v>Operational</v>
          </cell>
          <cell r="AC725" t="str">
            <v>Operational</v>
          </cell>
          <cell r="AD725" t="str">
            <v>Operational</v>
          </cell>
          <cell r="AE725" t="str">
            <v>Operational</v>
          </cell>
          <cell r="AF725" t="str">
            <v>Operational</v>
          </cell>
        </row>
        <row r="726">
          <cell r="N726" t="str">
            <v>China</v>
          </cell>
          <cell r="W726" t="str">
            <v>Pending</v>
          </cell>
          <cell r="X726" t="str">
            <v>Pending</v>
          </cell>
          <cell r="Y726" t="str">
            <v>Pending</v>
          </cell>
          <cell r="Z726" t="str">
            <v>Pending</v>
          </cell>
          <cell r="AA726" t="str">
            <v>Pending</v>
          </cell>
          <cell r="AB726" t="str">
            <v>Pending</v>
          </cell>
          <cell r="AC726" t="str">
            <v>Pending</v>
          </cell>
          <cell r="AD726" t="str">
            <v>Pending</v>
          </cell>
          <cell r="AE726" t="str">
            <v>Pending</v>
          </cell>
          <cell r="AF726" t="str">
            <v>Pending</v>
          </cell>
        </row>
        <row r="727">
          <cell r="N727" t="str">
            <v>China</v>
          </cell>
          <cell r="W727" t="str">
            <v>Pending</v>
          </cell>
          <cell r="X727" t="str">
            <v>Pending</v>
          </cell>
          <cell r="Y727" t="str">
            <v>Pending</v>
          </cell>
          <cell r="Z727" t="str">
            <v>Pending</v>
          </cell>
          <cell r="AA727" t="str">
            <v>Pending</v>
          </cell>
          <cell r="AB727" t="str">
            <v>Pending</v>
          </cell>
          <cell r="AC727" t="str">
            <v>Pending</v>
          </cell>
          <cell r="AD727" t="str">
            <v>Pending</v>
          </cell>
          <cell r="AE727" t="str">
            <v>Pending</v>
          </cell>
          <cell r="AF727" t="str">
            <v>Pending</v>
          </cell>
        </row>
        <row r="728">
          <cell r="N728" t="str">
            <v>China</v>
          </cell>
          <cell r="W728" t="str">
            <v>Pending</v>
          </cell>
          <cell r="X728" t="str">
            <v>Pending</v>
          </cell>
          <cell r="Y728" t="str">
            <v>Pending</v>
          </cell>
          <cell r="Z728" t="str">
            <v>Pending</v>
          </cell>
          <cell r="AA728" t="str">
            <v>Pending</v>
          </cell>
          <cell r="AB728" t="str">
            <v>Pending</v>
          </cell>
          <cell r="AC728" t="str">
            <v>Pending</v>
          </cell>
          <cell r="AD728" t="str">
            <v>Pending</v>
          </cell>
          <cell r="AE728" t="str">
            <v>Pending</v>
          </cell>
          <cell r="AF728" t="str">
            <v>Pending</v>
          </cell>
        </row>
        <row r="729">
          <cell r="N729" t="str">
            <v>China</v>
          </cell>
          <cell r="W729" t="str">
            <v>Pending</v>
          </cell>
          <cell r="X729" t="str">
            <v>Pending</v>
          </cell>
          <cell r="Y729" t="str">
            <v>Pending</v>
          </cell>
          <cell r="Z729" t="str">
            <v>Pending</v>
          </cell>
          <cell r="AA729" t="str">
            <v>Pending</v>
          </cell>
          <cell r="AB729" t="str">
            <v>Pending</v>
          </cell>
          <cell r="AC729" t="str">
            <v>Pending</v>
          </cell>
          <cell r="AD729" t="str">
            <v>Pending</v>
          </cell>
          <cell r="AE729" t="str">
            <v>Pending</v>
          </cell>
          <cell r="AF729" t="str">
            <v>Pending</v>
          </cell>
        </row>
        <row r="730">
          <cell r="N730" t="str">
            <v>China</v>
          </cell>
          <cell r="W730" t="str">
            <v>Pending</v>
          </cell>
          <cell r="X730" t="str">
            <v>Pending</v>
          </cell>
          <cell r="Y730" t="str">
            <v>Pending</v>
          </cell>
          <cell r="Z730" t="str">
            <v>Pending</v>
          </cell>
          <cell r="AA730" t="str">
            <v>Pending</v>
          </cell>
          <cell r="AB730" t="str">
            <v>Pending</v>
          </cell>
          <cell r="AC730" t="str">
            <v>Pending</v>
          </cell>
          <cell r="AD730" t="str">
            <v>Pending</v>
          </cell>
          <cell r="AE730" t="str">
            <v>Pending</v>
          </cell>
          <cell r="AF730" t="str">
            <v>Pending</v>
          </cell>
        </row>
        <row r="731">
          <cell r="N731" t="str">
            <v>China</v>
          </cell>
          <cell r="W731" t="str">
            <v>Pending</v>
          </cell>
          <cell r="X731" t="str">
            <v>Pending</v>
          </cell>
          <cell r="Y731" t="str">
            <v>Pending</v>
          </cell>
          <cell r="Z731" t="str">
            <v>Pending</v>
          </cell>
          <cell r="AA731" t="str">
            <v>Pending</v>
          </cell>
          <cell r="AB731" t="str">
            <v>Pending</v>
          </cell>
          <cell r="AC731" t="str">
            <v>Pending</v>
          </cell>
          <cell r="AD731" t="str">
            <v>Pending</v>
          </cell>
          <cell r="AE731" t="str">
            <v>Pending</v>
          </cell>
          <cell r="AF731" t="str">
            <v>Pending</v>
          </cell>
        </row>
        <row r="732">
          <cell r="N732" t="str">
            <v>China</v>
          </cell>
          <cell r="W732" t="str">
            <v>Pending</v>
          </cell>
          <cell r="X732" t="str">
            <v>Pending</v>
          </cell>
          <cell r="Y732" t="str">
            <v>Pending</v>
          </cell>
          <cell r="Z732" t="str">
            <v>Pending</v>
          </cell>
          <cell r="AA732" t="str">
            <v>Pending</v>
          </cell>
          <cell r="AB732" t="str">
            <v>Pending</v>
          </cell>
          <cell r="AC732" t="str">
            <v>Pending</v>
          </cell>
          <cell r="AD732" t="str">
            <v>Pending</v>
          </cell>
          <cell r="AE732" t="str">
            <v>Pending</v>
          </cell>
          <cell r="AF732" t="str">
            <v>Pending</v>
          </cell>
        </row>
        <row r="733">
          <cell r="N733" t="str">
            <v>China</v>
          </cell>
          <cell r="W733" t="str">
            <v>Pending</v>
          </cell>
          <cell r="X733" t="str">
            <v>Pending</v>
          </cell>
          <cell r="Y733" t="str">
            <v>Pending</v>
          </cell>
          <cell r="Z733" t="str">
            <v>Pending</v>
          </cell>
          <cell r="AA733" t="str">
            <v>Pending</v>
          </cell>
          <cell r="AB733" t="str">
            <v>Pending</v>
          </cell>
          <cell r="AC733" t="str">
            <v>Pending</v>
          </cell>
          <cell r="AD733" t="str">
            <v>Pending</v>
          </cell>
          <cell r="AE733" t="str">
            <v>Pending</v>
          </cell>
          <cell r="AF733" t="str">
            <v>Pending</v>
          </cell>
        </row>
        <row r="734">
          <cell r="N734" t="str">
            <v>China</v>
          </cell>
          <cell r="W734" t="str">
            <v>Pending</v>
          </cell>
          <cell r="X734" t="str">
            <v>Pending</v>
          </cell>
          <cell r="Y734" t="str">
            <v>Pending</v>
          </cell>
          <cell r="Z734" t="str">
            <v>Pending</v>
          </cell>
          <cell r="AA734" t="str">
            <v>Pending</v>
          </cell>
          <cell r="AB734" t="str">
            <v>Pending</v>
          </cell>
          <cell r="AC734" t="str">
            <v>Pending</v>
          </cell>
          <cell r="AD734" t="str">
            <v>Pending</v>
          </cell>
          <cell r="AE734" t="str">
            <v>Pending</v>
          </cell>
          <cell r="AF734" t="str">
            <v>Pending</v>
          </cell>
        </row>
        <row r="735">
          <cell r="N735" t="str">
            <v>China</v>
          </cell>
          <cell r="W735" t="str">
            <v>Pending</v>
          </cell>
          <cell r="X735" t="str">
            <v>Pending</v>
          </cell>
          <cell r="Y735" t="str">
            <v>Pending</v>
          </cell>
          <cell r="Z735" t="str">
            <v>Pending</v>
          </cell>
          <cell r="AA735" t="str">
            <v>Pending</v>
          </cell>
          <cell r="AB735" t="str">
            <v>Pending</v>
          </cell>
          <cell r="AC735" t="str">
            <v>Pending</v>
          </cell>
          <cell r="AD735" t="str">
            <v>Pending</v>
          </cell>
          <cell r="AE735" t="str">
            <v>Pending</v>
          </cell>
          <cell r="AF735" t="str">
            <v>Pending</v>
          </cell>
        </row>
        <row r="736">
          <cell r="N736" t="str">
            <v>China</v>
          </cell>
          <cell r="W736" t="str">
            <v>Pending</v>
          </cell>
          <cell r="X736" t="str">
            <v>Pending</v>
          </cell>
          <cell r="Y736" t="str">
            <v>Pending</v>
          </cell>
          <cell r="Z736" t="str">
            <v>Pending</v>
          </cell>
          <cell r="AA736" t="str">
            <v>Pending</v>
          </cell>
          <cell r="AB736" t="str">
            <v>Pending</v>
          </cell>
          <cell r="AC736" t="str">
            <v>Pending</v>
          </cell>
          <cell r="AD736" t="str">
            <v>Pending</v>
          </cell>
          <cell r="AE736" t="str">
            <v>Pending</v>
          </cell>
          <cell r="AF736" t="str">
            <v>Pending</v>
          </cell>
        </row>
        <row r="737">
          <cell r="N737" t="str">
            <v>China</v>
          </cell>
          <cell r="W737" t="str">
            <v>Pending</v>
          </cell>
          <cell r="X737" t="str">
            <v>Pending</v>
          </cell>
          <cell r="Y737" t="str">
            <v>Pending</v>
          </cell>
          <cell r="Z737" t="str">
            <v>Pending</v>
          </cell>
          <cell r="AA737" t="str">
            <v>Pending</v>
          </cell>
          <cell r="AB737" t="str">
            <v>Pending</v>
          </cell>
          <cell r="AC737" t="str">
            <v>Pending</v>
          </cell>
          <cell r="AD737" t="str">
            <v>Pending</v>
          </cell>
          <cell r="AE737" t="str">
            <v>Pending</v>
          </cell>
          <cell r="AF737" t="str">
            <v>Pending</v>
          </cell>
        </row>
        <row r="738">
          <cell r="N738" t="str">
            <v>China</v>
          </cell>
          <cell r="W738" t="str">
            <v>Pending</v>
          </cell>
          <cell r="X738" t="str">
            <v>Pending</v>
          </cell>
          <cell r="Y738" t="str">
            <v>Pending</v>
          </cell>
          <cell r="Z738" t="str">
            <v>Pending</v>
          </cell>
          <cell r="AA738" t="str">
            <v>Pending</v>
          </cell>
          <cell r="AB738" t="str">
            <v>Pending</v>
          </cell>
          <cell r="AC738" t="str">
            <v>Pending</v>
          </cell>
          <cell r="AD738" t="str">
            <v>Pending</v>
          </cell>
          <cell r="AE738" t="str">
            <v>Pending</v>
          </cell>
          <cell r="AF738" t="str">
            <v>Pending</v>
          </cell>
        </row>
        <row r="739">
          <cell r="N739" t="str">
            <v>China</v>
          </cell>
          <cell r="W739" t="str">
            <v>Pending</v>
          </cell>
          <cell r="X739" t="str">
            <v>Pending</v>
          </cell>
          <cell r="Y739" t="str">
            <v>Pending</v>
          </cell>
          <cell r="Z739" t="str">
            <v>Pending</v>
          </cell>
          <cell r="AA739" t="str">
            <v>Pending</v>
          </cell>
          <cell r="AB739" t="str">
            <v>Pending</v>
          </cell>
          <cell r="AC739" t="str">
            <v>Pending</v>
          </cell>
          <cell r="AD739" t="str">
            <v>Pending</v>
          </cell>
          <cell r="AE739" t="str">
            <v>Pending</v>
          </cell>
          <cell r="AF739" t="str">
            <v>Pending</v>
          </cell>
        </row>
        <row r="740">
          <cell r="N740" t="str">
            <v>China</v>
          </cell>
          <cell r="W740" t="str">
            <v>Pending</v>
          </cell>
          <cell r="X740" t="str">
            <v>Pending</v>
          </cell>
          <cell r="Y740" t="str">
            <v>Pending</v>
          </cell>
          <cell r="Z740" t="str">
            <v>Pending</v>
          </cell>
          <cell r="AA740" t="str">
            <v>Pending</v>
          </cell>
          <cell r="AB740" t="str">
            <v>Pending</v>
          </cell>
          <cell r="AC740" t="str">
            <v>Pending</v>
          </cell>
          <cell r="AD740" t="str">
            <v>Pending</v>
          </cell>
          <cell r="AE740" t="str">
            <v>Pending</v>
          </cell>
          <cell r="AF740" t="str">
            <v>Pending</v>
          </cell>
        </row>
        <row r="741">
          <cell r="N741" t="str">
            <v>China</v>
          </cell>
          <cell r="W741" t="str">
            <v>Pending</v>
          </cell>
          <cell r="X741" t="str">
            <v>Pending</v>
          </cell>
          <cell r="Y741" t="str">
            <v>Pending</v>
          </cell>
          <cell r="Z741" t="str">
            <v>Pending</v>
          </cell>
          <cell r="AA741" t="str">
            <v>Pending</v>
          </cell>
          <cell r="AB741" t="str">
            <v>Pending</v>
          </cell>
          <cell r="AC741" t="str">
            <v>Pending</v>
          </cell>
          <cell r="AD741" t="str">
            <v>Pending</v>
          </cell>
          <cell r="AE741" t="str">
            <v>Pending</v>
          </cell>
          <cell r="AF741" t="str">
            <v>Pending</v>
          </cell>
        </row>
        <row r="742">
          <cell r="N742" t="str">
            <v>Hong Kong SAR, China</v>
          </cell>
          <cell r="W742" t="str">
            <v>Operational</v>
          </cell>
          <cell r="X742" t="str">
            <v>Operational</v>
          </cell>
          <cell r="Y742" t="str">
            <v>Operational</v>
          </cell>
          <cell r="Z742" t="str">
            <v>Operational</v>
          </cell>
          <cell r="AA742" t="str">
            <v>Operational</v>
          </cell>
          <cell r="AB742" t="str">
            <v>Operational</v>
          </cell>
          <cell r="AC742" t="str">
            <v>Operational</v>
          </cell>
          <cell r="AD742" t="str">
            <v>Operational</v>
          </cell>
          <cell r="AE742" t="str">
            <v>Operational</v>
          </cell>
          <cell r="AF742" t="str">
            <v>Operational</v>
          </cell>
        </row>
        <row r="743">
          <cell r="N743" t="str">
            <v>Singapore</v>
          </cell>
          <cell r="W743" t="str">
            <v>Under Construction</v>
          </cell>
          <cell r="X743" t="str">
            <v>Under Construction</v>
          </cell>
          <cell r="Y743" t="str">
            <v>Under Construction</v>
          </cell>
          <cell r="Z743" t="str">
            <v>Under Construction</v>
          </cell>
          <cell r="AA743" t="str">
            <v>Under Construction</v>
          </cell>
          <cell r="AB743" t="str">
            <v>Under Construction</v>
          </cell>
          <cell r="AC743" t="str">
            <v>Operational</v>
          </cell>
          <cell r="AD743" t="str">
            <v>Operational</v>
          </cell>
          <cell r="AE743" t="str">
            <v>Operational</v>
          </cell>
          <cell r="AF743" t="str">
            <v>Operational</v>
          </cell>
        </row>
        <row r="744">
          <cell r="N744" t="str">
            <v>Singapore</v>
          </cell>
          <cell r="W744" t="str">
            <v>Operational</v>
          </cell>
          <cell r="X744" t="str">
            <v>Operational</v>
          </cell>
          <cell r="Y744" t="str">
            <v>Operational</v>
          </cell>
          <cell r="Z744" t="str">
            <v>Operational</v>
          </cell>
          <cell r="AA744" t="str">
            <v>Operational</v>
          </cell>
          <cell r="AB744" t="str">
            <v>Operational</v>
          </cell>
          <cell r="AC744" t="str">
            <v>Operational</v>
          </cell>
          <cell r="AD744" t="str">
            <v>Operational</v>
          </cell>
          <cell r="AE744" t="str">
            <v>Operational</v>
          </cell>
          <cell r="AF744" t="str">
            <v>Operational</v>
          </cell>
        </row>
        <row r="745">
          <cell r="N745" t="str">
            <v>Singapore</v>
          </cell>
          <cell r="W745" t="str">
            <v>Under Construction</v>
          </cell>
          <cell r="X745" t="str">
            <v>Under Construction</v>
          </cell>
          <cell r="Y745" t="str">
            <v>Under Construction</v>
          </cell>
          <cell r="Z745" t="str">
            <v>Under Construction</v>
          </cell>
          <cell r="AA745" t="str">
            <v>Under Construction</v>
          </cell>
          <cell r="AB745" t="str">
            <v>Under Construction</v>
          </cell>
          <cell r="AC745" t="str">
            <v>Under Construction</v>
          </cell>
          <cell r="AD745" t="str">
            <v>Under Construction</v>
          </cell>
          <cell r="AE745" t="str">
            <v>Operational</v>
          </cell>
          <cell r="AF745" t="str">
            <v>Operational</v>
          </cell>
        </row>
        <row r="746">
          <cell r="N746" t="str">
            <v>Singapore</v>
          </cell>
          <cell r="W746" t="str">
            <v>Operational</v>
          </cell>
          <cell r="X746" t="str">
            <v>Operational</v>
          </cell>
          <cell r="Y746" t="str">
            <v>Operational</v>
          </cell>
          <cell r="Z746" t="str">
            <v>Operational</v>
          </cell>
          <cell r="AA746" t="str">
            <v>Operational</v>
          </cell>
          <cell r="AB746" t="str">
            <v>Operational</v>
          </cell>
          <cell r="AC746" t="str">
            <v>Operational</v>
          </cell>
          <cell r="AD746" t="str">
            <v>Operational</v>
          </cell>
          <cell r="AE746" t="str">
            <v>Operational</v>
          </cell>
          <cell r="AF746" t="str">
            <v>Operational</v>
          </cell>
        </row>
        <row r="747">
          <cell r="N747" t="str">
            <v>Singapore</v>
          </cell>
          <cell r="W747" t="str">
            <v>Operational</v>
          </cell>
          <cell r="X747" t="str">
            <v>Operational</v>
          </cell>
          <cell r="Y747" t="str">
            <v>Operational</v>
          </cell>
          <cell r="Z747" t="str">
            <v>Operational</v>
          </cell>
          <cell r="AA747" t="str">
            <v>Operational</v>
          </cell>
          <cell r="AB747" t="str">
            <v>Operational</v>
          </cell>
          <cell r="AC747" t="str">
            <v>Operational</v>
          </cell>
          <cell r="AD747" t="str">
            <v>Operational</v>
          </cell>
          <cell r="AE747" t="str">
            <v>Operational</v>
          </cell>
          <cell r="AF747" t="str">
            <v>Operational</v>
          </cell>
        </row>
        <row r="748">
          <cell r="N748" t="str">
            <v>Singapore</v>
          </cell>
          <cell r="W748" t="str">
            <v>Operational</v>
          </cell>
          <cell r="X748" t="str">
            <v>Operational</v>
          </cell>
          <cell r="Y748" t="str">
            <v>Operational</v>
          </cell>
          <cell r="Z748" t="str">
            <v>Operational</v>
          </cell>
          <cell r="AA748" t="str">
            <v>Operational</v>
          </cell>
          <cell r="AB748" t="str">
            <v>Operational</v>
          </cell>
          <cell r="AC748" t="str">
            <v>Operational</v>
          </cell>
          <cell r="AD748" t="str">
            <v>Operational</v>
          </cell>
          <cell r="AE748" t="str">
            <v>Operational</v>
          </cell>
          <cell r="AF748" t="str">
            <v>Operational</v>
          </cell>
        </row>
        <row r="749">
          <cell r="N749" t="str">
            <v>Singapore</v>
          </cell>
          <cell r="W749" t="str">
            <v>Operational</v>
          </cell>
          <cell r="X749" t="str">
            <v>Operational</v>
          </cell>
          <cell r="Y749" t="str">
            <v>Operational</v>
          </cell>
          <cell r="Z749" t="str">
            <v>Operational</v>
          </cell>
          <cell r="AA749" t="str">
            <v>Operational</v>
          </cell>
          <cell r="AB749" t="str">
            <v>Operational</v>
          </cell>
          <cell r="AC749" t="str">
            <v>Operational</v>
          </cell>
          <cell r="AD749" t="str">
            <v>Operational</v>
          </cell>
          <cell r="AE749" t="str">
            <v>Operational</v>
          </cell>
          <cell r="AF749" t="str">
            <v>Operational</v>
          </cell>
        </row>
        <row r="750">
          <cell r="N750" t="str">
            <v>Australia</v>
          </cell>
          <cell r="W750" t="str">
            <v>Operational</v>
          </cell>
          <cell r="X750" t="str">
            <v>Operational</v>
          </cell>
          <cell r="Y750" t="str">
            <v>Operational</v>
          </cell>
          <cell r="Z750" t="str">
            <v>Operational</v>
          </cell>
          <cell r="AA750" t="str">
            <v>Operational</v>
          </cell>
          <cell r="AB750" t="str">
            <v>Operational</v>
          </cell>
          <cell r="AC750" t="str">
            <v>Operational</v>
          </cell>
          <cell r="AD750" t="str">
            <v>Operational</v>
          </cell>
          <cell r="AE750" t="str">
            <v>Operational</v>
          </cell>
          <cell r="AF750" t="str">
            <v>Operational</v>
          </cell>
        </row>
        <row r="751">
          <cell r="N751" t="str">
            <v>Australia</v>
          </cell>
          <cell r="W751" t="str">
            <v>Operational</v>
          </cell>
          <cell r="X751" t="str">
            <v>Operational</v>
          </cell>
          <cell r="Y751" t="str">
            <v>Operational</v>
          </cell>
          <cell r="Z751" t="str">
            <v>Operational</v>
          </cell>
          <cell r="AA751" t="str">
            <v>Operational</v>
          </cell>
          <cell r="AB751" t="str">
            <v>Operational</v>
          </cell>
          <cell r="AC751" t="str">
            <v>Operational</v>
          </cell>
          <cell r="AD751" t="str">
            <v>Operational</v>
          </cell>
          <cell r="AE751" t="str">
            <v>Operational</v>
          </cell>
          <cell r="AF751" t="str">
            <v>Operational</v>
          </cell>
        </row>
        <row r="752">
          <cell r="N752" t="str">
            <v>Australia</v>
          </cell>
          <cell r="W752" t="str">
            <v>Operational</v>
          </cell>
          <cell r="X752" t="str">
            <v>Operational</v>
          </cell>
          <cell r="Y752" t="str">
            <v>Operational</v>
          </cell>
          <cell r="Z752" t="str">
            <v>Operational</v>
          </cell>
          <cell r="AA752" t="str">
            <v>Operational</v>
          </cell>
          <cell r="AB752" t="str">
            <v>Operational</v>
          </cell>
          <cell r="AC752" t="str">
            <v>Operational</v>
          </cell>
          <cell r="AD752" t="str">
            <v>Operational</v>
          </cell>
          <cell r="AE752" t="str">
            <v>Operational</v>
          </cell>
          <cell r="AF752" t="str">
            <v>Operational</v>
          </cell>
        </row>
        <row r="753">
          <cell r="N753" t="str">
            <v>Australia</v>
          </cell>
          <cell r="W753" t="str">
            <v>Operational</v>
          </cell>
          <cell r="X753" t="str">
            <v>Operational</v>
          </cell>
          <cell r="Y753" t="str">
            <v>Operational</v>
          </cell>
          <cell r="Z753" t="str">
            <v>Operational</v>
          </cell>
          <cell r="AA753" t="str">
            <v>Operational</v>
          </cell>
          <cell r="AB753" t="str">
            <v>Operational</v>
          </cell>
          <cell r="AC753" t="str">
            <v>Operational</v>
          </cell>
          <cell r="AD753" t="str">
            <v>Operational</v>
          </cell>
          <cell r="AE753" t="str">
            <v>Operational</v>
          </cell>
          <cell r="AF753" t="str">
            <v>Operational</v>
          </cell>
        </row>
        <row r="754">
          <cell r="N754" t="str">
            <v>Australia</v>
          </cell>
          <cell r="W754" t="str">
            <v>Operational</v>
          </cell>
          <cell r="X754" t="str">
            <v>Operational</v>
          </cell>
          <cell r="Y754" t="str">
            <v>Operational</v>
          </cell>
          <cell r="Z754" t="str">
            <v>Operational</v>
          </cell>
          <cell r="AA754" t="str">
            <v>Operational</v>
          </cell>
          <cell r="AB754" t="str">
            <v>Operational</v>
          </cell>
          <cell r="AC754" t="str">
            <v>Operational</v>
          </cell>
          <cell r="AD754" t="str">
            <v>Operational</v>
          </cell>
          <cell r="AE754" t="str">
            <v>Operational</v>
          </cell>
          <cell r="AF754" t="str">
            <v>Operational</v>
          </cell>
        </row>
        <row r="755">
          <cell r="N755" t="str">
            <v>Australia</v>
          </cell>
          <cell r="W755" t="str">
            <v>Under Construction</v>
          </cell>
          <cell r="X755" t="str">
            <v>Under Construction</v>
          </cell>
          <cell r="Y755" t="str">
            <v>Under Construction</v>
          </cell>
          <cell r="Z755" t="str">
            <v>Under Construction</v>
          </cell>
          <cell r="AA755" t="str">
            <v>Under Construction</v>
          </cell>
          <cell r="AB755" t="str">
            <v>Under Construction</v>
          </cell>
          <cell r="AC755" t="str">
            <v>Under Construction</v>
          </cell>
          <cell r="AD755" t="str">
            <v>Under Construction</v>
          </cell>
          <cell r="AE755" t="str">
            <v>Under Construction</v>
          </cell>
          <cell r="AF755" t="str">
            <v>Under Construction</v>
          </cell>
        </row>
        <row r="756">
          <cell r="N756" t="str">
            <v>Australia</v>
          </cell>
          <cell r="W756" t="str">
            <v>Operational</v>
          </cell>
          <cell r="X756" t="str">
            <v>Operational</v>
          </cell>
          <cell r="Y756" t="str">
            <v>Operational</v>
          </cell>
          <cell r="Z756" t="str">
            <v>Operational</v>
          </cell>
          <cell r="AA756" t="str">
            <v>Operational</v>
          </cell>
          <cell r="AB756" t="str">
            <v>Operational</v>
          </cell>
          <cell r="AC756" t="str">
            <v>Operational</v>
          </cell>
          <cell r="AD756" t="str">
            <v>Operational</v>
          </cell>
          <cell r="AE756" t="str">
            <v>Operational</v>
          </cell>
          <cell r="AF756" t="str">
            <v>Operational</v>
          </cell>
        </row>
        <row r="757">
          <cell r="N757" t="str">
            <v>Australia</v>
          </cell>
          <cell r="W757" t="str">
            <v>Operational</v>
          </cell>
          <cell r="X757" t="str">
            <v>Operational</v>
          </cell>
          <cell r="Y757" t="str">
            <v>Operational</v>
          </cell>
          <cell r="Z757" t="str">
            <v>Operational</v>
          </cell>
          <cell r="AA757" t="str">
            <v>Operational</v>
          </cell>
          <cell r="AB757" t="str">
            <v>Operational</v>
          </cell>
          <cell r="AC757" t="str">
            <v>Operational</v>
          </cell>
          <cell r="AD757" t="str">
            <v>Operational</v>
          </cell>
          <cell r="AE757" t="str">
            <v>Operational</v>
          </cell>
          <cell r="AF757" t="str">
            <v>Operational</v>
          </cell>
        </row>
        <row r="758">
          <cell r="N758" t="str">
            <v>Australia</v>
          </cell>
          <cell r="W758" t="str">
            <v>Operational</v>
          </cell>
          <cell r="X758" t="str">
            <v>Operational</v>
          </cell>
          <cell r="Y758" t="str">
            <v>Operational</v>
          </cell>
          <cell r="Z758" t="str">
            <v>Operational</v>
          </cell>
          <cell r="AA758" t="str">
            <v>Operational</v>
          </cell>
          <cell r="AB758" t="str">
            <v>Operational</v>
          </cell>
          <cell r="AC758" t="str">
            <v>Operational</v>
          </cell>
          <cell r="AD758" t="str">
            <v>Operational</v>
          </cell>
          <cell r="AE758" t="str">
            <v>Operational</v>
          </cell>
          <cell r="AF758" t="str">
            <v>Operational</v>
          </cell>
        </row>
        <row r="759">
          <cell r="N759" t="str">
            <v>Australia</v>
          </cell>
          <cell r="W759" t="str">
            <v>Operational</v>
          </cell>
          <cell r="X759" t="str">
            <v>Operational</v>
          </cell>
          <cell r="Y759" t="str">
            <v>Operational</v>
          </cell>
          <cell r="Z759" t="str">
            <v>Operational</v>
          </cell>
          <cell r="AA759" t="str">
            <v>Operational</v>
          </cell>
          <cell r="AB759" t="str">
            <v>Operational</v>
          </cell>
          <cell r="AC759" t="str">
            <v>Operational</v>
          </cell>
          <cell r="AD759" t="str">
            <v>Operational</v>
          </cell>
          <cell r="AE759" t="str">
            <v>Operational</v>
          </cell>
          <cell r="AF759" t="str">
            <v>Operational</v>
          </cell>
        </row>
        <row r="760">
          <cell r="N760" t="str">
            <v>Australia</v>
          </cell>
          <cell r="W760" t="str">
            <v>Operational</v>
          </cell>
          <cell r="X760" t="str">
            <v>Operational</v>
          </cell>
          <cell r="Y760" t="str">
            <v>Operational</v>
          </cell>
          <cell r="Z760" t="str">
            <v>Operational</v>
          </cell>
          <cell r="AA760" t="str">
            <v>Operational</v>
          </cell>
          <cell r="AB760" t="str">
            <v>Operational</v>
          </cell>
          <cell r="AC760" t="str">
            <v>Operational</v>
          </cell>
          <cell r="AD760" t="str">
            <v>Operational</v>
          </cell>
          <cell r="AE760" t="str">
            <v>Operational</v>
          </cell>
          <cell r="AF760" t="str">
            <v>Operational</v>
          </cell>
        </row>
        <row r="761">
          <cell r="N761" t="str">
            <v>Australia</v>
          </cell>
          <cell r="W761" t="str">
            <v>Operational</v>
          </cell>
          <cell r="X761" t="str">
            <v>Operational</v>
          </cell>
          <cell r="Y761" t="str">
            <v>Operational</v>
          </cell>
          <cell r="Z761" t="str">
            <v>Operational</v>
          </cell>
          <cell r="AA761" t="str">
            <v>Operational</v>
          </cell>
          <cell r="AB761" t="str">
            <v>Operational</v>
          </cell>
          <cell r="AC761" t="str">
            <v>Operational</v>
          </cell>
          <cell r="AD761" t="str">
            <v>Operational</v>
          </cell>
          <cell r="AE761" t="str">
            <v>Operational</v>
          </cell>
          <cell r="AF761" t="str">
            <v>Operational</v>
          </cell>
        </row>
        <row r="762">
          <cell r="N762" t="str">
            <v>Australia</v>
          </cell>
          <cell r="W762" t="str">
            <v>Operational</v>
          </cell>
          <cell r="X762" t="str">
            <v>Operational</v>
          </cell>
          <cell r="Y762" t="str">
            <v>Operational</v>
          </cell>
          <cell r="Z762" t="str">
            <v>Operational</v>
          </cell>
          <cell r="AA762" t="str">
            <v>Operational</v>
          </cell>
          <cell r="AB762" t="str">
            <v>Operational</v>
          </cell>
          <cell r="AC762" t="str">
            <v>Operational</v>
          </cell>
          <cell r="AD762" t="str">
            <v>Operational</v>
          </cell>
          <cell r="AE762" t="str">
            <v>Operational</v>
          </cell>
          <cell r="AF762" t="str">
            <v>Operational</v>
          </cell>
        </row>
        <row r="763">
          <cell r="N763" t="str">
            <v>Australia</v>
          </cell>
          <cell r="W763" t="str">
            <v>Operational</v>
          </cell>
          <cell r="X763" t="str">
            <v>Operational</v>
          </cell>
          <cell r="Y763" t="str">
            <v>Operational</v>
          </cell>
          <cell r="Z763" t="str">
            <v>Operational</v>
          </cell>
          <cell r="AA763" t="str">
            <v>Operational</v>
          </cell>
          <cell r="AB763" t="str">
            <v>Operational</v>
          </cell>
          <cell r="AC763" t="str">
            <v>Operational</v>
          </cell>
          <cell r="AD763" t="str">
            <v>Operational</v>
          </cell>
          <cell r="AE763" t="str">
            <v>Operational</v>
          </cell>
          <cell r="AF763" t="str">
            <v>Operational</v>
          </cell>
        </row>
        <row r="764">
          <cell r="N764" t="str">
            <v>Australia</v>
          </cell>
          <cell r="W764" t="str">
            <v>Operational</v>
          </cell>
          <cell r="X764" t="str">
            <v>Operational</v>
          </cell>
          <cell r="Y764" t="str">
            <v>Operational</v>
          </cell>
          <cell r="Z764" t="str">
            <v>Operational</v>
          </cell>
          <cell r="AA764" t="str">
            <v>Operational</v>
          </cell>
          <cell r="AB764" t="str">
            <v>Operational</v>
          </cell>
          <cell r="AC764" t="str">
            <v>Operational</v>
          </cell>
          <cell r="AD764" t="str">
            <v>Operational</v>
          </cell>
          <cell r="AE764" t="str">
            <v>Operational</v>
          </cell>
          <cell r="AF764" t="str">
            <v>Operational</v>
          </cell>
        </row>
        <row r="765">
          <cell r="N765" t="str">
            <v>Australia</v>
          </cell>
          <cell r="W765" t="str">
            <v>Operational</v>
          </cell>
          <cell r="X765" t="str">
            <v>Operational</v>
          </cell>
          <cell r="Y765" t="str">
            <v>Operational</v>
          </cell>
          <cell r="Z765" t="str">
            <v>Operational</v>
          </cell>
          <cell r="AA765" t="str">
            <v>Operational</v>
          </cell>
          <cell r="AB765" t="str">
            <v>Operational</v>
          </cell>
          <cell r="AC765" t="str">
            <v>Operational</v>
          </cell>
          <cell r="AD765" t="str">
            <v>Operational</v>
          </cell>
          <cell r="AE765" t="str">
            <v>Operational</v>
          </cell>
          <cell r="AF765" t="str">
            <v>Operational</v>
          </cell>
        </row>
        <row r="766">
          <cell r="N766" t="str">
            <v>Australia</v>
          </cell>
          <cell r="W766" t="str">
            <v>Operational</v>
          </cell>
          <cell r="X766" t="str">
            <v>Operational</v>
          </cell>
          <cell r="Y766" t="str">
            <v>Operational</v>
          </cell>
          <cell r="Z766" t="str">
            <v>Operational</v>
          </cell>
          <cell r="AA766" t="str">
            <v>Operational</v>
          </cell>
          <cell r="AB766" t="str">
            <v>Operational</v>
          </cell>
          <cell r="AC766" t="str">
            <v>Operational</v>
          </cell>
          <cell r="AD766" t="str">
            <v>Operational</v>
          </cell>
          <cell r="AE766" t="str">
            <v>Operational</v>
          </cell>
          <cell r="AF766" t="str">
            <v>Operational</v>
          </cell>
        </row>
        <row r="767">
          <cell r="N767" t="str">
            <v>Malaysia</v>
          </cell>
          <cell r="W767" t="str">
            <v>Operational</v>
          </cell>
          <cell r="X767" t="str">
            <v>Operational</v>
          </cell>
          <cell r="Y767" t="str">
            <v>Operational</v>
          </cell>
          <cell r="Z767" t="str">
            <v>Operational</v>
          </cell>
          <cell r="AA767" t="str">
            <v>Operational</v>
          </cell>
          <cell r="AB767" t="str">
            <v>Operational</v>
          </cell>
          <cell r="AC767" t="str">
            <v>Operational</v>
          </cell>
          <cell r="AD767" t="str">
            <v>Operational</v>
          </cell>
          <cell r="AE767" t="str">
            <v>Operational</v>
          </cell>
          <cell r="AF767" t="str">
            <v>Operational</v>
          </cell>
        </row>
        <row r="768">
          <cell r="N768" t="str">
            <v>Malaysia</v>
          </cell>
          <cell r="W768" t="str">
            <v>Under Construction</v>
          </cell>
          <cell r="X768" t="str">
            <v>Under Construction</v>
          </cell>
          <cell r="Y768" t="str">
            <v>Under Construction</v>
          </cell>
          <cell r="Z768" t="str">
            <v>Under Construction</v>
          </cell>
          <cell r="AA768" t="str">
            <v>Under Construction</v>
          </cell>
          <cell r="AB768" t="str">
            <v>Operational</v>
          </cell>
          <cell r="AC768" t="str">
            <v>Operational</v>
          </cell>
          <cell r="AD768" t="str">
            <v>Operational</v>
          </cell>
          <cell r="AE768" t="str">
            <v>Operational</v>
          </cell>
          <cell r="AF768" t="str">
            <v>Operational</v>
          </cell>
        </row>
        <row r="769">
          <cell r="N769" t="str">
            <v>Malaysia</v>
          </cell>
          <cell r="W769" t="str">
            <v>Under Construction</v>
          </cell>
          <cell r="X769" t="str">
            <v>Under Construction</v>
          </cell>
          <cell r="Y769" t="str">
            <v>Under Construction</v>
          </cell>
          <cell r="Z769" t="str">
            <v>Under Construction</v>
          </cell>
          <cell r="AA769" t="str">
            <v>Under Construction</v>
          </cell>
          <cell r="AB769" t="str">
            <v>Under Construction</v>
          </cell>
          <cell r="AC769" t="str">
            <v>Operational</v>
          </cell>
          <cell r="AD769" t="str">
            <v>Operational</v>
          </cell>
          <cell r="AE769" t="str">
            <v>Operational</v>
          </cell>
          <cell r="AF769" t="str">
            <v>Operational</v>
          </cell>
        </row>
        <row r="770">
          <cell r="N770" t="str">
            <v>Malaysia</v>
          </cell>
          <cell r="W770" t="str">
            <v>Under Construction</v>
          </cell>
          <cell r="X770" t="str">
            <v>Under Construction</v>
          </cell>
          <cell r="Y770" t="str">
            <v>Under Construction</v>
          </cell>
          <cell r="Z770" t="str">
            <v>Under Construction</v>
          </cell>
          <cell r="AA770" t="str">
            <v>Under Construction</v>
          </cell>
          <cell r="AB770" t="str">
            <v>Operational</v>
          </cell>
          <cell r="AC770" t="str">
            <v>Operational</v>
          </cell>
          <cell r="AD770" t="str">
            <v>Operational</v>
          </cell>
          <cell r="AE770" t="str">
            <v>Operational</v>
          </cell>
          <cell r="AF770" t="str">
            <v>Operational</v>
          </cell>
        </row>
        <row r="771">
          <cell r="N771" t="str">
            <v>Thailand</v>
          </cell>
          <cell r="W771" t="str">
            <v>Operational</v>
          </cell>
          <cell r="X771" t="str">
            <v>Operational</v>
          </cell>
          <cell r="Y771" t="str">
            <v>Operational</v>
          </cell>
          <cell r="Z771" t="str">
            <v>Operational</v>
          </cell>
          <cell r="AA771" t="str">
            <v>Operational</v>
          </cell>
          <cell r="AB771" t="str">
            <v>Operational</v>
          </cell>
          <cell r="AC771" t="str">
            <v>Operational</v>
          </cell>
          <cell r="AD771" t="str">
            <v>Operational</v>
          </cell>
          <cell r="AE771" t="str">
            <v>Operational</v>
          </cell>
          <cell r="AF771" t="str">
            <v>Operational</v>
          </cell>
        </row>
        <row r="772">
          <cell r="N772" t="str">
            <v>Australia</v>
          </cell>
          <cell r="W772" t="str">
            <v>Operational</v>
          </cell>
          <cell r="X772" t="str">
            <v>Operational</v>
          </cell>
          <cell r="Y772" t="str">
            <v>Operational</v>
          </cell>
          <cell r="Z772" t="str">
            <v>Operational</v>
          </cell>
          <cell r="AA772" t="str">
            <v>Operational</v>
          </cell>
          <cell r="AB772" t="str">
            <v>Operational</v>
          </cell>
          <cell r="AC772" t="str">
            <v>Operational</v>
          </cell>
          <cell r="AD772" t="str">
            <v>Operational</v>
          </cell>
          <cell r="AE772" t="str">
            <v>Operational</v>
          </cell>
          <cell r="AF772" t="str">
            <v>Operational</v>
          </cell>
        </row>
        <row r="773">
          <cell r="N773" t="str">
            <v>Australia</v>
          </cell>
          <cell r="W773" t="str">
            <v>Operational</v>
          </cell>
          <cell r="X773" t="str">
            <v>Operational</v>
          </cell>
          <cell r="Y773" t="str">
            <v>Operational</v>
          </cell>
          <cell r="Z773" t="str">
            <v>Operational</v>
          </cell>
          <cell r="AA773" t="str">
            <v>Operational</v>
          </cell>
          <cell r="AB773" t="str">
            <v>Operational</v>
          </cell>
          <cell r="AC773" t="str">
            <v>Operational</v>
          </cell>
          <cell r="AD773" t="str">
            <v>Operational</v>
          </cell>
          <cell r="AE773" t="str">
            <v>Operational</v>
          </cell>
          <cell r="AF773" t="str">
            <v>Operational</v>
          </cell>
        </row>
        <row r="774">
          <cell r="N774" t="str">
            <v>Australia</v>
          </cell>
          <cell r="W774" t="str">
            <v>Operational</v>
          </cell>
          <cell r="X774" t="str">
            <v>Operational</v>
          </cell>
          <cell r="Y774" t="str">
            <v>Operational</v>
          </cell>
          <cell r="Z774" t="str">
            <v>Operational</v>
          </cell>
          <cell r="AA774" t="str">
            <v>Operational</v>
          </cell>
          <cell r="AB774" t="str">
            <v>Operational</v>
          </cell>
          <cell r="AC774" t="str">
            <v>Operational</v>
          </cell>
          <cell r="AD774" t="str">
            <v>Operational</v>
          </cell>
          <cell r="AE774" t="str">
            <v>Operational</v>
          </cell>
          <cell r="AF774" t="str">
            <v>Operational</v>
          </cell>
        </row>
        <row r="775">
          <cell r="N775" t="str">
            <v>Australia</v>
          </cell>
          <cell r="W775" t="str">
            <v>Operational</v>
          </cell>
          <cell r="X775" t="str">
            <v>Operational</v>
          </cell>
          <cell r="Y775" t="str">
            <v>Operational</v>
          </cell>
          <cell r="Z775" t="str">
            <v>Operational</v>
          </cell>
          <cell r="AA775" t="str">
            <v>Operational</v>
          </cell>
          <cell r="AB775" t="str">
            <v>Operational</v>
          </cell>
          <cell r="AC775" t="str">
            <v>Operational</v>
          </cell>
          <cell r="AD775" t="str">
            <v>Operational</v>
          </cell>
          <cell r="AE775" t="str">
            <v>Operational</v>
          </cell>
          <cell r="AF775" t="str">
            <v>Operational</v>
          </cell>
        </row>
        <row r="776">
          <cell r="N776" t="str">
            <v>Australia</v>
          </cell>
          <cell r="W776" t="str">
            <v>Operational</v>
          </cell>
          <cell r="X776" t="str">
            <v>Operational</v>
          </cell>
          <cell r="Y776" t="str">
            <v>Operational</v>
          </cell>
          <cell r="Z776" t="str">
            <v>Operational</v>
          </cell>
          <cell r="AA776" t="str">
            <v>Operational</v>
          </cell>
          <cell r="AB776" t="str">
            <v>Operational</v>
          </cell>
          <cell r="AC776" t="str">
            <v>Operational</v>
          </cell>
          <cell r="AD776" t="str">
            <v>Operational</v>
          </cell>
          <cell r="AE776" t="str">
            <v>Operational</v>
          </cell>
          <cell r="AF776" t="str">
            <v>Operational</v>
          </cell>
        </row>
        <row r="777">
          <cell r="N777" t="str">
            <v>China</v>
          </cell>
          <cell r="W777" t="str">
            <v>Operational</v>
          </cell>
          <cell r="X777" t="str">
            <v>Operational</v>
          </cell>
          <cell r="Y777" t="str">
            <v>Operational</v>
          </cell>
          <cell r="Z777" t="str">
            <v>Operational</v>
          </cell>
          <cell r="AA777" t="str">
            <v>Operational</v>
          </cell>
          <cell r="AB777" t="str">
            <v>Operational</v>
          </cell>
          <cell r="AC777" t="str">
            <v>Operational</v>
          </cell>
          <cell r="AD777" t="str">
            <v>Operational</v>
          </cell>
          <cell r="AE777" t="str">
            <v>Operational</v>
          </cell>
          <cell r="AF777" t="str">
            <v>Operational</v>
          </cell>
        </row>
        <row r="778">
          <cell r="N778" t="str">
            <v>China</v>
          </cell>
          <cell r="W778" t="str">
            <v>Operational</v>
          </cell>
          <cell r="X778" t="str">
            <v>Operational</v>
          </cell>
          <cell r="Y778" t="str">
            <v>Operational</v>
          </cell>
          <cell r="Z778" t="str">
            <v>Operational</v>
          </cell>
          <cell r="AA778" t="str">
            <v>Operational</v>
          </cell>
          <cell r="AB778" t="str">
            <v>Operational</v>
          </cell>
          <cell r="AC778" t="str">
            <v>Operational</v>
          </cell>
          <cell r="AD778" t="str">
            <v>Operational</v>
          </cell>
          <cell r="AE778" t="str">
            <v>Operational</v>
          </cell>
          <cell r="AF778" t="str">
            <v>Operational</v>
          </cell>
        </row>
        <row r="779">
          <cell r="N779" t="str">
            <v>China</v>
          </cell>
          <cell r="W779" t="str">
            <v>Pending</v>
          </cell>
          <cell r="X779" t="str">
            <v>Pending</v>
          </cell>
          <cell r="Y779" t="str">
            <v>Pending</v>
          </cell>
          <cell r="Z779" t="str">
            <v>Pending</v>
          </cell>
          <cell r="AA779" t="str">
            <v>Pending</v>
          </cell>
          <cell r="AB779" t="str">
            <v>Pending</v>
          </cell>
          <cell r="AC779" t="str">
            <v>Pending</v>
          </cell>
          <cell r="AD779" t="str">
            <v>Pending</v>
          </cell>
          <cell r="AE779" t="str">
            <v>Pending</v>
          </cell>
          <cell r="AF779" t="str">
            <v>Pending</v>
          </cell>
        </row>
        <row r="780">
          <cell r="N780" t="str">
            <v>China</v>
          </cell>
          <cell r="W780"/>
          <cell r="X780"/>
          <cell r="Y780"/>
          <cell r="Z780"/>
          <cell r="AA780"/>
          <cell r="AB780" t="str">
            <v>Operational</v>
          </cell>
          <cell r="AC780" t="str">
            <v>Operational</v>
          </cell>
          <cell r="AD780" t="str">
            <v>Operational</v>
          </cell>
          <cell r="AE780" t="str">
            <v>Operational</v>
          </cell>
          <cell r="AF780" t="str">
            <v>Operational</v>
          </cell>
        </row>
        <row r="781">
          <cell r="N781" t="str">
            <v>China</v>
          </cell>
          <cell r="W781"/>
          <cell r="X781"/>
          <cell r="Y781"/>
          <cell r="Z781"/>
          <cell r="AA781"/>
          <cell r="AB781"/>
          <cell r="AC781" t="str">
            <v>Operational</v>
          </cell>
          <cell r="AD781" t="str">
            <v>Operational</v>
          </cell>
          <cell r="AE781" t="str">
            <v>Operational</v>
          </cell>
          <cell r="AF781" t="str">
            <v>Operational</v>
          </cell>
        </row>
        <row r="782">
          <cell r="N782" t="str">
            <v>China</v>
          </cell>
          <cell r="W782"/>
          <cell r="X782"/>
          <cell r="Y782"/>
          <cell r="Z782"/>
          <cell r="AA782"/>
          <cell r="AB782" t="str">
            <v>Operational</v>
          </cell>
          <cell r="AC782" t="str">
            <v>Operational</v>
          </cell>
          <cell r="AD782" t="str">
            <v>Operational</v>
          </cell>
          <cell r="AE782" t="str">
            <v>Operational</v>
          </cell>
          <cell r="AF782" t="str">
            <v>Operational</v>
          </cell>
        </row>
        <row r="783">
          <cell r="N783" t="str">
            <v>China</v>
          </cell>
          <cell r="W783" t="str">
            <v>Operational</v>
          </cell>
          <cell r="X783" t="str">
            <v>Operational</v>
          </cell>
          <cell r="Y783" t="str">
            <v>Operational</v>
          </cell>
          <cell r="Z783" t="str">
            <v>Operational</v>
          </cell>
          <cell r="AA783" t="str">
            <v>Operational</v>
          </cell>
          <cell r="AB783" t="str">
            <v>Operational</v>
          </cell>
          <cell r="AC783" t="str">
            <v>Operational</v>
          </cell>
          <cell r="AD783" t="str">
            <v>Operational</v>
          </cell>
          <cell r="AE783" t="str">
            <v>Operational</v>
          </cell>
          <cell r="AF783" t="str">
            <v>Operational</v>
          </cell>
        </row>
        <row r="784">
          <cell r="N784" t="str">
            <v>India</v>
          </cell>
          <cell r="W784" t="str">
            <v>Operational</v>
          </cell>
          <cell r="X784" t="str">
            <v>Operational</v>
          </cell>
          <cell r="Y784" t="str">
            <v>Operational</v>
          </cell>
          <cell r="Z784" t="str">
            <v>Operational</v>
          </cell>
          <cell r="AA784" t="str">
            <v>Operational</v>
          </cell>
          <cell r="AB784" t="str">
            <v>Operational</v>
          </cell>
          <cell r="AC784" t="str">
            <v>Operational</v>
          </cell>
          <cell r="AD784" t="str">
            <v>Operational</v>
          </cell>
          <cell r="AE784" t="str">
            <v>Operational</v>
          </cell>
          <cell r="AF784" t="str">
            <v>Operational</v>
          </cell>
        </row>
        <row r="785">
          <cell r="N785" t="str">
            <v>India</v>
          </cell>
          <cell r="W785" t="str">
            <v>Operational</v>
          </cell>
          <cell r="X785" t="str">
            <v>Operational</v>
          </cell>
          <cell r="Y785" t="str">
            <v>Operational</v>
          </cell>
          <cell r="Z785" t="str">
            <v>Operational</v>
          </cell>
          <cell r="AA785" t="str">
            <v>Operational</v>
          </cell>
          <cell r="AB785" t="str">
            <v>Operational</v>
          </cell>
          <cell r="AC785" t="str">
            <v>Operational</v>
          </cell>
          <cell r="AD785" t="str">
            <v>Operational</v>
          </cell>
          <cell r="AE785" t="str">
            <v>Operational</v>
          </cell>
          <cell r="AF785" t="str">
            <v>Operational</v>
          </cell>
        </row>
        <row r="786">
          <cell r="N786" t="str">
            <v>India</v>
          </cell>
          <cell r="W786" t="str">
            <v>Operational</v>
          </cell>
          <cell r="X786" t="str">
            <v>Operational</v>
          </cell>
          <cell r="Y786" t="str">
            <v>Operational</v>
          </cell>
          <cell r="Z786" t="str">
            <v>Operational</v>
          </cell>
          <cell r="AA786" t="str">
            <v>Operational</v>
          </cell>
          <cell r="AB786" t="str">
            <v>Operational</v>
          </cell>
          <cell r="AC786" t="str">
            <v>Operational</v>
          </cell>
          <cell r="AD786" t="str">
            <v>Operational</v>
          </cell>
          <cell r="AE786" t="str">
            <v>Operational</v>
          </cell>
          <cell r="AF786" t="str">
            <v>Operational</v>
          </cell>
        </row>
        <row r="787">
          <cell r="N787" t="str">
            <v>India</v>
          </cell>
          <cell r="W787" t="str">
            <v>Operational</v>
          </cell>
          <cell r="X787" t="str">
            <v>Operational</v>
          </cell>
          <cell r="Y787" t="str">
            <v>Operational</v>
          </cell>
          <cell r="Z787" t="str">
            <v>Operational</v>
          </cell>
          <cell r="AA787" t="str">
            <v>Operational</v>
          </cell>
          <cell r="AB787" t="str">
            <v>Operational</v>
          </cell>
          <cell r="AC787" t="str">
            <v>Operational</v>
          </cell>
          <cell r="AD787" t="str">
            <v>Operational</v>
          </cell>
          <cell r="AE787" t="str">
            <v>Operational</v>
          </cell>
          <cell r="AF787" t="str">
            <v>Operational</v>
          </cell>
        </row>
        <row r="788">
          <cell r="N788" t="str">
            <v>India</v>
          </cell>
          <cell r="W788" t="str">
            <v>Operational</v>
          </cell>
          <cell r="X788" t="str">
            <v>Operational</v>
          </cell>
          <cell r="Y788" t="str">
            <v>Operational</v>
          </cell>
          <cell r="Z788" t="str">
            <v>Operational</v>
          </cell>
          <cell r="AA788" t="str">
            <v>Operational</v>
          </cell>
          <cell r="AB788" t="str">
            <v>Operational</v>
          </cell>
          <cell r="AC788" t="str">
            <v>Operational</v>
          </cell>
          <cell r="AD788" t="str">
            <v>Operational</v>
          </cell>
          <cell r="AE788" t="str">
            <v>Operational</v>
          </cell>
          <cell r="AF788" t="str">
            <v>Operational</v>
          </cell>
        </row>
        <row r="789">
          <cell r="N789" t="str">
            <v>India</v>
          </cell>
          <cell r="W789" t="str">
            <v>Operational</v>
          </cell>
          <cell r="X789" t="str">
            <v>Operational</v>
          </cell>
          <cell r="Y789" t="str">
            <v>Operational</v>
          </cell>
          <cell r="Z789" t="str">
            <v>Operational</v>
          </cell>
          <cell r="AA789" t="str">
            <v>Operational</v>
          </cell>
          <cell r="AB789" t="str">
            <v>Operational</v>
          </cell>
          <cell r="AC789" t="str">
            <v>Operational</v>
          </cell>
          <cell r="AD789" t="str">
            <v>Operational</v>
          </cell>
          <cell r="AE789" t="str">
            <v>Operational</v>
          </cell>
          <cell r="AF789" t="str">
            <v>Operational</v>
          </cell>
        </row>
        <row r="790">
          <cell r="N790" t="str">
            <v>Indonesia</v>
          </cell>
          <cell r="W790" t="str">
            <v>Operational</v>
          </cell>
          <cell r="X790" t="str">
            <v>Operational</v>
          </cell>
          <cell r="Y790" t="str">
            <v>Operational</v>
          </cell>
          <cell r="Z790" t="str">
            <v>Operational</v>
          </cell>
          <cell r="AA790" t="str">
            <v>Operational</v>
          </cell>
          <cell r="AB790" t="str">
            <v>Operational</v>
          </cell>
          <cell r="AC790" t="str">
            <v>Operational</v>
          </cell>
          <cell r="AD790" t="str">
            <v>Operational</v>
          </cell>
          <cell r="AE790" t="str">
            <v>Operational</v>
          </cell>
          <cell r="AF790" t="str">
            <v>Operational</v>
          </cell>
        </row>
        <row r="791">
          <cell r="N791" t="str">
            <v>China</v>
          </cell>
          <cell r="W791" t="str">
            <v>Operational</v>
          </cell>
          <cell r="X791" t="str">
            <v>Operational</v>
          </cell>
          <cell r="Y791" t="str">
            <v>Operational</v>
          </cell>
          <cell r="Z791" t="str">
            <v>Operational</v>
          </cell>
          <cell r="AA791" t="str">
            <v>Operational</v>
          </cell>
          <cell r="AB791" t="str">
            <v>Operational</v>
          </cell>
          <cell r="AC791" t="str">
            <v>Operational</v>
          </cell>
          <cell r="AD791" t="str">
            <v>Operational</v>
          </cell>
          <cell r="AE791" t="str">
            <v>Operational</v>
          </cell>
          <cell r="AF791" t="str">
            <v>Operational</v>
          </cell>
        </row>
        <row r="792">
          <cell r="N792" t="str">
            <v>New Zealand</v>
          </cell>
          <cell r="W792" t="str">
            <v>Operational</v>
          </cell>
          <cell r="X792" t="str">
            <v>Operational</v>
          </cell>
          <cell r="Y792" t="str">
            <v>Operational</v>
          </cell>
          <cell r="Z792" t="str">
            <v>Operational</v>
          </cell>
          <cell r="AA792" t="str">
            <v>Operational</v>
          </cell>
          <cell r="AB792" t="str">
            <v>Operational</v>
          </cell>
          <cell r="AC792" t="str">
            <v>Operational</v>
          </cell>
          <cell r="AD792" t="str">
            <v>Operational</v>
          </cell>
          <cell r="AE792" t="str">
            <v>Operational</v>
          </cell>
          <cell r="AF792" t="str">
            <v>Operational</v>
          </cell>
        </row>
        <row r="793">
          <cell r="N793" t="str">
            <v>New Zealand</v>
          </cell>
          <cell r="W793" t="str">
            <v>Operational</v>
          </cell>
          <cell r="X793" t="str">
            <v>Operational</v>
          </cell>
          <cell r="Y793" t="str">
            <v>Operational</v>
          </cell>
          <cell r="Z793" t="str">
            <v>Operational</v>
          </cell>
          <cell r="AA793" t="str">
            <v>Operational</v>
          </cell>
          <cell r="AB793" t="str">
            <v>Operational</v>
          </cell>
          <cell r="AC793" t="str">
            <v>Operational</v>
          </cell>
          <cell r="AD793" t="str">
            <v>Operational</v>
          </cell>
          <cell r="AE793" t="str">
            <v>Operational</v>
          </cell>
          <cell r="AF793" t="str">
            <v>Operational</v>
          </cell>
        </row>
        <row r="794">
          <cell r="N794" t="str">
            <v>Japan</v>
          </cell>
          <cell r="W794" t="str">
            <v>Operational</v>
          </cell>
          <cell r="X794" t="str">
            <v>Operational</v>
          </cell>
          <cell r="Y794" t="str">
            <v>Operational</v>
          </cell>
          <cell r="Z794" t="str">
            <v>Operational</v>
          </cell>
          <cell r="AA794" t="str">
            <v>Operational</v>
          </cell>
          <cell r="AB794" t="str">
            <v>Operational</v>
          </cell>
          <cell r="AC794" t="str">
            <v>Operational</v>
          </cell>
          <cell r="AD794" t="str">
            <v>Operational</v>
          </cell>
          <cell r="AE794" t="str">
            <v>Operational</v>
          </cell>
          <cell r="AF794" t="str">
            <v>Operational</v>
          </cell>
        </row>
        <row r="795">
          <cell r="N795" t="str">
            <v>Japan</v>
          </cell>
          <cell r="W795" t="str">
            <v>Operational</v>
          </cell>
          <cell r="X795" t="str">
            <v>Operational</v>
          </cell>
          <cell r="Y795" t="str">
            <v>Operational</v>
          </cell>
          <cell r="Z795" t="str">
            <v>Operational</v>
          </cell>
          <cell r="AA795" t="str">
            <v>Operational</v>
          </cell>
          <cell r="AB795" t="str">
            <v>Operational</v>
          </cell>
          <cell r="AC795" t="str">
            <v>Operational</v>
          </cell>
          <cell r="AD795" t="str">
            <v>Operational</v>
          </cell>
          <cell r="AE795" t="str">
            <v>Operational</v>
          </cell>
          <cell r="AF795" t="str">
            <v>Operational</v>
          </cell>
        </row>
        <row r="796">
          <cell r="N796" t="str">
            <v>Japan</v>
          </cell>
          <cell r="W796" t="str">
            <v>Operational</v>
          </cell>
          <cell r="X796" t="str">
            <v>Operational</v>
          </cell>
          <cell r="Y796" t="str">
            <v>Operational</v>
          </cell>
          <cell r="Z796" t="str">
            <v>Operational</v>
          </cell>
          <cell r="AA796" t="str">
            <v>Operational</v>
          </cell>
          <cell r="AB796" t="str">
            <v>Operational</v>
          </cell>
          <cell r="AC796" t="str">
            <v>Operational</v>
          </cell>
          <cell r="AD796" t="str">
            <v>Operational</v>
          </cell>
          <cell r="AE796" t="str">
            <v>Operational</v>
          </cell>
          <cell r="AF796" t="str">
            <v>Operational</v>
          </cell>
        </row>
        <row r="797">
          <cell r="N797" t="str">
            <v>Australia</v>
          </cell>
          <cell r="W797" t="str">
            <v>Operational</v>
          </cell>
          <cell r="X797" t="str">
            <v>Operational</v>
          </cell>
          <cell r="Y797" t="str">
            <v>Operational</v>
          </cell>
          <cell r="Z797" t="str">
            <v>Operational</v>
          </cell>
          <cell r="AA797" t="str">
            <v>Operational</v>
          </cell>
          <cell r="AB797" t="str">
            <v>Operational</v>
          </cell>
          <cell r="AC797" t="str">
            <v>Operational</v>
          </cell>
          <cell r="AD797" t="str">
            <v>Operational</v>
          </cell>
          <cell r="AE797" t="str">
            <v>Operational</v>
          </cell>
          <cell r="AF797" t="str">
            <v>Operational</v>
          </cell>
        </row>
        <row r="798">
          <cell r="N798" t="str">
            <v>Australia</v>
          </cell>
          <cell r="W798" t="str">
            <v>Operational</v>
          </cell>
          <cell r="X798" t="str">
            <v>Operational</v>
          </cell>
          <cell r="Y798" t="str">
            <v>Operational</v>
          </cell>
          <cell r="Z798" t="str">
            <v>Operational</v>
          </cell>
          <cell r="AA798" t="str">
            <v>Operational</v>
          </cell>
          <cell r="AB798" t="str">
            <v>Operational</v>
          </cell>
          <cell r="AC798" t="str">
            <v>Operational</v>
          </cell>
          <cell r="AD798" t="str">
            <v>Operational</v>
          </cell>
          <cell r="AE798" t="str">
            <v>Operational</v>
          </cell>
          <cell r="AF798" t="str">
            <v>Operational</v>
          </cell>
        </row>
        <row r="799">
          <cell r="N799" t="str">
            <v>Australia</v>
          </cell>
          <cell r="W799" t="str">
            <v>Operational</v>
          </cell>
          <cell r="X799" t="str">
            <v>Operational</v>
          </cell>
          <cell r="Y799" t="str">
            <v>Operational</v>
          </cell>
          <cell r="Z799" t="str">
            <v>Operational</v>
          </cell>
          <cell r="AA799" t="str">
            <v>Operational</v>
          </cell>
          <cell r="AB799" t="str">
            <v>Operational</v>
          </cell>
          <cell r="AC799" t="str">
            <v>Operational</v>
          </cell>
          <cell r="AD799" t="str">
            <v>Operational</v>
          </cell>
          <cell r="AE799" t="str">
            <v>Operational</v>
          </cell>
          <cell r="AF799" t="str">
            <v>Operational</v>
          </cell>
        </row>
        <row r="800">
          <cell r="N800" t="str">
            <v>Australia</v>
          </cell>
          <cell r="W800" t="str">
            <v>Operational</v>
          </cell>
          <cell r="X800" t="str">
            <v>Operational</v>
          </cell>
          <cell r="Y800" t="str">
            <v>Operational</v>
          </cell>
          <cell r="Z800" t="str">
            <v>Operational</v>
          </cell>
          <cell r="AA800" t="str">
            <v>Operational</v>
          </cell>
          <cell r="AB800" t="str">
            <v>Operational</v>
          </cell>
          <cell r="AC800" t="str">
            <v>Operational</v>
          </cell>
          <cell r="AD800" t="str">
            <v>Operational</v>
          </cell>
          <cell r="AE800" t="str">
            <v>Operational</v>
          </cell>
          <cell r="AF800" t="str">
            <v>Operational</v>
          </cell>
        </row>
        <row r="801">
          <cell r="N801" t="str">
            <v>Australia</v>
          </cell>
          <cell r="W801" t="str">
            <v>Operational</v>
          </cell>
          <cell r="X801" t="str">
            <v>Operational</v>
          </cell>
          <cell r="Y801" t="str">
            <v>Operational</v>
          </cell>
          <cell r="Z801" t="str">
            <v>Operational</v>
          </cell>
          <cell r="AA801" t="str">
            <v>Operational</v>
          </cell>
          <cell r="AB801" t="str">
            <v>Operational</v>
          </cell>
          <cell r="AC801" t="str">
            <v>Operational</v>
          </cell>
          <cell r="AD801" t="str">
            <v>Operational</v>
          </cell>
          <cell r="AE801" t="str">
            <v>Operational</v>
          </cell>
          <cell r="AF801" t="str">
            <v>Operational</v>
          </cell>
        </row>
        <row r="802">
          <cell r="N802" t="str">
            <v>India</v>
          </cell>
          <cell r="W802" t="str">
            <v>Operational</v>
          </cell>
          <cell r="X802" t="str">
            <v>Operational</v>
          </cell>
          <cell r="Y802" t="str">
            <v>Operational</v>
          </cell>
          <cell r="Z802" t="str">
            <v>Operational</v>
          </cell>
          <cell r="AA802" t="str">
            <v>Operational</v>
          </cell>
          <cell r="AB802" t="str">
            <v>Operational</v>
          </cell>
          <cell r="AC802" t="str">
            <v>Operational</v>
          </cell>
          <cell r="AD802" t="str">
            <v>Operational</v>
          </cell>
          <cell r="AE802" t="str">
            <v>Operational</v>
          </cell>
          <cell r="AF802" t="str">
            <v>Operational</v>
          </cell>
        </row>
        <row r="803">
          <cell r="N803" t="str">
            <v>India</v>
          </cell>
          <cell r="W803" t="str">
            <v>Operational</v>
          </cell>
          <cell r="X803" t="str">
            <v>Operational</v>
          </cell>
          <cell r="Y803" t="str">
            <v>Operational</v>
          </cell>
          <cell r="Z803" t="str">
            <v>Operational</v>
          </cell>
          <cell r="AA803" t="str">
            <v>Operational</v>
          </cell>
          <cell r="AB803" t="str">
            <v>Operational</v>
          </cell>
          <cell r="AC803" t="str">
            <v>Operational</v>
          </cell>
          <cell r="AD803" t="str">
            <v>Operational</v>
          </cell>
          <cell r="AE803" t="str">
            <v>Operational</v>
          </cell>
          <cell r="AF803" t="str">
            <v>Operational</v>
          </cell>
        </row>
        <row r="804">
          <cell r="N804" t="str">
            <v>India</v>
          </cell>
          <cell r="W804" t="str">
            <v>Operational</v>
          </cell>
          <cell r="X804" t="str">
            <v>Operational</v>
          </cell>
          <cell r="Y804" t="str">
            <v>Operational</v>
          </cell>
          <cell r="Z804" t="str">
            <v>Operational</v>
          </cell>
          <cell r="AA804" t="str">
            <v>Operational</v>
          </cell>
          <cell r="AB804" t="str">
            <v>Operational</v>
          </cell>
          <cell r="AC804" t="str">
            <v>Operational</v>
          </cell>
          <cell r="AD804" t="str">
            <v>Operational</v>
          </cell>
          <cell r="AE804" t="str">
            <v>Operational</v>
          </cell>
          <cell r="AF804" t="str">
            <v>Operational</v>
          </cell>
        </row>
        <row r="805">
          <cell r="N805" t="str">
            <v>India</v>
          </cell>
          <cell r="W805" t="str">
            <v>Operational</v>
          </cell>
          <cell r="X805" t="str">
            <v>Operational</v>
          </cell>
          <cell r="Y805" t="str">
            <v>Operational</v>
          </cell>
          <cell r="Z805" t="str">
            <v>Operational</v>
          </cell>
          <cell r="AA805" t="str">
            <v>Operational</v>
          </cell>
          <cell r="AB805" t="str">
            <v>Operational</v>
          </cell>
          <cell r="AC805" t="str">
            <v>Operational</v>
          </cell>
          <cell r="AD805" t="str">
            <v>Operational</v>
          </cell>
          <cell r="AE805" t="str">
            <v>Operational</v>
          </cell>
          <cell r="AF805" t="str">
            <v>Operational</v>
          </cell>
        </row>
        <row r="806">
          <cell r="N806" t="str">
            <v>Thailand</v>
          </cell>
          <cell r="W806" t="str">
            <v>Operational</v>
          </cell>
          <cell r="X806" t="str">
            <v>Operational</v>
          </cell>
          <cell r="Y806" t="str">
            <v>Operational</v>
          </cell>
          <cell r="Z806" t="str">
            <v>Operational</v>
          </cell>
          <cell r="AA806" t="str">
            <v>Operational</v>
          </cell>
          <cell r="AB806" t="str">
            <v>Operational</v>
          </cell>
          <cell r="AC806" t="str">
            <v>Operational</v>
          </cell>
          <cell r="AD806" t="str">
            <v>Operational</v>
          </cell>
          <cell r="AE806" t="str">
            <v>Operational</v>
          </cell>
          <cell r="AF806" t="str">
            <v>Operational</v>
          </cell>
        </row>
        <row r="807">
          <cell r="N807" t="str">
            <v>Australia</v>
          </cell>
          <cell r="W807" t="str">
            <v>Operational</v>
          </cell>
          <cell r="X807" t="str">
            <v>Operational</v>
          </cell>
          <cell r="Y807" t="str">
            <v>Operational</v>
          </cell>
          <cell r="Z807" t="str">
            <v>Operational</v>
          </cell>
          <cell r="AA807" t="str">
            <v>Operational</v>
          </cell>
          <cell r="AB807" t="str">
            <v>Operational</v>
          </cell>
          <cell r="AC807" t="str">
            <v>Operational</v>
          </cell>
          <cell r="AD807" t="str">
            <v>Operational</v>
          </cell>
          <cell r="AE807" t="str">
            <v>Operational</v>
          </cell>
          <cell r="AF807" t="str">
            <v>Operational</v>
          </cell>
        </row>
        <row r="808">
          <cell r="N808" t="str">
            <v>Indonesia</v>
          </cell>
          <cell r="W808" t="str">
            <v>Under Construction</v>
          </cell>
          <cell r="X808" t="str">
            <v>Under Construction</v>
          </cell>
          <cell r="Y808" t="str">
            <v>Operational</v>
          </cell>
          <cell r="Z808" t="str">
            <v>Operational</v>
          </cell>
          <cell r="AA808" t="str">
            <v>Operational</v>
          </cell>
          <cell r="AB808" t="str">
            <v>Operational</v>
          </cell>
          <cell r="AC808" t="str">
            <v>Operational</v>
          </cell>
          <cell r="AD808" t="str">
            <v>Operational</v>
          </cell>
          <cell r="AE808" t="str">
            <v>Operational</v>
          </cell>
          <cell r="AF808" t="str">
            <v>Operational</v>
          </cell>
        </row>
        <row r="809">
          <cell r="N809" t="str">
            <v>Malaysia</v>
          </cell>
          <cell r="W809" t="str">
            <v>Operational</v>
          </cell>
          <cell r="X809" t="str">
            <v>Operational</v>
          </cell>
          <cell r="Y809" t="str">
            <v>Operational</v>
          </cell>
          <cell r="Z809" t="str">
            <v>Operational</v>
          </cell>
          <cell r="AA809" t="str">
            <v>Operational</v>
          </cell>
          <cell r="AB809" t="str">
            <v>Operational</v>
          </cell>
          <cell r="AC809" t="str">
            <v>Operational</v>
          </cell>
          <cell r="AD809" t="str">
            <v>Operational</v>
          </cell>
          <cell r="AE809" t="str">
            <v>Operational</v>
          </cell>
          <cell r="AF809" t="str">
            <v>Operational</v>
          </cell>
        </row>
        <row r="810">
          <cell r="N810" t="str">
            <v>Thailand</v>
          </cell>
          <cell r="W810" t="str">
            <v>Operational</v>
          </cell>
          <cell r="X810" t="str">
            <v>Operational</v>
          </cell>
          <cell r="Y810" t="str">
            <v>Operational</v>
          </cell>
          <cell r="Z810" t="str">
            <v>Operational</v>
          </cell>
          <cell r="AA810" t="str">
            <v>Operational</v>
          </cell>
          <cell r="AB810" t="str">
            <v>Operational</v>
          </cell>
          <cell r="AC810" t="str">
            <v>Operational</v>
          </cell>
          <cell r="AD810" t="str">
            <v>Operational</v>
          </cell>
          <cell r="AE810" t="str">
            <v>Operational</v>
          </cell>
          <cell r="AF810" t="str">
            <v>Operational</v>
          </cell>
        </row>
        <row r="811">
          <cell r="N811" t="str">
            <v>India</v>
          </cell>
          <cell r="W811" t="str">
            <v>Operational</v>
          </cell>
          <cell r="X811" t="str">
            <v>Operational</v>
          </cell>
          <cell r="Y811" t="str">
            <v>Operational</v>
          </cell>
          <cell r="Z811" t="str">
            <v>Operational</v>
          </cell>
          <cell r="AA811" t="str">
            <v>Operational</v>
          </cell>
          <cell r="AB811" t="str">
            <v>Operational</v>
          </cell>
          <cell r="AC811" t="str">
            <v>Operational</v>
          </cell>
          <cell r="AD811" t="str">
            <v>Operational</v>
          </cell>
          <cell r="AE811" t="str">
            <v>Operational</v>
          </cell>
          <cell r="AF811" t="str">
            <v>Operational</v>
          </cell>
        </row>
        <row r="812">
          <cell r="N812" t="str">
            <v>China</v>
          </cell>
          <cell r="W812" t="str">
            <v>Operational</v>
          </cell>
          <cell r="X812" t="str">
            <v>Operational</v>
          </cell>
          <cell r="Y812" t="str">
            <v>Operational</v>
          </cell>
          <cell r="Z812" t="str">
            <v>Operational</v>
          </cell>
          <cell r="AA812" t="str">
            <v>Operational</v>
          </cell>
          <cell r="AB812" t="str">
            <v>Operational</v>
          </cell>
          <cell r="AC812" t="str">
            <v>Operational</v>
          </cell>
          <cell r="AD812" t="str">
            <v>Operational</v>
          </cell>
          <cell r="AE812" t="str">
            <v>Operational</v>
          </cell>
          <cell r="AF812" t="str">
            <v>Operational</v>
          </cell>
        </row>
        <row r="813">
          <cell r="N813" t="str">
            <v>Thailand</v>
          </cell>
          <cell r="W813" t="str">
            <v>Operational</v>
          </cell>
          <cell r="X813" t="str">
            <v>Operational</v>
          </cell>
          <cell r="Y813" t="str">
            <v>Operational</v>
          </cell>
          <cell r="Z813" t="str">
            <v>Operational</v>
          </cell>
          <cell r="AA813" t="str">
            <v>Operational</v>
          </cell>
          <cell r="AB813" t="str">
            <v>Operational</v>
          </cell>
          <cell r="AC813" t="str">
            <v>Operational</v>
          </cell>
          <cell r="AD813" t="str">
            <v>Operational</v>
          </cell>
          <cell r="AE813" t="str">
            <v>Operational</v>
          </cell>
          <cell r="AF813" t="str">
            <v>Operational</v>
          </cell>
        </row>
        <row r="814">
          <cell r="N814" t="str">
            <v>China</v>
          </cell>
          <cell r="W814" t="str">
            <v>Operational</v>
          </cell>
          <cell r="X814" t="str">
            <v>Operational</v>
          </cell>
          <cell r="Y814" t="str">
            <v>Operational</v>
          </cell>
          <cell r="Z814" t="str">
            <v>Operational</v>
          </cell>
          <cell r="AA814" t="str">
            <v>Operational</v>
          </cell>
          <cell r="AB814" t="str">
            <v>Operational</v>
          </cell>
          <cell r="AC814" t="str">
            <v>Operational</v>
          </cell>
          <cell r="AD814" t="str">
            <v>Operational</v>
          </cell>
          <cell r="AE814" t="str">
            <v>Operational</v>
          </cell>
          <cell r="AF814" t="str">
            <v>Operational</v>
          </cell>
        </row>
        <row r="815">
          <cell r="N815" t="str">
            <v>Malaysia</v>
          </cell>
          <cell r="W815" t="str">
            <v>Operational</v>
          </cell>
          <cell r="X815" t="str">
            <v>Operational</v>
          </cell>
          <cell r="Y815" t="str">
            <v>Operational</v>
          </cell>
          <cell r="Z815" t="str">
            <v>Operational</v>
          </cell>
          <cell r="AA815" t="str">
            <v>Operational</v>
          </cell>
          <cell r="AB815" t="str">
            <v>Operational</v>
          </cell>
          <cell r="AC815" t="str">
            <v>Operational</v>
          </cell>
          <cell r="AD815" t="str">
            <v>Operational</v>
          </cell>
          <cell r="AE815" t="str">
            <v>Operational</v>
          </cell>
          <cell r="AF815" t="str">
            <v>Operational</v>
          </cell>
        </row>
        <row r="816">
          <cell r="N816" t="str">
            <v>Korea, Rep.</v>
          </cell>
          <cell r="W816" t="str">
            <v>Operational</v>
          </cell>
          <cell r="X816" t="str">
            <v>Operational</v>
          </cell>
          <cell r="Y816" t="str">
            <v>Operational</v>
          </cell>
          <cell r="Z816" t="str">
            <v>Operational</v>
          </cell>
          <cell r="AA816" t="str">
            <v>Operational</v>
          </cell>
          <cell r="AB816" t="str">
            <v>Operational</v>
          </cell>
          <cell r="AC816" t="str">
            <v>Operational</v>
          </cell>
          <cell r="AD816" t="str">
            <v>Operational</v>
          </cell>
          <cell r="AE816" t="str">
            <v>Operational</v>
          </cell>
          <cell r="AF816" t="str">
            <v>Operational</v>
          </cell>
        </row>
        <row r="817">
          <cell r="N817" t="str">
            <v>Singapore</v>
          </cell>
          <cell r="W817" t="str">
            <v>Under Construction</v>
          </cell>
          <cell r="X817" t="str">
            <v>Operational</v>
          </cell>
          <cell r="Y817" t="str">
            <v>Operational</v>
          </cell>
          <cell r="Z817" t="str">
            <v>Operational</v>
          </cell>
          <cell r="AA817" t="str">
            <v>Operational</v>
          </cell>
          <cell r="AB817" t="str">
            <v>Operational</v>
          </cell>
          <cell r="AC817" t="str">
            <v>Operational</v>
          </cell>
          <cell r="AD817" t="str">
            <v>Operational</v>
          </cell>
          <cell r="AE817" t="str">
            <v>Operational</v>
          </cell>
          <cell r="AF817" t="str">
            <v>Operational</v>
          </cell>
        </row>
        <row r="818">
          <cell r="N818" t="str">
            <v>China</v>
          </cell>
          <cell r="W818" t="str">
            <v>Operational</v>
          </cell>
          <cell r="X818" t="str">
            <v>Operational</v>
          </cell>
          <cell r="Y818" t="str">
            <v>Operational</v>
          </cell>
          <cell r="Z818" t="str">
            <v>Operational</v>
          </cell>
          <cell r="AA818" t="str">
            <v>Operational</v>
          </cell>
          <cell r="AB818" t="str">
            <v>Operational</v>
          </cell>
          <cell r="AC818" t="str">
            <v>Operational</v>
          </cell>
          <cell r="AD818" t="str">
            <v>Operational</v>
          </cell>
          <cell r="AE818" t="str">
            <v>Operational</v>
          </cell>
          <cell r="AF818" t="str">
            <v>Operational</v>
          </cell>
        </row>
        <row r="819">
          <cell r="N819" t="str">
            <v>China</v>
          </cell>
          <cell r="W819" t="str">
            <v>Operational</v>
          </cell>
          <cell r="X819" t="str">
            <v>Operational</v>
          </cell>
          <cell r="Y819" t="str">
            <v>Operational</v>
          </cell>
          <cell r="Z819" t="str">
            <v>Operational</v>
          </cell>
          <cell r="AA819" t="str">
            <v>Operational</v>
          </cell>
          <cell r="AB819" t="str">
            <v>Operational</v>
          </cell>
          <cell r="AC819" t="str">
            <v>Operational</v>
          </cell>
          <cell r="AD819" t="str">
            <v>Operational</v>
          </cell>
          <cell r="AE819" t="str">
            <v>Operational</v>
          </cell>
          <cell r="AF819" t="str">
            <v>Operational</v>
          </cell>
        </row>
        <row r="820">
          <cell r="N820" t="str">
            <v>Japan</v>
          </cell>
          <cell r="W820" t="str">
            <v>Operational</v>
          </cell>
          <cell r="X820" t="str">
            <v>Operational</v>
          </cell>
          <cell r="Y820" t="str">
            <v>Operational</v>
          </cell>
          <cell r="Z820" t="str">
            <v>Operational</v>
          </cell>
          <cell r="AA820" t="str">
            <v>Operational</v>
          </cell>
          <cell r="AB820" t="str">
            <v>Operational</v>
          </cell>
          <cell r="AC820" t="str">
            <v>Operational</v>
          </cell>
          <cell r="AD820" t="str">
            <v>Operational</v>
          </cell>
          <cell r="AE820" t="str">
            <v>Operational</v>
          </cell>
          <cell r="AF820" t="str">
            <v>Operational</v>
          </cell>
        </row>
        <row r="821">
          <cell r="N821" t="str">
            <v>Japan</v>
          </cell>
          <cell r="W821" t="str">
            <v>Operational</v>
          </cell>
          <cell r="X821" t="str">
            <v>Operational</v>
          </cell>
          <cell r="Y821" t="str">
            <v>Operational</v>
          </cell>
          <cell r="Z821" t="str">
            <v>Operational</v>
          </cell>
          <cell r="AA821" t="str">
            <v>Operational</v>
          </cell>
          <cell r="AB821" t="str">
            <v>Operational</v>
          </cell>
          <cell r="AC821" t="str">
            <v>Operational</v>
          </cell>
          <cell r="AD821" t="str">
            <v>Operational</v>
          </cell>
          <cell r="AE821" t="str">
            <v>Operational</v>
          </cell>
          <cell r="AF821" t="str">
            <v>Operational</v>
          </cell>
        </row>
        <row r="822">
          <cell r="N822" t="str">
            <v>Taiwan</v>
          </cell>
          <cell r="W822" t="str">
            <v>Operational</v>
          </cell>
          <cell r="X822" t="str">
            <v>Operational</v>
          </cell>
          <cell r="Y822" t="str">
            <v>Operational</v>
          </cell>
          <cell r="Z822" t="str">
            <v>Operational</v>
          </cell>
          <cell r="AA822" t="str">
            <v>Operational</v>
          </cell>
          <cell r="AB822" t="str">
            <v>Operational</v>
          </cell>
          <cell r="AC822" t="str">
            <v>Operational</v>
          </cell>
          <cell r="AD822" t="str">
            <v>Operational</v>
          </cell>
          <cell r="AE822" t="str">
            <v>Operational</v>
          </cell>
          <cell r="AF822" t="str">
            <v>Operational</v>
          </cell>
        </row>
        <row r="823">
          <cell r="N823" t="str">
            <v>Australia</v>
          </cell>
          <cell r="W823" t="str">
            <v>Operational</v>
          </cell>
          <cell r="X823" t="str">
            <v>Operational</v>
          </cell>
          <cell r="Y823" t="str">
            <v>Operational</v>
          </cell>
          <cell r="Z823" t="str">
            <v>Operational</v>
          </cell>
          <cell r="AA823" t="str">
            <v>Operational</v>
          </cell>
          <cell r="AB823" t="str">
            <v>Operational</v>
          </cell>
          <cell r="AC823" t="str">
            <v>Operational</v>
          </cell>
          <cell r="AD823" t="str">
            <v>Operational</v>
          </cell>
          <cell r="AE823" t="str">
            <v>Operational</v>
          </cell>
          <cell r="AF823" t="str">
            <v>Operational</v>
          </cell>
        </row>
        <row r="824">
          <cell r="N824" t="str">
            <v>Taiwan</v>
          </cell>
          <cell r="W824" t="str">
            <v>Operational</v>
          </cell>
          <cell r="X824" t="str">
            <v>Operational</v>
          </cell>
          <cell r="Y824" t="str">
            <v>Operational</v>
          </cell>
          <cell r="Z824" t="str">
            <v>Operational</v>
          </cell>
          <cell r="AA824" t="str">
            <v>Operational</v>
          </cell>
          <cell r="AB824" t="str">
            <v>Operational</v>
          </cell>
          <cell r="AC824" t="str">
            <v>Operational</v>
          </cell>
          <cell r="AD824" t="str">
            <v>Operational</v>
          </cell>
          <cell r="AE824" t="str">
            <v>Operational</v>
          </cell>
          <cell r="AF824" t="str">
            <v>Operational</v>
          </cell>
        </row>
        <row r="825">
          <cell r="N825" t="str">
            <v>Singapore</v>
          </cell>
          <cell r="W825" t="str">
            <v>Operational</v>
          </cell>
          <cell r="X825" t="str">
            <v>Operational</v>
          </cell>
          <cell r="Y825" t="str">
            <v>Operational</v>
          </cell>
          <cell r="Z825" t="str">
            <v>Operational</v>
          </cell>
          <cell r="AA825" t="str">
            <v>Operational</v>
          </cell>
          <cell r="AB825" t="str">
            <v>Operational</v>
          </cell>
          <cell r="AC825" t="str">
            <v>Operational</v>
          </cell>
          <cell r="AD825" t="str">
            <v>Operational</v>
          </cell>
          <cell r="AE825" t="str">
            <v>Operational</v>
          </cell>
          <cell r="AF825" t="str">
            <v>Operational</v>
          </cell>
        </row>
        <row r="826">
          <cell r="N826" t="str">
            <v>Japan</v>
          </cell>
          <cell r="W826" t="str">
            <v>Operational</v>
          </cell>
          <cell r="X826" t="str">
            <v>Operational</v>
          </cell>
          <cell r="Y826" t="str">
            <v>Operational</v>
          </cell>
          <cell r="Z826" t="str">
            <v>Operational</v>
          </cell>
          <cell r="AA826" t="str">
            <v>Operational</v>
          </cell>
          <cell r="AB826" t="str">
            <v>Operational</v>
          </cell>
          <cell r="AC826" t="str">
            <v>Operational</v>
          </cell>
          <cell r="AD826" t="str">
            <v>Operational</v>
          </cell>
          <cell r="AE826" t="str">
            <v>Operational</v>
          </cell>
          <cell r="AF826" t="str">
            <v>Operational</v>
          </cell>
        </row>
        <row r="827">
          <cell r="N827" t="str">
            <v>Japan</v>
          </cell>
          <cell r="W827" t="str">
            <v>Operational</v>
          </cell>
          <cell r="X827" t="str">
            <v>Operational</v>
          </cell>
          <cell r="Y827" t="str">
            <v>Operational</v>
          </cell>
          <cell r="Z827" t="str">
            <v>Operational</v>
          </cell>
          <cell r="AA827" t="str">
            <v>Operational</v>
          </cell>
          <cell r="AB827" t="str">
            <v>Operational</v>
          </cell>
          <cell r="AC827" t="str">
            <v>Operational</v>
          </cell>
          <cell r="AD827" t="str">
            <v>Operational</v>
          </cell>
          <cell r="AE827" t="str">
            <v>Operational</v>
          </cell>
          <cell r="AF827" t="str">
            <v>Operational</v>
          </cell>
        </row>
        <row r="828">
          <cell r="N828" t="str">
            <v>Japan</v>
          </cell>
          <cell r="W828" t="str">
            <v>Under Construction</v>
          </cell>
          <cell r="X828" t="str">
            <v>Under Construction</v>
          </cell>
          <cell r="Y828" t="str">
            <v>Operational</v>
          </cell>
          <cell r="Z828" t="str">
            <v>Operational</v>
          </cell>
          <cell r="AA828" t="str">
            <v>Operational</v>
          </cell>
          <cell r="AB828" t="str">
            <v>Operational</v>
          </cell>
          <cell r="AC828" t="str">
            <v>Operational</v>
          </cell>
          <cell r="AD828" t="str">
            <v>Operational</v>
          </cell>
          <cell r="AE828" t="str">
            <v>Operational</v>
          </cell>
          <cell r="AF828" t="str">
            <v>Operational</v>
          </cell>
        </row>
        <row r="829">
          <cell r="N829" t="str">
            <v>Japan</v>
          </cell>
          <cell r="W829" t="str">
            <v>Operational</v>
          </cell>
          <cell r="X829" t="str">
            <v>Operational</v>
          </cell>
          <cell r="Y829" t="str">
            <v>Operational</v>
          </cell>
          <cell r="Z829" t="str">
            <v>Operational</v>
          </cell>
          <cell r="AA829" t="str">
            <v>Operational</v>
          </cell>
          <cell r="AB829" t="str">
            <v>Operational</v>
          </cell>
          <cell r="AC829" t="str">
            <v>Operational</v>
          </cell>
          <cell r="AD829" t="str">
            <v>Operational</v>
          </cell>
          <cell r="AE829" t="str">
            <v>Operational</v>
          </cell>
          <cell r="AF829" t="str">
            <v>Operational</v>
          </cell>
        </row>
        <row r="830">
          <cell r="N830" t="str">
            <v>Malaysia</v>
          </cell>
          <cell r="W830" t="str">
            <v>Operational</v>
          </cell>
          <cell r="X830" t="str">
            <v>Operational</v>
          </cell>
          <cell r="Y830" t="str">
            <v>Operational</v>
          </cell>
          <cell r="Z830" t="str">
            <v>Operational</v>
          </cell>
          <cell r="AA830" t="str">
            <v>Operational</v>
          </cell>
          <cell r="AB830" t="str">
            <v>Operational</v>
          </cell>
          <cell r="AC830" t="str">
            <v>Operational</v>
          </cell>
          <cell r="AD830" t="str">
            <v>Operational</v>
          </cell>
          <cell r="AE830" t="str">
            <v>Operational</v>
          </cell>
          <cell r="AF830" t="str">
            <v>Operational</v>
          </cell>
        </row>
        <row r="831">
          <cell r="N831" t="str">
            <v>Hong Kong SAR, China</v>
          </cell>
          <cell r="W831" t="str">
            <v>Under Construction</v>
          </cell>
          <cell r="X831" t="str">
            <v>Under Construction</v>
          </cell>
          <cell r="Y831" t="str">
            <v>Under Construction</v>
          </cell>
          <cell r="Z831" t="str">
            <v>Operational</v>
          </cell>
          <cell r="AA831" t="str">
            <v>Operational</v>
          </cell>
          <cell r="AB831" t="str">
            <v>Operational</v>
          </cell>
          <cell r="AC831" t="str">
            <v>Operational</v>
          </cell>
          <cell r="AD831" t="str">
            <v>Operational</v>
          </cell>
          <cell r="AE831" t="str">
            <v>Operational</v>
          </cell>
          <cell r="AF831" t="str">
            <v>Operational</v>
          </cell>
        </row>
        <row r="832">
          <cell r="N832" t="str">
            <v>China</v>
          </cell>
          <cell r="W832" t="str">
            <v>Operational</v>
          </cell>
          <cell r="X832" t="str">
            <v>Operational</v>
          </cell>
          <cell r="Y832" t="str">
            <v>Operational</v>
          </cell>
          <cell r="Z832" t="str">
            <v>Operational</v>
          </cell>
          <cell r="AA832" t="str">
            <v>Operational</v>
          </cell>
          <cell r="AB832" t="str">
            <v>Operational</v>
          </cell>
          <cell r="AC832" t="str">
            <v>Operational</v>
          </cell>
          <cell r="AD832" t="str">
            <v>Operational</v>
          </cell>
          <cell r="AE832" t="str">
            <v>Operational</v>
          </cell>
          <cell r="AF832" t="str">
            <v>Operational</v>
          </cell>
        </row>
        <row r="833">
          <cell r="N833" t="str">
            <v>New Zealand</v>
          </cell>
          <cell r="W833" t="str">
            <v>Operational</v>
          </cell>
          <cell r="X833" t="str">
            <v>Operational</v>
          </cell>
          <cell r="Y833" t="str">
            <v>Operational</v>
          </cell>
          <cell r="Z833" t="str">
            <v>Operational</v>
          </cell>
          <cell r="AA833" t="str">
            <v>Operational</v>
          </cell>
          <cell r="AB833" t="str">
            <v>Operational</v>
          </cell>
          <cell r="AC833" t="str">
            <v>Operational</v>
          </cell>
          <cell r="AD833" t="str">
            <v>Operational</v>
          </cell>
          <cell r="AE833" t="str">
            <v>Operational</v>
          </cell>
          <cell r="AF833" t="str">
            <v>Operational</v>
          </cell>
        </row>
        <row r="834">
          <cell r="N834" t="str">
            <v>Singapore</v>
          </cell>
          <cell r="W834" t="str">
            <v>Operational</v>
          </cell>
          <cell r="X834" t="str">
            <v>Operational</v>
          </cell>
          <cell r="Y834" t="str">
            <v>Operational</v>
          </cell>
          <cell r="Z834" t="str">
            <v>Operational</v>
          </cell>
          <cell r="AA834" t="str">
            <v>Operational</v>
          </cell>
          <cell r="AB834" t="str">
            <v>Operational</v>
          </cell>
          <cell r="AC834" t="str">
            <v>Operational</v>
          </cell>
          <cell r="AD834" t="str">
            <v>Operational</v>
          </cell>
          <cell r="AE834" t="str">
            <v>Operational</v>
          </cell>
          <cell r="AF834" t="str">
            <v>Operational</v>
          </cell>
        </row>
        <row r="835">
          <cell r="N835" t="str">
            <v>Singapore</v>
          </cell>
          <cell r="W835" t="str">
            <v>Operational</v>
          </cell>
          <cell r="X835" t="str">
            <v>Operational</v>
          </cell>
          <cell r="Y835" t="str">
            <v>Operational</v>
          </cell>
          <cell r="Z835" t="str">
            <v>Operational</v>
          </cell>
          <cell r="AA835" t="str">
            <v>Operational</v>
          </cell>
          <cell r="AB835" t="str">
            <v>Operational</v>
          </cell>
          <cell r="AC835" t="str">
            <v>Operational</v>
          </cell>
          <cell r="AD835" t="str">
            <v>Operational</v>
          </cell>
          <cell r="AE835" t="str">
            <v>Operational</v>
          </cell>
          <cell r="AF835" t="str">
            <v>Operational</v>
          </cell>
        </row>
        <row r="836">
          <cell r="N836" t="str">
            <v>Japan</v>
          </cell>
          <cell r="W836" t="str">
            <v>Under Construction</v>
          </cell>
          <cell r="X836" t="str">
            <v>Under Construction</v>
          </cell>
          <cell r="Y836" t="str">
            <v>Operational</v>
          </cell>
          <cell r="Z836" t="str">
            <v>Operational</v>
          </cell>
          <cell r="AA836" t="str">
            <v>Operational</v>
          </cell>
          <cell r="AB836" t="str">
            <v>Operational</v>
          </cell>
          <cell r="AC836" t="str">
            <v>Operational</v>
          </cell>
          <cell r="AD836" t="str">
            <v>Operational</v>
          </cell>
          <cell r="AE836" t="str">
            <v>Operational</v>
          </cell>
          <cell r="AF836" t="str">
            <v>Operational</v>
          </cell>
        </row>
        <row r="837">
          <cell r="N837" t="str">
            <v>Australia</v>
          </cell>
          <cell r="W837" t="str">
            <v>Operational</v>
          </cell>
          <cell r="X837" t="str">
            <v>Operational</v>
          </cell>
          <cell r="Y837" t="str">
            <v>Operational</v>
          </cell>
          <cell r="Z837" t="str">
            <v>Operational</v>
          </cell>
          <cell r="AA837" t="str">
            <v>Operational</v>
          </cell>
          <cell r="AB837" t="str">
            <v>Operational</v>
          </cell>
          <cell r="AC837" t="str">
            <v>Operational</v>
          </cell>
          <cell r="AD837" t="str">
            <v>Operational</v>
          </cell>
          <cell r="AE837" t="str">
            <v>Operational</v>
          </cell>
          <cell r="AF837" t="str">
            <v>Operational</v>
          </cell>
        </row>
        <row r="838">
          <cell r="N838" t="str">
            <v>Japan</v>
          </cell>
          <cell r="W838" t="str">
            <v>Operational</v>
          </cell>
          <cell r="X838" t="str">
            <v>Operational</v>
          </cell>
          <cell r="Y838" t="str">
            <v>Operational</v>
          </cell>
          <cell r="Z838" t="str">
            <v>Operational</v>
          </cell>
          <cell r="AA838" t="str">
            <v>Operational</v>
          </cell>
          <cell r="AB838" t="str">
            <v>Operational</v>
          </cell>
          <cell r="AC838" t="str">
            <v>Operational</v>
          </cell>
          <cell r="AD838" t="str">
            <v>Operational</v>
          </cell>
          <cell r="AE838" t="str">
            <v>Operational</v>
          </cell>
          <cell r="AF838" t="str">
            <v>Operational</v>
          </cell>
        </row>
        <row r="839">
          <cell r="N839" t="str">
            <v>Singapore</v>
          </cell>
          <cell r="W839" t="str">
            <v>Under Construction</v>
          </cell>
          <cell r="X839" t="str">
            <v>Under Construction</v>
          </cell>
          <cell r="Y839" t="str">
            <v>Under Construction</v>
          </cell>
          <cell r="Z839" t="str">
            <v>Operational</v>
          </cell>
          <cell r="AA839" t="str">
            <v>Operational</v>
          </cell>
          <cell r="AB839" t="str">
            <v>Operational</v>
          </cell>
          <cell r="AC839" t="str">
            <v>Operational</v>
          </cell>
          <cell r="AD839" t="str">
            <v>Operational</v>
          </cell>
          <cell r="AE839" t="str">
            <v>Operational</v>
          </cell>
          <cell r="AF839" t="str">
            <v>Operational</v>
          </cell>
        </row>
        <row r="840">
          <cell r="N840" t="str">
            <v>Hong Kong SAR, China</v>
          </cell>
          <cell r="W840" t="str">
            <v>Operational</v>
          </cell>
          <cell r="X840" t="str">
            <v>Operational</v>
          </cell>
          <cell r="Y840" t="str">
            <v>Operational</v>
          </cell>
          <cell r="Z840" t="str">
            <v>Operational</v>
          </cell>
          <cell r="AA840" t="str">
            <v>Operational</v>
          </cell>
          <cell r="AB840" t="str">
            <v>Operational</v>
          </cell>
          <cell r="AC840" t="str">
            <v>Operational</v>
          </cell>
          <cell r="AD840" t="str">
            <v>Operational</v>
          </cell>
          <cell r="AE840" t="str">
            <v>Operational</v>
          </cell>
          <cell r="AF840" t="str">
            <v>Operational</v>
          </cell>
        </row>
        <row r="841">
          <cell r="N841" t="str">
            <v>Malaysia</v>
          </cell>
          <cell r="W841" t="str">
            <v>Operational</v>
          </cell>
          <cell r="X841" t="str">
            <v>Operational</v>
          </cell>
          <cell r="Y841" t="str">
            <v>Operational</v>
          </cell>
          <cell r="Z841" t="str">
            <v>Operational</v>
          </cell>
          <cell r="AA841" t="str">
            <v>Operational</v>
          </cell>
          <cell r="AB841" t="str">
            <v>Operational</v>
          </cell>
          <cell r="AC841" t="str">
            <v>Operational</v>
          </cell>
          <cell r="AD841" t="str">
            <v>Operational</v>
          </cell>
          <cell r="AE841" t="str">
            <v>Operational</v>
          </cell>
          <cell r="AF841" t="str">
            <v>Operational</v>
          </cell>
        </row>
        <row r="842">
          <cell r="N842" t="str">
            <v>Singapore</v>
          </cell>
          <cell r="W842" t="str">
            <v>Operational</v>
          </cell>
          <cell r="X842" t="str">
            <v>Operational</v>
          </cell>
          <cell r="Y842" t="str">
            <v>Operational</v>
          </cell>
          <cell r="Z842" t="str">
            <v>Operational</v>
          </cell>
          <cell r="AA842" t="str">
            <v>Operational</v>
          </cell>
          <cell r="AB842" t="str">
            <v>Operational</v>
          </cell>
          <cell r="AC842" t="str">
            <v>Operational</v>
          </cell>
          <cell r="AD842" t="str">
            <v>Operational</v>
          </cell>
          <cell r="AE842" t="str">
            <v>Operational</v>
          </cell>
          <cell r="AF842" t="str">
            <v>Operational</v>
          </cell>
        </row>
        <row r="843">
          <cell r="N843" t="str">
            <v>Singapore</v>
          </cell>
          <cell r="W843" t="str">
            <v>Operational</v>
          </cell>
          <cell r="X843" t="str">
            <v>Operational</v>
          </cell>
          <cell r="Y843" t="str">
            <v>Operational</v>
          </cell>
          <cell r="Z843" t="str">
            <v>Operational</v>
          </cell>
          <cell r="AA843" t="str">
            <v>Operational</v>
          </cell>
          <cell r="AB843" t="str">
            <v>Operational</v>
          </cell>
          <cell r="AC843" t="str">
            <v>Operational</v>
          </cell>
          <cell r="AD843" t="str">
            <v>Operational</v>
          </cell>
          <cell r="AE843" t="str">
            <v>Operational</v>
          </cell>
          <cell r="AF843" t="str">
            <v>Operational</v>
          </cell>
        </row>
        <row r="844">
          <cell r="N844" t="str">
            <v>Singapore</v>
          </cell>
          <cell r="W844" t="str">
            <v>Operational</v>
          </cell>
          <cell r="X844" t="str">
            <v>Operational</v>
          </cell>
          <cell r="Y844" t="str">
            <v>Operational</v>
          </cell>
          <cell r="Z844" t="str">
            <v>Operational</v>
          </cell>
          <cell r="AA844" t="str">
            <v>Operational</v>
          </cell>
          <cell r="AB844" t="str">
            <v>Operational</v>
          </cell>
          <cell r="AC844" t="str">
            <v>Operational</v>
          </cell>
          <cell r="AD844" t="str">
            <v>Operational</v>
          </cell>
          <cell r="AE844" t="str">
            <v>Operational</v>
          </cell>
          <cell r="AF844" t="str">
            <v>Operational</v>
          </cell>
        </row>
        <row r="845">
          <cell r="N845" t="str">
            <v>Singapore</v>
          </cell>
          <cell r="W845" t="str">
            <v>Operational</v>
          </cell>
          <cell r="X845" t="str">
            <v>Operational</v>
          </cell>
          <cell r="Y845" t="str">
            <v>Operational</v>
          </cell>
          <cell r="Z845" t="str">
            <v>Operational</v>
          </cell>
          <cell r="AA845" t="str">
            <v>Operational</v>
          </cell>
          <cell r="AB845" t="str">
            <v>Operational</v>
          </cell>
          <cell r="AC845" t="str">
            <v>Operational</v>
          </cell>
          <cell r="AD845" t="str">
            <v>Operational</v>
          </cell>
          <cell r="AE845" t="str">
            <v>Operational</v>
          </cell>
          <cell r="AF845" t="str">
            <v>Operational</v>
          </cell>
        </row>
        <row r="846">
          <cell r="N846" t="str">
            <v>Singapore</v>
          </cell>
          <cell r="W846" t="str">
            <v>Operational</v>
          </cell>
          <cell r="X846" t="str">
            <v>Operational</v>
          </cell>
          <cell r="Y846" t="str">
            <v>Operational</v>
          </cell>
          <cell r="Z846" t="str">
            <v>Operational</v>
          </cell>
          <cell r="AA846" t="str">
            <v>Operational</v>
          </cell>
          <cell r="AB846" t="str">
            <v>Operational</v>
          </cell>
          <cell r="AC846" t="str">
            <v>Operational</v>
          </cell>
          <cell r="AD846" t="str">
            <v>Operational</v>
          </cell>
          <cell r="AE846" t="str">
            <v>Operational</v>
          </cell>
          <cell r="AF846" t="str">
            <v>Operational</v>
          </cell>
        </row>
        <row r="847">
          <cell r="N847" t="str">
            <v>Singapore</v>
          </cell>
          <cell r="W847" t="str">
            <v>Under Construction</v>
          </cell>
          <cell r="X847" t="str">
            <v>Operational</v>
          </cell>
          <cell r="Y847" t="str">
            <v>Operational</v>
          </cell>
          <cell r="Z847" t="str">
            <v>Operational</v>
          </cell>
          <cell r="AA847" t="str">
            <v>Operational</v>
          </cell>
          <cell r="AB847" t="str">
            <v>Operational</v>
          </cell>
          <cell r="AC847" t="str">
            <v>Operational</v>
          </cell>
          <cell r="AD847" t="str">
            <v>Operational</v>
          </cell>
          <cell r="AE847" t="str">
            <v>Operational</v>
          </cell>
          <cell r="AF847" t="str">
            <v>Operational</v>
          </cell>
        </row>
        <row r="848">
          <cell r="N848" t="str">
            <v>Singapore</v>
          </cell>
          <cell r="W848" t="str">
            <v>Operational</v>
          </cell>
          <cell r="X848" t="str">
            <v>Operational</v>
          </cell>
          <cell r="Y848" t="str">
            <v>Operational</v>
          </cell>
          <cell r="Z848" t="str">
            <v>Operational</v>
          </cell>
          <cell r="AA848" t="str">
            <v>Operational</v>
          </cell>
          <cell r="AB848" t="str">
            <v>Operational</v>
          </cell>
          <cell r="AC848" t="str">
            <v>Operational</v>
          </cell>
          <cell r="AD848" t="str">
            <v>Operational</v>
          </cell>
          <cell r="AE848" t="str">
            <v>Operational</v>
          </cell>
          <cell r="AF848" t="str">
            <v>Operational</v>
          </cell>
        </row>
        <row r="849">
          <cell r="N849" t="str">
            <v>Singapore</v>
          </cell>
          <cell r="W849" t="str">
            <v>Operational</v>
          </cell>
          <cell r="X849" t="str">
            <v>Operational</v>
          </cell>
          <cell r="Y849" t="str">
            <v>Operational</v>
          </cell>
          <cell r="Z849" t="str">
            <v>Operational</v>
          </cell>
          <cell r="AA849" t="str">
            <v>Operational</v>
          </cell>
          <cell r="AB849" t="str">
            <v>Operational</v>
          </cell>
          <cell r="AC849" t="str">
            <v>Operational</v>
          </cell>
          <cell r="AD849" t="str">
            <v>Operational</v>
          </cell>
          <cell r="AE849" t="str">
            <v>Operational</v>
          </cell>
          <cell r="AF849" t="str">
            <v>Operational</v>
          </cell>
        </row>
        <row r="850">
          <cell r="N850" t="str">
            <v>Singapore</v>
          </cell>
          <cell r="W850" t="str">
            <v>Operational</v>
          </cell>
          <cell r="X850" t="str">
            <v>Operational</v>
          </cell>
          <cell r="Y850" t="str">
            <v>Operational</v>
          </cell>
          <cell r="Z850" t="str">
            <v>Operational</v>
          </cell>
          <cell r="AA850" t="str">
            <v>Operational</v>
          </cell>
          <cell r="AB850" t="str">
            <v>Operational</v>
          </cell>
          <cell r="AC850" t="str">
            <v>Operational</v>
          </cell>
          <cell r="AD850" t="str">
            <v>Operational</v>
          </cell>
          <cell r="AE850" t="str">
            <v>Operational</v>
          </cell>
          <cell r="AF850" t="str">
            <v>Operational</v>
          </cell>
        </row>
        <row r="851">
          <cell r="N851" t="str">
            <v>China</v>
          </cell>
          <cell r="W851" t="str">
            <v>Operational</v>
          </cell>
          <cell r="X851" t="str">
            <v>Operational</v>
          </cell>
          <cell r="Y851" t="str">
            <v>Operational</v>
          </cell>
          <cell r="Z851" t="str">
            <v>Operational</v>
          </cell>
          <cell r="AA851" t="str">
            <v>Operational</v>
          </cell>
          <cell r="AB851" t="str">
            <v>Operational</v>
          </cell>
          <cell r="AC851" t="str">
            <v>Operational</v>
          </cell>
          <cell r="AD851" t="str">
            <v>Operational</v>
          </cell>
          <cell r="AE851" t="str">
            <v>Operational</v>
          </cell>
          <cell r="AF851" t="str">
            <v>Operational</v>
          </cell>
        </row>
        <row r="852">
          <cell r="N852" t="str">
            <v>China</v>
          </cell>
          <cell r="W852" t="str">
            <v>Operational</v>
          </cell>
          <cell r="X852" t="str">
            <v>Operational</v>
          </cell>
          <cell r="Y852" t="str">
            <v>Operational</v>
          </cell>
          <cell r="Z852" t="str">
            <v>Operational</v>
          </cell>
          <cell r="AA852" t="str">
            <v>Operational</v>
          </cell>
          <cell r="AB852" t="str">
            <v>Operational</v>
          </cell>
          <cell r="AC852" t="str">
            <v>Operational</v>
          </cell>
          <cell r="AD852" t="str">
            <v>Operational</v>
          </cell>
          <cell r="AE852" t="str">
            <v>Operational</v>
          </cell>
          <cell r="AF852" t="str">
            <v>Operational</v>
          </cell>
        </row>
        <row r="853">
          <cell r="N853" t="str">
            <v>Japan</v>
          </cell>
          <cell r="W853" t="str">
            <v>Operational</v>
          </cell>
          <cell r="X853" t="str">
            <v>Operational</v>
          </cell>
          <cell r="Y853" t="str">
            <v>Operational</v>
          </cell>
          <cell r="Z853" t="str">
            <v>Operational</v>
          </cell>
          <cell r="AA853" t="str">
            <v>Operational</v>
          </cell>
          <cell r="AB853" t="str">
            <v>Operational</v>
          </cell>
          <cell r="AC853" t="str">
            <v>Operational</v>
          </cell>
          <cell r="AD853" t="str">
            <v>Operational</v>
          </cell>
          <cell r="AE853" t="str">
            <v>Operational</v>
          </cell>
          <cell r="AF853" t="str">
            <v>Operational</v>
          </cell>
        </row>
        <row r="854">
          <cell r="N854" t="str">
            <v>Hong Kong SAR, China</v>
          </cell>
          <cell r="W854" t="str">
            <v>Operational</v>
          </cell>
          <cell r="X854" t="str">
            <v>Operational</v>
          </cell>
          <cell r="Y854" t="str">
            <v>Operational</v>
          </cell>
          <cell r="Z854" t="str">
            <v>Operational</v>
          </cell>
          <cell r="AA854" t="str">
            <v>Operational</v>
          </cell>
          <cell r="AB854" t="str">
            <v>Operational</v>
          </cell>
          <cell r="AC854" t="str">
            <v>Operational</v>
          </cell>
          <cell r="AD854" t="str">
            <v>Operational</v>
          </cell>
          <cell r="AE854" t="str">
            <v>Operational</v>
          </cell>
          <cell r="AF854" t="str">
            <v>Operational</v>
          </cell>
        </row>
        <row r="855">
          <cell r="N855" t="str">
            <v>Hong Kong SAR, China</v>
          </cell>
          <cell r="W855" t="str">
            <v>Operational</v>
          </cell>
          <cell r="X855" t="str">
            <v>Operational</v>
          </cell>
          <cell r="Y855" t="str">
            <v>Operational</v>
          </cell>
          <cell r="Z855" t="str">
            <v>Operational</v>
          </cell>
          <cell r="AA855" t="str">
            <v>Operational</v>
          </cell>
          <cell r="AB855" t="str">
            <v>Operational</v>
          </cell>
          <cell r="AC855" t="str">
            <v>Operational</v>
          </cell>
          <cell r="AD855" t="str">
            <v>Operational</v>
          </cell>
          <cell r="AE855" t="str">
            <v>Operational</v>
          </cell>
          <cell r="AF855" t="str">
            <v>Operational</v>
          </cell>
        </row>
        <row r="856">
          <cell r="N856" t="str">
            <v>India</v>
          </cell>
          <cell r="W856" t="str">
            <v>Operational</v>
          </cell>
          <cell r="X856" t="str">
            <v>Operational</v>
          </cell>
          <cell r="Y856" t="str">
            <v>Operational</v>
          </cell>
          <cell r="Z856" t="str">
            <v>Operational</v>
          </cell>
          <cell r="AA856" t="str">
            <v>Operational</v>
          </cell>
          <cell r="AB856" t="str">
            <v>Operational</v>
          </cell>
          <cell r="AC856" t="str">
            <v>Operational</v>
          </cell>
          <cell r="AD856" t="str">
            <v>Operational</v>
          </cell>
          <cell r="AE856" t="str">
            <v>Operational</v>
          </cell>
          <cell r="AF856" t="str">
            <v>Operational</v>
          </cell>
        </row>
        <row r="857">
          <cell r="N857" t="str">
            <v>India</v>
          </cell>
          <cell r="W857" t="str">
            <v>Operational</v>
          </cell>
          <cell r="X857" t="str">
            <v>Operational</v>
          </cell>
          <cell r="Y857" t="str">
            <v>Operational</v>
          </cell>
          <cell r="Z857" t="str">
            <v>Operational</v>
          </cell>
          <cell r="AA857" t="str">
            <v>Operational</v>
          </cell>
          <cell r="AB857" t="str">
            <v>Operational</v>
          </cell>
          <cell r="AC857" t="str">
            <v>Operational</v>
          </cell>
          <cell r="AD857" t="str">
            <v>Operational</v>
          </cell>
          <cell r="AE857" t="str">
            <v>Operational</v>
          </cell>
          <cell r="AF857" t="str">
            <v>Operational</v>
          </cell>
        </row>
        <row r="858">
          <cell r="N858" t="str">
            <v>India</v>
          </cell>
          <cell r="W858" t="str">
            <v>Operational</v>
          </cell>
          <cell r="X858" t="str">
            <v>Operational</v>
          </cell>
          <cell r="Y858" t="str">
            <v>Operational</v>
          </cell>
          <cell r="Z858" t="str">
            <v>Operational</v>
          </cell>
          <cell r="AA858" t="str">
            <v>Operational</v>
          </cell>
          <cell r="AB858" t="str">
            <v>Operational</v>
          </cell>
          <cell r="AC858" t="str">
            <v>Operational</v>
          </cell>
          <cell r="AD858" t="str">
            <v>Operational</v>
          </cell>
          <cell r="AE858" t="str">
            <v>Operational</v>
          </cell>
          <cell r="AF858" t="str">
            <v>Operational</v>
          </cell>
        </row>
        <row r="859">
          <cell r="N859" t="str">
            <v>Japan</v>
          </cell>
          <cell r="W859" t="str">
            <v>Operational</v>
          </cell>
          <cell r="X859" t="str">
            <v>Operational</v>
          </cell>
          <cell r="Y859" t="str">
            <v>Operational</v>
          </cell>
          <cell r="Z859" t="str">
            <v>Operational</v>
          </cell>
          <cell r="AA859" t="str">
            <v>Operational</v>
          </cell>
          <cell r="AB859" t="str">
            <v>Operational</v>
          </cell>
          <cell r="AC859" t="str">
            <v>Operational</v>
          </cell>
          <cell r="AD859" t="str">
            <v>Operational</v>
          </cell>
          <cell r="AE859" t="str">
            <v>Operational</v>
          </cell>
          <cell r="AF859" t="str">
            <v>Operational</v>
          </cell>
        </row>
        <row r="860">
          <cell r="N860" t="str">
            <v>Japan</v>
          </cell>
          <cell r="W860" t="str">
            <v>Under Construction</v>
          </cell>
          <cell r="X860" t="str">
            <v>Under Construction</v>
          </cell>
          <cell r="Y860" t="str">
            <v>Operational</v>
          </cell>
          <cell r="Z860" t="str">
            <v>Operational</v>
          </cell>
          <cell r="AA860" t="str">
            <v>Operational</v>
          </cell>
          <cell r="AB860" t="str">
            <v>Operational</v>
          </cell>
          <cell r="AC860" t="str">
            <v>Operational</v>
          </cell>
          <cell r="AD860" t="str">
            <v>Operational</v>
          </cell>
          <cell r="AE860" t="str">
            <v>Operational</v>
          </cell>
          <cell r="AF860" t="str">
            <v>Operational</v>
          </cell>
        </row>
        <row r="861">
          <cell r="N861" t="str">
            <v>Korea, Rep.</v>
          </cell>
          <cell r="W861" t="str">
            <v>Operational</v>
          </cell>
          <cell r="X861" t="str">
            <v>Operational</v>
          </cell>
          <cell r="Y861" t="str">
            <v>Operational</v>
          </cell>
          <cell r="Z861" t="str">
            <v>Operational</v>
          </cell>
          <cell r="AA861" t="str">
            <v>Operational</v>
          </cell>
          <cell r="AB861" t="str">
            <v>Operational</v>
          </cell>
          <cell r="AC861" t="str">
            <v>Operational</v>
          </cell>
          <cell r="AD861" t="str">
            <v>Operational</v>
          </cell>
          <cell r="AE861" t="str">
            <v>Operational</v>
          </cell>
          <cell r="AF861" t="str">
            <v>Operational</v>
          </cell>
        </row>
        <row r="862">
          <cell r="N862" t="str">
            <v>Korea, Rep.</v>
          </cell>
          <cell r="W862" t="str">
            <v>Operational</v>
          </cell>
          <cell r="X862" t="str">
            <v>Operational</v>
          </cell>
          <cell r="Y862" t="str">
            <v>Operational</v>
          </cell>
          <cell r="Z862" t="str">
            <v>Operational</v>
          </cell>
          <cell r="AA862" t="str">
            <v>Operational</v>
          </cell>
          <cell r="AB862" t="str">
            <v>Operational</v>
          </cell>
          <cell r="AC862" t="str">
            <v>Operational</v>
          </cell>
          <cell r="AD862" t="str">
            <v>Operational</v>
          </cell>
          <cell r="AE862" t="str">
            <v>Operational</v>
          </cell>
          <cell r="AF862" t="str">
            <v>Operational</v>
          </cell>
        </row>
        <row r="863">
          <cell r="N863" t="str">
            <v>Korea, Rep.</v>
          </cell>
          <cell r="W863" t="str">
            <v>Operational</v>
          </cell>
          <cell r="X863" t="str">
            <v>Operational</v>
          </cell>
          <cell r="Y863" t="str">
            <v>Operational</v>
          </cell>
          <cell r="Z863" t="str">
            <v>Operational</v>
          </cell>
          <cell r="AA863" t="str">
            <v>Operational</v>
          </cell>
          <cell r="AB863" t="str">
            <v>Operational</v>
          </cell>
          <cell r="AC863" t="str">
            <v>Operational</v>
          </cell>
          <cell r="AD863" t="str">
            <v>Operational</v>
          </cell>
          <cell r="AE863" t="str">
            <v>Operational</v>
          </cell>
          <cell r="AF863" t="str">
            <v>Operational</v>
          </cell>
        </row>
        <row r="864">
          <cell r="N864" t="str">
            <v>Korea, Rep.</v>
          </cell>
          <cell r="W864" t="str">
            <v>Operational</v>
          </cell>
          <cell r="X864" t="str">
            <v>Operational</v>
          </cell>
          <cell r="Y864" t="str">
            <v>Operational</v>
          </cell>
          <cell r="Z864" t="str">
            <v>Operational</v>
          </cell>
          <cell r="AA864" t="str">
            <v>Operational</v>
          </cell>
          <cell r="AB864" t="str">
            <v>Operational</v>
          </cell>
          <cell r="AC864" t="str">
            <v>Operational</v>
          </cell>
          <cell r="AD864" t="str">
            <v>Operational</v>
          </cell>
          <cell r="AE864" t="str">
            <v>Operational</v>
          </cell>
          <cell r="AF864" t="str">
            <v>Operational</v>
          </cell>
        </row>
        <row r="865">
          <cell r="N865" t="str">
            <v>Australia</v>
          </cell>
          <cell r="W865" t="str">
            <v>Operational</v>
          </cell>
          <cell r="X865" t="str">
            <v>Operational</v>
          </cell>
          <cell r="Y865" t="str">
            <v>Operational</v>
          </cell>
          <cell r="Z865" t="str">
            <v>Operational</v>
          </cell>
          <cell r="AA865" t="str">
            <v>Operational</v>
          </cell>
          <cell r="AB865" t="str">
            <v>Operational</v>
          </cell>
          <cell r="AC865" t="str">
            <v>Operational</v>
          </cell>
          <cell r="AD865" t="str">
            <v>Operational</v>
          </cell>
          <cell r="AE865" t="str">
            <v>Operational</v>
          </cell>
          <cell r="AF865" t="str">
            <v>Operational</v>
          </cell>
        </row>
        <row r="866">
          <cell r="N866" t="str">
            <v>Hong Kong SAR, China</v>
          </cell>
          <cell r="W866" t="str">
            <v>Operational</v>
          </cell>
          <cell r="X866" t="str">
            <v>Operational</v>
          </cell>
          <cell r="Y866" t="str">
            <v>Operational</v>
          </cell>
          <cell r="Z866" t="str">
            <v>Operational</v>
          </cell>
          <cell r="AA866" t="str">
            <v>Operational</v>
          </cell>
          <cell r="AB866" t="str">
            <v>Operational</v>
          </cell>
          <cell r="AC866" t="str">
            <v>Operational</v>
          </cell>
          <cell r="AD866" t="str">
            <v>Operational</v>
          </cell>
          <cell r="AE866" t="str">
            <v>Operational</v>
          </cell>
          <cell r="AF866" t="str">
            <v>Operational</v>
          </cell>
        </row>
        <row r="867">
          <cell r="N867" t="str">
            <v>Singapore</v>
          </cell>
          <cell r="W867" t="str">
            <v>Operational</v>
          </cell>
          <cell r="X867" t="str">
            <v>Operational</v>
          </cell>
          <cell r="Y867" t="str">
            <v>Operational</v>
          </cell>
          <cell r="Z867" t="str">
            <v>Operational</v>
          </cell>
          <cell r="AA867" t="str">
            <v>Operational</v>
          </cell>
          <cell r="AB867" t="str">
            <v>Operational</v>
          </cell>
          <cell r="AC867" t="str">
            <v>Operational</v>
          </cell>
          <cell r="AD867" t="str">
            <v>Operational</v>
          </cell>
          <cell r="AE867" t="str">
            <v>Operational</v>
          </cell>
          <cell r="AF867" t="str">
            <v>Operational</v>
          </cell>
        </row>
        <row r="868">
          <cell r="N868" t="str">
            <v>Malaysia</v>
          </cell>
          <cell r="W868" t="str">
            <v>Operational</v>
          </cell>
          <cell r="X868" t="str">
            <v>Operational</v>
          </cell>
          <cell r="Y868" t="str">
            <v>Operational</v>
          </cell>
          <cell r="Z868" t="str">
            <v>Operational</v>
          </cell>
          <cell r="AA868" t="str">
            <v>Operational</v>
          </cell>
          <cell r="AB868" t="str">
            <v>Operational</v>
          </cell>
          <cell r="AC868" t="str">
            <v>Operational</v>
          </cell>
          <cell r="AD868" t="str">
            <v>Operational</v>
          </cell>
          <cell r="AE868" t="str">
            <v>Operational</v>
          </cell>
          <cell r="AF868" t="str">
            <v>Operational</v>
          </cell>
        </row>
        <row r="869">
          <cell r="N869" t="str">
            <v>Singapore</v>
          </cell>
          <cell r="W869" t="str">
            <v>Operational</v>
          </cell>
          <cell r="X869" t="str">
            <v>Operational</v>
          </cell>
          <cell r="Y869" t="str">
            <v>Operational</v>
          </cell>
          <cell r="Z869" t="str">
            <v>Operational</v>
          </cell>
          <cell r="AA869" t="str">
            <v>Operational</v>
          </cell>
          <cell r="AB869" t="str">
            <v>Operational</v>
          </cell>
          <cell r="AC869" t="str">
            <v>Operational</v>
          </cell>
          <cell r="AD869" t="str">
            <v>Operational</v>
          </cell>
          <cell r="AE869" t="str">
            <v>Operational</v>
          </cell>
          <cell r="AF869" t="str">
            <v>Operational</v>
          </cell>
        </row>
        <row r="870">
          <cell r="N870" t="str">
            <v>Singapore</v>
          </cell>
          <cell r="W870" t="str">
            <v>Operational</v>
          </cell>
          <cell r="X870" t="str">
            <v>Operational</v>
          </cell>
          <cell r="Y870" t="str">
            <v>Operational</v>
          </cell>
          <cell r="Z870" t="str">
            <v>Operational</v>
          </cell>
          <cell r="AA870" t="str">
            <v>Operational</v>
          </cell>
          <cell r="AB870" t="str">
            <v>Operational</v>
          </cell>
          <cell r="AC870" t="str">
            <v>Operational</v>
          </cell>
          <cell r="AD870" t="str">
            <v>Operational</v>
          </cell>
          <cell r="AE870" t="str">
            <v>Operational</v>
          </cell>
          <cell r="AF870" t="str">
            <v>Operational</v>
          </cell>
        </row>
        <row r="871">
          <cell r="N871" t="str">
            <v>Singapore</v>
          </cell>
          <cell r="W871" t="str">
            <v>Operational</v>
          </cell>
          <cell r="X871" t="str">
            <v>Operational</v>
          </cell>
          <cell r="Y871" t="str">
            <v>Operational</v>
          </cell>
          <cell r="Z871" t="str">
            <v>Operational</v>
          </cell>
          <cell r="AA871" t="str">
            <v>Operational</v>
          </cell>
          <cell r="AB871" t="str">
            <v>Operational</v>
          </cell>
          <cell r="AC871" t="str">
            <v>Operational</v>
          </cell>
          <cell r="AD871" t="str">
            <v>Operational</v>
          </cell>
          <cell r="AE871" t="str">
            <v>Operational</v>
          </cell>
          <cell r="AF871" t="str">
            <v>Operational</v>
          </cell>
        </row>
        <row r="872">
          <cell r="N872" t="str">
            <v>Australia</v>
          </cell>
          <cell r="W872" t="str">
            <v>Operational</v>
          </cell>
          <cell r="X872" t="str">
            <v>Operational</v>
          </cell>
          <cell r="Y872" t="str">
            <v>Operational</v>
          </cell>
          <cell r="Z872" t="str">
            <v>Operational</v>
          </cell>
          <cell r="AA872" t="str">
            <v>Operational</v>
          </cell>
          <cell r="AB872" t="str">
            <v>Operational</v>
          </cell>
          <cell r="AC872" t="str">
            <v>Operational</v>
          </cell>
          <cell r="AD872" t="str">
            <v>Operational</v>
          </cell>
          <cell r="AE872" t="str">
            <v>Operational</v>
          </cell>
          <cell r="AF872" t="str">
            <v>Operational</v>
          </cell>
        </row>
        <row r="873">
          <cell r="N873" t="str">
            <v>Australia</v>
          </cell>
          <cell r="W873" t="str">
            <v>Operational</v>
          </cell>
          <cell r="X873" t="str">
            <v>Operational</v>
          </cell>
          <cell r="Y873" t="str">
            <v>Operational</v>
          </cell>
          <cell r="Z873" t="str">
            <v>Operational</v>
          </cell>
          <cell r="AA873" t="str">
            <v>Operational</v>
          </cell>
          <cell r="AB873" t="str">
            <v>Operational</v>
          </cell>
          <cell r="AC873" t="str">
            <v>Operational</v>
          </cell>
          <cell r="AD873" t="str">
            <v>Operational</v>
          </cell>
          <cell r="AE873" t="str">
            <v>Operational</v>
          </cell>
          <cell r="AF873" t="str">
            <v>Operational</v>
          </cell>
        </row>
        <row r="874">
          <cell r="N874" t="str">
            <v>Australia</v>
          </cell>
          <cell r="W874" t="str">
            <v>Operational</v>
          </cell>
          <cell r="X874" t="str">
            <v>Operational</v>
          </cell>
          <cell r="Y874" t="str">
            <v>Operational</v>
          </cell>
          <cell r="Z874" t="str">
            <v>Operational</v>
          </cell>
          <cell r="AA874" t="str">
            <v>Operational</v>
          </cell>
          <cell r="AB874" t="str">
            <v>Operational</v>
          </cell>
          <cell r="AC874" t="str">
            <v>Operational</v>
          </cell>
          <cell r="AD874" t="str">
            <v>Operational</v>
          </cell>
          <cell r="AE874" t="str">
            <v>Operational</v>
          </cell>
          <cell r="AF874" t="str">
            <v>Operational</v>
          </cell>
        </row>
        <row r="875">
          <cell r="N875" t="str">
            <v>New Zealand</v>
          </cell>
          <cell r="W875" t="str">
            <v>Operational</v>
          </cell>
          <cell r="X875" t="str">
            <v>Operational</v>
          </cell>
          <cell r="Y875" t="str">
            <v>Operational</v>
          </cell>
          <cell r="Z875" t="str">
            <v>Operational</v>
          </cell>
          <cell r="AA875" t="str">
            <v>Operational</v>
          </cell>
          <cell r="AB875" t="str">
            <v>Operational</v>
          </cell>
          <cell r="AC875" t="str">
            <v>Operational</v>
          </cell>
          <cell r="AD875" t="str">
            <v>Operational</v>
          </cell>
          <cell r="AE875" t="str">
            <v>Operational</v>
          </cell>
          <cell r="AF875" t="str">
            <v>Operational</v>
          </cell>
        </row>
        <row r="876">
          <cell r="N876" t="str">
            <v>New Zealand</v>
          </cell>
          <cell r="W876" t="str">
            <v>Operational</v>
          </cell>
          <cell r="X876" t="str">
            <v>Operational</v>
          </cell>
          <cell r="Y876" t="str">
            <v>Operational</v>
          </cell>
          <cell r="Z876" t="str">
            <v>Operational</v>
          </cell>
          <cell r="AA876" t="str">
            <v>Operational</v>
          </cell>
          <cell r="AB876" t="str">
            <v>Operational</v>
          </cell>
          <cell r="AC876" t="str">
            <v>Operational</v>
          </cell>
          <cell r="AD876" t="str">
            <v>Operational</v>
          </cell>
          <cell r="AE876" t="str">
            <v>Operational</v>
          </cell>
          <cell r="AF876" t="str">
            <v>Operational</v>
          </cell>
        </row>
        <row r="877">
          <cell r="N877" t="str">
            <v>Australia</v>
          </cell>
          <cell r="W877" t="str">
            <v>Operational</v>
          </cell>
          <cell r="X877" t="str">
            <v>Operational</v>
          </cell>
          <cell r="Y877" t="str">
            <v>Operational</v>
          </cell>
          <cell r="Z877" t="str">
            <v>Operational</v>
          </cell>
          <cell r="AA877" t="str">
            <v>Operational</v>
          </cell>
          <cell r="AB877" t="str">
            <v>Operational</v>
          </cell>
          <cell r="AC877" t="str">
            <v>Operational</v>
          </cell>
          <cell r="AD877" t="str">
            <v>Operational</v>
          </cell>
          <cell r="AE877" t="str">
            <v>Operational</v>
          </cell>
          <cell r="AF877" t="str">
            <v>Operational</v>
          </cell>
        </row>
        <row r="878">
          <cell r="N878" t="str">
            <v>Malaysia</v>
          </cell>
          <cell r="W878" t="str">
            <v>Operational</v>
          </cell>
          <cell r="X878" t="str">
            <v>Operational</v>
          </cell>
          <cell r="Y878" t="str">
            <v>Operational</v>
          </cell>
          <cell r="Z878" t="str">
            <v>Operational</v>
          </cell>
          <cell r="AA878" t="str">
            <v>Operational</v>
          </cell>
          <cell r="AB878" t="str">
            <v>Operational</v>
          </cell>
          <cell r="AC878" t="str">
            <v>Operational</v>
          </cell>
          <cell r="AD878" t="str">
            <v>Operational</v>
          </cell>
          <cell r="AE878" t="str">
            <v>Operational</v>
          </cell>
          <cell r="AF878" t="str">
            <v>Operational</v>
          </cell>
        </row>
        <row r="879">
          <cell r="N879" t="str">
            <v>Malaysia</v>
          </cell>
          <cell r="W879" t="str">
            <v>Operational</v>
          </cell>
          <cell r="X879" t="str">
            <v>Operational</v>
          </cell>
          <cell r="Y879" t="str">
            <v>Operational</v>
          </cell>
          <cell r="Z879" t="str">
            <v>Operational</v>
          </cell>
          <cell r="AA879" t="str">
            <v>Operational</v>
          </cell>
          <cell r="AB879" t="str">
            <v>Operational</v>
          </cell>
          <cell r="AC879" t="str">
            <v>Operational</v>
          </cell>
          <cell r="AD879" t="str">
            <v>Operational</v>
          </cell>
          <cell r="AE879" t="str">
            <v>Operational</v>
          </cell>
          <cell r="AF879" t="str">
            <v>Operational</v>
          </cell>
        </row>
        <row r="880">
          <cell r="N880" t="str">
            <v>Malaysia</v>
          </cell>
          <cell r="W880" t="str">
            <v>Operational</v>
          </cell>
          <cell r="X880" t="str">
            <v>Operational</v>
          </cell>
          <cell r="Y880" t="str">
            <v>Operational</v>
          </cell>
          <cell r="Z880" t="str">
            <v>Operational</v>
          </cell>
          <cell r="AA880" t="str">
            <v>Operational</v>
          </cell>
          <cell r="AB880" t="str">
            <v>Operational</v>
          </cell>
          <cell r="AC880" t="str">
            <v>Operational</v>
          </cell>
          <cell r="AD880" t="str">
            <v>Operational</v>
          </cell>
          <cell r="AE880" t="str">
            <v>Operational</v>
          </cell>
          <cell r="AF880" t="str">
            <v>Operational</v>
          </cell>
        </row>
        <row r="881">
          <cell r="N881" t="str">
            <v>China</v>
          </cell>
          <cell r="W881" t="str">
            <v>Under Construction</v>
          </cell>
          <cell r="X881" t="str">
            <v>Operational</v>
          </cell>
          <cell r="Y881" t="str">
            <v>Operational</v>
          </cell>
          <cell r="Z881" t="str">
            <v>Operational</v>
          </cell>
          <cell r="AA881" t="str">
            <v>Operational</v>
          </cell>
          <cell r="AB881" t="str">
            <v>Operational</v>
          </cell>
          <cell r="AC881" t="str">
            <v>Operational</v>
          </cell>
          <cell r="AD881" t="str">
            <v>Operational</v>
          </cell>
          <cell r="AE881" t="str">
            <v>Operational</v>
          </cell>
          <cell r="AF881" t="str">
            <v>Operational</v>
          </cell>
        </row>
        <row r="882">
          <cell r="N882" t="str">
            <v>China</v>
          </cell>
          <cell r="W882" t="str">
            <v>Operational</v>
          </cell>
          <cell r="X882" t="str">
            <v>Operational</v>
          </cell>
          <cell r="Y882" t="str">
            <v>Operational</v>
          </cell>
          <cell r="Z882" t="str">
            <v>Operational</v>
          </cell>
          <cell r="AA882" t="str">
            <v>Operational</v>
          </cell>
          <cell r="AB882" t="str">
            <v>Operational</v>
          </cell>
          <cell r="AC882" t="str">
            <v>Operational</v>
          </cell>
          <cell r="AD882" t="str">
            <v>Operational</v>
          </cell>
          <cell r="AE882" t="str">
            <v>Operational</v>
          </cell>
          <cell r="AF882" t="str">
            <v>Operational</v>
          </cell>
        </row>
        <row r="883">
          <cell r="N883" t="str">
            <v>Singapore</v>
          </cell>
          <cell r="W883" t="str">
            <v>Operational</v>
          </cell>
          <cell r="X883" t="str">
            <v>Operational</v>
          </cell>
          <cell r="Y883" t="str">
            <v>Operational</v>
          </cell>
          <cell r="Z883" t="str">
            <v>Operational</v>
          </cell>
          <cell r="AA883" t="str">
            <v>Operational</v>
          </cell>
          <cell r="AB883" t="str">
            <v>Operational</v>
          </cell>
          <cell r="AC883" t="str">
            <v>Operational</v>
          </cell>
          <cell r="AD883" t="str">
            <v>Operational</v>
          </cell>
          <cell r="AE883" t="str">
            <v>Operational</v>
          </cell>
          <cell r="AF883" t="str">
            <v>Operational</v>
          </cell>
        </row>
        <row r="884">
          <cell r="N884" t="str">
            <v>Australia</v>
          </cell>
          <cell r="W884" t="str">
            <v>Operational</v>
          </cell>
          <cell r="X884" t="str">
            <v>Operational</v>
          </cell>
          <cell r="Y884" t="str">
            <v>Operational</v>
          </cell>
          <cell r="Z884" t="str">
            <v>Operational</v>
          </cell>
          <cell r="AA884" t="str">
            <v>Operational</v>
          </cell>
          <cell r="AB884" t="str">
            <v>Operational</v>
          </cell>
          <cell r="AC884" t="str">
            <v>Operational</v>
          </cell>
          <cell r="AD884" t="str">
            <v>Operational</v>
          </cell>
          <cell r="AE884" t="str">
            <v>Operational</v>
          </cell>
          <cell r="AF884" t="str">
            <v>Operational</v>
          </cell>
        </row>
        <row r="885">
          <cell r="N885" t="str">
            <v>Australia</v>
          </cell>
          <cell r="W885" t="str">
            <v>Operational</v>
          </cell>
          <cell r="X885" t="str">
            <v>Operational</v>
          </cell>
          <cell r="Y885" t="str">
            <v>Operational</v>
          </cell>
          <cell r="Z885" t="str">
            <v>Operational</v>
          </cell>
          <cell r="AA885" t="str">
            <v>Operational</v>
          </cell>
          <cell r="AB885" t="str">
            <v>Operational</v>
          </cell>
          <cell r="AC885" t="str">
            <v>Operational</v>
          </cell>
          <cell r="AD885" t="str">
            <v>Operational</v>
          </cell>
          <cell r="AE885" t="str">
            <v>Operational</v>
          </cell>
          <cell r="AF885" t="str">
            <v>Operational</v>
          </cell>
        </row>
        <row r="886">
          <cell r="N886" t="str">
            <v>China</v>
          </cell>
          <cell r="W886"/>
          <cell r="X886" t="str">
            <v>Operational</v>
          </cell>
          <cell r="Y886" t="str">
            <v>Operational</v>
          </cell>
          <cell r="Z886" t="str">
            <v>Operational</v>
          </cell>
          <cell r="AA886" t="str">
            <v>Operational</v>
          </cell>
          <cell r="AB886" t="str">
            <v>Operational</v>
          </cell>
          <cell r="AC886" t="str">
            <v>Operational</v>
          </cell>
          <cell r="AD886" t="str">
            <v>Operational</v>
          </cell>
          <cell r="AE886" t="str">
            <v>Operational</v>
          </cell>
          <cell r="AF886" t="str">
            <v>Operational</v>
          </cell>
        </row>
        <row r="887">
          <cell r="N887" t="str">
            <v>Malaysia</v>
          </cell>
          <cell r="W887" t="str">
            <v>Under Construction</v>
          </cell>
          <cell r="X887" t="str">
            <v>Operational</v>
          </cell>
          <cell r="Y887" t="str">
            <v>Operational</v>
          </cell>
          <cell r="Z887" t="str">
            <v>Operational</v>
          </cell>
          <cell r="AA887" t="str">
            <v>Operational</v>
          </cell>
          <cell r="AB887" t="str">
            <v>Operational</v>
          </cell>
          <cell r="AC887" t="str">
            <v>Operational</v>
          </cell>
          <cell r="AD887" t="str">
            <v>Operational</v>
          </cell>
          <cell r="AE887" t="str">
            <v>Operational</v>
          </cell>
          <cell r="AF887" t="str">
            <v>Operational</v>
          </cell>
        </row>
        <row r="888">
          <cell r="N888" t="str">
            <v>Hong Kong SAR, China</v>
          </cell>
          <cell r="W888" t="str">
            <v>Operational</v>
          </cell>
          <cell r="X888" t="str">
            <v>Operational</v>
          </cell>
          <cell r="Y888" t="str">
            <v>Operational</v>
          </cell>
          <cell r="Z888" t="str">
            <v>Operational</v>
          </cell>
          <cell r="AA888" t="str">
            <v>Operational</v>
          </cell>
          <cell r="AB888" t="str">
            <v>Operational</v>
          </cell>
          <cell r="AC888" t="str">
            <v>Operational</v>
          </cell>
          <cell r="AD888" t="str">
            <v>Operational</v>
          </cell>
          <cell r="AE888" t="str">
            <v>Operational</v>
          </cell>
          <cell r="AF888" t="str">
            <v>Operational</v>
          </cell>
        </row>
        <row r="889">
          <cell r="N889" t="str">
            <v>Australia</v>
          </cell>
          <cell r="W889" t="str">
            <v>Operational</v>
          </cell>
          <cell r="X889" t="str">
            <v>Operational</v>
          </cell>
          <cell r="Y889" t="str">
            <v>Operational</v>
          </cell>
          <cell r="Z889" t="str">
            <v>Operational</v>
          </cell>
          <cell r="AA889" t="str">
            <v>Operational</v>
          </cell>
          <cell r="AB889" t="str">
            <v>Operational</v>
          </cell>
          <cell r="AC889" t="str">
            <v>Operational</v>
          </cell>
          <cell r="AD889" t="str">
            <v>Operational</v>
          </cell>
          <cell r="AE889" t="str">
            <v>Operational</v>
          </cell>
          <cell r="AF889" t="str">
            <v>Operational</v>
          </cell>
        </row>
        <row r="890">
          <cell r="N890" t="str">
            <v>China</v>
          </cell>
          <cell r="W890" t="str">
            <v>Operational</v>
          </cell>
          <cell r="X890" t="str">
            <v>Operational</v>
          </cell>
          <cell r="Y890" t="str">
            <v>Operational</v>
          </cell>
          <cell r="Z890" t="str">
            <v>Operational</v>
          </cell>
          <cell r="AA890" t="str">
            <v>Operational</v>
          </cell>
          <cell r="AB890" t="str">
            <v>Operational</v>
          </cell>
          <cell r="AC890" t="str">
            <v>Operational</v>
          </cell>
          <cell r="AD890" t="str">
            <v>Operational</v>
          </cell>
          <cell r="AE890" t="str">
            <v>Operational</v>
          </cell>
          <cell r="AF890" t="str">
            <v>Operational</v>
          </cell>
        </row>
        <row r="891">
          <cell r="N891" t="str">
            <v>Korea, Rep.</v>
          </cell>
          <cell r="W891" t="str">
            <v>Operational</v>
          </cell>
          <cell r="X891" t="str">
            <v>Operational</v>
          </cell>
          <cell r="Y891" t="str">
            <v>Operational</v>
          </cell>
          <cell r="Z891" t="str">
            <v>Operational</v>
          </cell>
          <cell r="AA891" t="str">
            <v>Operational</v>
          </cell>
          <cell r="AB891" t="str">
            <v>Operational</v>
          </cell>
          <cell r="AC891" t="str">
            <v>Operational</v>
          </cell>
          <cell r="AD891" t="str">
            <v>Operational</v>
          </cell>
          <cell r="AE891" t="str">
            <v>Operational</v>
          </cell>
          <cell r="AF891" t="str">
            <v>Operational</v>
          </cell>
        </row>
        <row r="892">
          <cell r="N892" t="str">
            <v>Australia</v>
          </cell>
          <cell r="W892" t="str">
            <v>Operational</v>
          </cell>
          <cell r="X892" t="str">
            <v>Operational</v>
          </cell>
          <cell r="Y892" t="str">
            <v>Operational</v>
          </cell>
          <cell r="Z892" t="str">
            <v>Operational</v>
          </cell>
          <cell r="AA892" t="str">
            <v>Operational</v>
          </cell>
          <cell r="AB892" t="str">
            <v>Operational</v>
          </cell>
          <cell r="AC892" t="str">
            <v>Operational</v>
          </cell>
          <cell r="AD892" t="str">
            <v>Operational</v>
          </cell>
          <cell r="AE892" t="str">
            <v>Operational</v>
          </cell>
          <cell r="AF892" t="str">
            <v>Operational</v>
          </cell>
        </row>
        <row r="893">
          <cell r="N893" t="str">
            <v>Australia</v>
          </cell>
          <cell r="W893" t="str">
            <v>Operational</v>
          </cell>
          <cell r="X893" t="str">
            <v>Operational</v>
          </cell>
          <cell r="Y893" t="str">
            <v>Operational</v>
          </cell>
          <cell r="Z893" t="str">
            <v>Operational</v>
          </cell>
          <cell r="AA893" t="str">
            <v>Operational</v>
          </cell>
          <cell r="AB893" t="str">
            <v>Operational</v>
          </cell>
          <cell r="AC893" t="str">
            <v>Operational</v>
          </cell>
          <cell r="AD893" t="str">
            <v>Operational</v>
          </cell>
          <cell r="AE893" t="str">
            <v>Operational</v>
          </cell>
          <cell r="AF893" t="str">
            <v>Operational</v>
          </cell>
        </row>
        <row r="894">
          <cell r="N894" t="str">
            <v>Japan</v>
          </cell>
          <cell r="W894" t="str">
            <v>Operational</v>
          </cell>
          <cell r="X894" t="str">
            <v>Operational</v>
          </cell>
          <cell r="Y894" t="str">
            <v>Operational</v>
          </cell>
          <cell r="Z894" t="str">
            <v>Operational</v>
          </cell>
          <cell r="AA894" t="str">
            <v>Operational</v>
          </cell>
          <cell r="AB894" t="str">
            <v>Operational</v>
          </cell>
          <cell r="AC894" t="str">
            <v>Operational</v>
          </cell>
          <cell r="AD894" t="str">
            <v>Operational</v>
          </cell>
          <cell r="AE894" t="str">
            <v>Operational</v>
          </cell>
          <cell r="AF894" t="str">
            <v>Operational</v>
          </cell>
        </row>
        <row r="895">
          <cell r="N895" t="str">
            <v>Malaysia</v>
          </cell>
          <cell r="W895" t="str">
            <v>Operational</v>
          </cell>
          <cell r="X895" t="str">
            <v>Operational</v>
          </cell>
          <cell r="Y895" t="str">
            <v>Operational</v>
          </cell>
          <cell r="Z895" t="str">
            <v>Operational</v>
          </cell>
          <cell r="AA895" t="str">
            <v>Operational</v>
          </cell>
          <cell r="AB895" t="str">
            <v>Operational</v>
          </cell>
          <cell r="AC895" t="str">
            <v>Operational</v>
          </cell>
          <cell r="AD895" t="str">
            <v>Operational</v>
          </cell>
          <cell r="AE895" t="str">
            <v>Operational</v>
          </cell>
          <cell r="AF895" t="str">
            <v>Operational</v>
          </cell>
        </row>
        <row r="896">
          <cell r="N896" t="str">
            <v>Malaysia</v>
          </cell>
          <cell r="W896" t="str">
            <v>Operational</v>
          </cell>
          <cell r="X896" t="str">
            <v>Operational</v>
          </cell>
          <cell r="Y896" t="str">
            <v>Operational</v>
          </cell>
          <cell r="Z896" t="str">
            <v>Operational</v>
          </cell>
          <cell r="AA896" t="str">
            <v>Operational</v>
          </cell>
          <cell r="AB896" t="str">
            <v>Operational</v>
          </cell>
          <cell r="AC896" t="str">
            <v>Operational</v>
          </cell>
          <cell r="AD896" t="str">
            <v>Operational</v>
          </cell>
          <cell r="AE896" t="str">
            <v>Operational</v>
          </cell>
          <cell r="AF896" t="str">
            <v>Operational</v>
          </cell>
        </row>
        <row r="897">
          <cell r="N897" t="str">
            <v>India</v>
          </cell>
          <cell r="W897" t="str">
            <v>Operational</v>
          </cell>
          <cell r="X897" t="str">
            <v>Operational</v>
          </cell>
          <cell r="Y897" t="str">
            <v>Operational</v>
          </cell>
          <cell r="Z897" t="str">
            <v>Operational</v>
          </cell>
          <cell r="AA897" t="str">
            <v>Operational</v>
          </cell>
          <cell r="AB897" t="str">
            <v>Operational</v>
          </cell>
          <cell r="AC897" t="str">
            <v>Operational</v>
          </cell>
          <cell r="AD897" t="str">
            <v>Operational</v>
          </cell>
          <cell r="AE897" t="str">
            <v>Operational</v>
          </cell>
          <cell r="AF897" t="str">
            <v>Operational</v>
          </cell>
        </row>
        <row r="898">
          <cell r="N898" t="str">
            <v>Hong Kong SAR, China</v>
          </cell>
          <cell r="W898" t="str">
            <v>Operational</v>
          </cell>
          <cell r="X898" t="str">
            <v>Operational</v>
          </cell>
          <cell r="Y898" t="str">
            <v>Operational</v>
          </cell>
          <cell r="Z898" t="str">
            <v>Operational</v>
          </cell>
          <cell r="AA898" t="str">
            <v>Operational</v>
          </cell>
          <cell r="AB898" t="str">
            <v>Operational</v>
          </cell>
          <cell r="AC898" t="str">
            <v>Operational</v>
          </cell>
          <cell r="AD898" t="str">
            <v>Operational</v>
          </cell>
          <cell r="AE898" t="str">
            <v>Operational</v>
          </cell>
          <cell r="AF898" t="str">
            <v>Operational</v>
          </cell>
        </row>
        <row r="899">
          <cell r="N899" t="str">
            <v>China</v>
          </cell>
          <cell r="W899" t="str">
            <v>Pending</v>
          </cell>
          <cell r="X899" t="str">
            <v>Pending</v>
          </cell>
          <cell r="Y899" t="str">
            <v>Pending</v>
          </cell>
          <cell r="Z899" t="str">
            <v>Pending</v>
          </cell>
          <cell r="AA899" t="str">
            <v>Pending</v>
          </cell>
          <cell r="AB899" t="str">
            <v>Pending</v>
          </cell>
          <cell r="AC899" t="str">
            <v>Pending</v>
          </cell>
          <cell r="AD899" t="str">
            <v>Pending</v>
          </cell>
          <cell r="AE899" t="str">
            <v>Pending</v>
          </cell>
          <cell r="AF899" t="str">
            <v>Pending</v>
          </cell>
        </row>
        <row r="900">
          <cell r="N900" t="str">
            <v>Australia</v>
          </cell>
          <cell r="W900" t="str">
            <v>Operational</v>
          </cell>
          <cell r="X900" t="str">
            <v>Operational</v>
          </cell>
          <cell r="Y900" t="str">
            <v>Operational</v>
          </cell>
          <cell r="Z900" t="str">
            <v>Operational</v>
          </cell>
          <cell r="AA900" t="str">
            <v>Operational</v>
          </cell>
          <cell r="AB900" t="str">
            <v>Operational</v>
          </cell>
          <cell r="AC900" t="str">
            <v>Operational</v>
          </cell>
          <cell r="AD900" t="str">
            <v>Operational</v>
          </cell>
          <cell r="AE900" t="str">
            <v>Operational</v>
          </cell>
          <cell r="AF900" t="str">
            <v>Operational</v>
          </cell>
        </row>
        <row r="901">
          <cell r="N901" t="str">
            <v>Japan</v>
          </cell>
          <cell r="W901" t="str">
            <v>Operational</v>
          </cell>
          <cell r="X901" t="str">
            <v>Operational</v>
          </cell>
          <cell r="Y901" t="str">
            <v>Operational</v>
          </cell>
          <cell r="Z901" t="str">
            <v>Operational</v>
          </cell>
          <cell r="AA901" t="str">
            <v>Operational</v>
          </cell>
          <cell r="AB901" t="str">
            <v>Operational</v>
          </cell>
          <cell r="AC901" t="str">
            <v>Operational</v>
          </cell>
          <cell r="AD901" t="str">
            <v>Operational</v>
          </cell>
          <cell r="AE901" t="str">
            <v>Operational</v>
          </cell>
          <cell r="AF901" t="str">
            <v>Operational</v>
          </cell>
        </row>
        <row r="902">
          <cell r="N902" t="str">
            <v>Guam</v>
          </cell>
          <cell r="W902" t="str">
            <v>Operational</v>
          </cell>
          <cell r="X902" t="str">
            <v>Operational</v>
          </cell>
          <cell r="Y902" t="str">
            <v>Operational</v>
          </cell>
          <cell r="Z902" t="str">
            <v>Operational</v>
          </cell>
          <cell r="AA902" t="str">
            <v>Operational</v>
          </cell>
          <cell r="AB902" t="str">
            <v>Operational</v>
          </cell>
          <cell r="AC902" t="str">
            <v>Operational</v>
          </cell>
          <cell r="AD902" t="str">
            <v>Operational</v>
          </cell>
          <cell r="AE902" t="str">
            <v>Operational</v>
          </cell>
          <cell r="AF902" t="str">
            <v>Operational</v>
          </cell>
        </row>
        <row r="903">
          <cell r="N903" t="str">
            <v>Japan</v>
          </cell>
          <cell r="W903" t="str">
            <v>Operational</v>
          </cell>
          <cell r="X903" t="str">
            <v>Operational</v>
          </cell>
          <cell r="Y903" t="str">
            <v>Operational</v>
          </cell>
          <cell r="Z903" t="str">
            <v>Operational</v>
          </cell>
          <cell r="AA903" t="str">
            <v>Operational</v>
          </cell>
          <cell r="AB903" t="str">
            <v>Operational</v>
          </cell>
          <cell r="AC903" t="str">
            <v>Operational</v>
          </cell>
          <cell r="AD903" t="str">
            <v>Operational</v>
          </cell>
          <cell r="AE903" t="str">
            <v>Operational</v>
          </cell>
          <cell r="AF903" t="str">
            <v>Operational</v>
          </cell>
        </row>
        <row r="904">
          <cell r="N904" t="str">
            <v>India</v>
          </cell>
          <cell r="W904" t="str">
            <v>Operational</v>
          </cell>
          <cell r="X904" t="str">
            <v>Operational</v>
          </cell>
          <cell r="Y904" t="str">
            <v>Operational</v>
          </cell>
          <cell r="Z904" t="str">
            <v>Operational</v>
          </cell>
          <cell r="AA904" t="str">
            <v>Operational</v>
          </cell>
          <cell r="AB904" t="str">
            <v>Operational</v>
          </cell>
          <cell r="AC904" t="str">
            <v>Operational</v>
          </cell>
          <cell r="AD904" t="str">
            <v>Operational</v>
          </cell>
          <cell r="AE904" t="str">
            <v>Operational</v>
          </cell>
          <cell r="AF904" t="str">
            <v>Operational</v>
          </cell>
        </row>
        <row r="905">
          <cell r="N905" t="str">
            <v>India</v>
          </cell>
          <cell r="W905" t="str">
            <v>Operational</v>
          </cell>
          <cell r="X905" t="str">
            <v>Operational</v>
          </cell>
          <cell r="Y905" t="str">
            <v>Operational</v>
          </cell>
          <cell r="Z905" t="str">
            <v>Operational</v>
          </cell>
          <cell r="AA905" t="str">
            <v>Operational</v>
          </cell>
          <cell r="AB905" t="str">
            <v>Operational</v>
          </cell>
          <cell r="AC905" t="str">
            <v>Operational</v>
          </cell>
          <cell r="AD905" t="str">
            <v>Operational</v>
          </cell>
          <cell r="AE905" t="str">
            <v>Operational</v>
          </cell>
          <cell r="AF905" t="str">
            <v>Operational</v>
          </cell>
        </row>
        <row r="906">
          <cell r="N906" t="str">
            <v>India</v>
          </cell>
          <cell r="W906" t="str">
            <v>Operational</v>
          </cell>
          <cell r="X906" t="str">
            <v>Operational</v>
          </cell>
          <cell r="Y906" t="str">
            <v>Operational</v>
          </cell>
          <cell r="Z906" t="str">
            <v>Operational</v>
          </cell>
          <cell r="AA906" t="str">
            <v>Operational</v>
          </cell>
          <cell r="AB906" t="str">
            <v>Operational</v>
          </cell>
          <cell r="AC906" t="str">
            <v>Operational</v>
          </cell>
          <cell r="AD906" t="str">
            <v>Operational</v>
          </cell>
          <cell r="AE906" t="str">
            <v>Operational</v>
          </cell>
          <cell r="AF906" t="str">
            <v>Operational</v>
          </cell>
        </row>
        <row r="907">
          <cell r="N907" t="str">
            <v>Japan</v>
          </cell>
          <cell r="W907" t="str">
            <v>Operational</v>
          </cell>
          <cell r="X907" t="str">
            <v>Operational</v>
          </cell>
          <cell r="Y907" t="str">
            <v>Operational</v>
          </cell>
          <cell r="Z907" t="str">
            <v>Operational</v>
          </cell>
          <cell r="AA907" t="str">
            <v>Operational</v>
          </cell>
          <cell r="AB907" t="str">
            <v>Operational</v>
          </cell>
          <cell r="AC907" t="str">
            <v>Operational</v>
          </cell>
          <cell r="AD907" t="str">
            <v>Operational</v>
          </cell>
          <cell r="AE907" t="str">
            <v>Operational</v>
          </cell>
          <cell r="AF907" t="str">
            <v>Operational</v>
          </cell>
        </row>
        <row r="908">
          <cell r="N908" t="str">
            <v>Japan</v>
          </cell>
          <cell r="W908" t="str">
            <v>Operational</v>
          </cell>
          <cell r="X908" t="str">
            <v>Operational</v>
          </cell>
          <cell r="Y908" t="str">
            <v>Operational</v>
          </cell>
          <cell r="Z908" t="str">
            <v>Operational</v>
          </cell>
          <cell r="AA908" t="str">
            <v>Operational</v>
          </cell>
          <cell r="AB908" t="str">
            <v>Operational</v>
          </cell>
          <cell r="AC908" t="str">
            <v>Operational</v>
          </cell>
          <cell r="AD908" t="str">
            <v>Operational</v>
          </cell>
          <cell r="AE908" t="str">
            <v>Operational</v>
          </cell>
          <cell r="AF908" t="str">
            <v>Operational</v>
          </cell>
        </row>
        <row r="909">
          <cell r="N909" t="str">
            <v>Japan</v>
          </cell>
          <cell r="W909" t="str">
            <v>Operational</v>
          </cell>
          <cell r="X909" t="str">
            <v>Operational</v>
          </cell>
          <cell r="Y909" t="str">
            <v>Operational</v>
          </cell>
          <cell r="Z909" t="str">
            <v>Operational</v>
          </cell>
          <cell r="AA909" t="str">
            <v>Operational</v>
          </cell>
          <cell r="AB909" t="str">
            <v>Operational</v>
          </cell>
          <cell r="AC909" t="str">
            <v>Operational</v>
          </cell>
          <cell r="AD909" t="str">
            <v>Operational</v>
          </cell>
          <cell r="AE909" t="str">
            <v>Operational</v>
          </cell>
          <cell r="AF909" t="str">
            <v>Operational</v>
          </cell>
        </row>
        <row r="910">
          <cell r="N910" t="str">
            <v>Japan</v>
          </cell>
          <cell r="W910" t="str">
            <v>Operational</v>
          </cell>
          <cell r="X910" t="str">
            <v>Operational</v>
          </cell>
          <cell r="Y910" t="str">
            <v>Operational</v>
          </cell>
          <cell r="Z910" t="str">
            <v>Operational</v>
          </cell>
          <cell r="AA910" t="str">
            <v>Operational</v>
          </cell>
          <cell r="AB910" t="str">
            <v>Operational</v>
          </cell>
          <cell r="AC910" t="str">
            <v>Operational</v>
          </cell>
          <cell r="AD910" t="str">
            <v>Operational</v>
          </cell>
          <cell r="AE910" t="str">
            <v>Operational</v>
          </cell>
          <cell r="AF910" t="str">
            <v>Operational</v>
          </cell>
        </row>
        <row r="911">
          <cell r="N911" t="str">
            <v>Japan</v>
          </cell>
          <cell r="W911" t="str">
            <v>Operational</v>
          </cell>
          <cell r="X911" t="str">
            <v>Operational</v>
          </cell>
          <cell r="Y911" t="str">
            <v>Operational</v>
          </cell>
          <cell r="Z911" t="str">
            <v>Operational</v>
          </cell>
          <cell r="AA911" t="str">
            <v>Operational</v>
          </cell>
          <cell r="AB911" t="str">
            <v>Operational</v>
          </cell>
          <cell r="AC911" t="str">
            <v>Operational</v>
          </cell>
          <cell r="AD911" t="str">
            <v>Operational</v>
          </cell>
          <cell r="AE911" t="str">
            <v>Operational</v>
          </cell>
          <cell r="AF911" t="str">
            <v>Operational</v>
          </cell>
        </row>
        <row r="912">
          <cell r="N912" t="str">
            <v>Japan</v>
          </cell>
          <cell r="W912" t="str">
            <v>Operational</v>
          </cell>
          <cell r="X912" t="str">
            <v>Operational</v>
          </cell>
          <cell r="Y912" t="str">
            <v>Operational</v>
          </cell>
          <cell r="Z912" t="str">
            <v>Operational</v>
          </cell>
          <cell r="AA912" t="str">
            <v>Operational</v>
          </cell>
          <cell r="AB912" t="str">
            <v>Operational</v>
          </cell>
          <cell r="AC912" t="str">
            <v>Operational</v>
          </cell>
          <cell r="AD912" t="str">
            <v>Operational</v>
          </cell>
          <cell r="AE912" t="str">
            <v>Operational</v>
          </cell>
          <cell r="AF912" t="str">
            <v>Operational</v>
          </cell>
        </row>
        <row r="913">
          <cell r="N913" t="str">
            <v>Japan</v>
          </cell>
          <cell r="W913" t="str">
            <v>Operational</v>
          </cell>
          <cell r="X913" t="str">
            <v>Operational</v>
          </cell>
          <cell r="Y913" t="str">
            <v>Operational</v>
          </cell>
          <cell r="Z913" t="str">
            <v>Operational</v>
          </cell>
          <cell r="AA913" t="str">
            <v>Operational</v>
          </cell>
          <cell r="AB913" t="str">
            <v>Operational</v>
          </cell>
          <cell r="AC913" t="str">
            <v>Operational</v>
          </cell>
          <cell r="AD913" t="str">
            <v>Operational</v>
          </cell>
          <cell r="AE913" t="str">
            <v>Operational</v>
          </cell>
          <cell r="AF913" t="str">
            <v>Operational</v>
          </cell>
        </row>
        <row r="914">
          <cell r="N914" t="str">
            <v>Malaysia</v>
          </cell>
          <cell r="W914" t="str">
            <v>Operational</v>
          </cell>
          <cell r="X914" t="str">
            <v>Operational</v>
          </cell>
          <cell r="Y914" t="str">
            <v>Operational</v>
          </cell>
          <cell r="Z914" t="str">
            <v>Operational</v>
          </cell>
          <cell r="AA914" t="str">
            <v>Operational</v>
          </cell>
          <cell r="AB914" t="str">
            <v>Operational</v>
          </cell>
          <cell r="AC914" t="str">
            <v>Operational</v>
          </cell>
          <cell r="AD914" t="str">
            <v>Operational</v>
          </cell>
          <cell r="AE914" t="str">
            <v>Operational</v>
          </cell>
          <cell r="AF914" t="str">
            <v>Operational</v>
          </cell>
        </row>
        <row r="915">
          <cell r="N915" t="str">
            <v>Australia</v>
          </cell>
          <cell r="W915" t="str">
            <v>Operational</v>
          </cell>
          <cell r="X915" t="str">
            <v>Operational</v>
          </cell>
          <cell r="Y915" t="str">
            <v>Operational</v>
          </cell>
          <cell r="Z915" t="str">
            <v>Operational</v>
          </cell>
          <cell r="AA915" t="str">
            <v>Operational</v>
          </cell>
          <cell r="AB915" t="str">
            <v>Operational</v>
          </cell>
          <cell r="AC915" t="str">
            <v>Operational</v>
          </cell>
          <cell r="AD915" t="str">
            <v>Operational</v>
          </cell>
          <cell r="AE915" t="str">
            <v>Operational</v>
          </cell>
          <cell r="AF915" t="str">
            <v>Operational</v>
          </cell>
        </row>
        <row r="916">
          <cell r="N916" t="str">
            <v>Australia</v>
          </cell>
          <cell r="W916" t="str">
            <v>Operational</v>
          </cell>
          <cell r="X916" t="str">
            <v>Operational</v>
          </cell>
          <cell r="Y916" t="str">
            <v>Operational</v>
          </cell>
          <cell r="Z916" t="str">
            <v>Operational</v>
          </cell>
          <cell r="AA916" t="str">
            <v>Operational</v>
          </cell>
          <cell r="AB916" t="str">
            <v>Operational</v>
          </cell>
          <cell r="AC916" t="str">
            <v>Operational</v>
          </cell>
          <cell r="AD916" t="str">
            <v>Operational</v>
          </cell>
          <cell r="AE916" t="str">
            <v>Operational</v>
          </cell>
          <cell r="AF916" t="str">
            <v>Operational</v>
          </cell>
        </row>
        <row r="917">
          <cell r="N917" t="str">
            <v>New Zealand</v>
          </cell>
          <cell r="W917" t="str">
            <v>Operational</v>
          </cell>
          <cell r="X917" t="str">
            <v>Operational</v>
          </cell>
          <cell r="Y917" t="str">
            <v>Operational</v>
          </cell>
          <cell r="Z917" t="str">
            <v>Operational</v>
          </cell>
          <cell r="AA917" t="str">
            <v>Operational</v>
          </cell>
          <cell r="AB917" t="str">
            <v>Operational</v>
          </cell>
          <cell r="AC917" t="str">
            <v>Operational</v>
          </cell>
          <cell r="AD917" t="str">
            <v>Operational</v>
          </cell>
          <cell r="AE917" t="str">
            <v>Operational</v>
          </cell>
          <cell r="AF917" t="str">
            <v>Operational</v>
          </cell>
        </row>
        <row r="918">
          <cell r="N918" t="str">
            <v>Japan</v>
          </cell>
          <cell r="W918" t="str">
            <v>Operational</v>
          </cell>
          <cell r="X918" t="str">
            <v>Operational</v>
          </cell>
          <cell r="Y918" t="str">
            <v>Operational</v>
          </cell>
          <cell r="Z918" t="str">
            <v>Operational</v>
          </cell>
          <cell r="AA918" t="str">
            <v>Operational</v>
          </cell>
          <cell r="AB918" t="str">
            <v>Operational</v>
          </cell>
          <cell r="AC918" t="str">
            <v>Operational</v>
          </cell>
          <cell r="AD918" t="str">
            <v>Operational</v>
          </cell>
          <cell r="AE918" t="str">
            <v>Operational</v>
          </cell>
          <cell r="AF918" t="str">
            <v>Operational</v>
          </cell>
        </row>
        <row r="919">
          <cell r="N919" t="str">
            <v>Australia</v>
          </cell>
          <cell r="W919" t="str">
            <v>Operational</v>
          </cell>
          <cell r="X919" t="str">
            <v>Operational</v>
          </cell>
          <cell r="Y919" t="str">
            <v>Operational</v>
          </cell>
          <cell r="Z919" t="str">
            <v>Operational</v>
          </cell>
          <cell r="AA919" t="str">
            <v>Operational</v>
          </cell>
          <cell r="AB919" t="str">
            <v>Operational</v>
          </cell>
          <cell r="AC919" t="str">
            <v>Operational</v>
          </cell>
          <cell r="AD919" t="str">
            <v>Operational</v>
          </cell>
          <cell r="AE919" t="str">
            <v>Operational</v>
          </cell>
          <cell r="AF919" t="str">
            <v>Operational</v>
          </cell>
        </row>
        <row r="920">
          <cell r="N920" t="str">
            <v>Australia</v>
          </cell>
          <cell r="W920" t="str">
            <v>Operational</v>
          </cell>
          <cell r="X920" t="str">
            <v>Operational</v>
          </cell>
          <cell r="Y920" t="str">
            <v>Operational</v>
          </cell>
          <cell r="Z920" t="str">
            <v>Operational</v>
          </cell>
          <cell r="AA920" t="str">
            <v>Operational</v>
          </cell>
          <cell r="AB920" t="str">
            <v>Operational</v>
          </cell>
          <cell r="AC920" t="str">
            <v>Operational</v>
          </cell>
          <cell r="AD920" t="str">
            <v>Operational</v>
          </cell>
          <cell r="AE920" t="str">
            <v>Operational</v>
          </cell>
          <cell r="AF920" t="str">
            <v>Operational</v>
          </cell>
        </row>
        <row r="921">
          <cell r="N921" t="str">
            <v>Malaysia</v>
          </cell>
          <cell r="W921" t="str">
            <v>Operational</v>
          </cell>
          <cell r="X921" t="str">
            <v>Operational</v>
          </cell>
          <cell r="Y921" t="str">
            <v>Operational</v>
          </cell>
          <cell r="Z921" t="str">
            <v>Operational</v>
          </cell>
          <cell r="AA921" t="str">
            <v>Operational</v>
          </cell>
          <cell r="AB921" t="str">
            <v>Operational</v>
          </cell>
          <cell r="AC921" t="str">
            <v>Operational</v>
          </cell>
          <cell r="AD921" t="str">
            <v>Operational</v>
          </cell>
          <cell r="AE921" t="str">
            <v>Operational</v>
          </cell>
          <cell r="AF921" t="str">
            <v>Operational</v>
          </cell>
        </row>
        <row r="922">
          <cell r="N922" t="str">
            <v>Malaysia</v>
          </cell>
          <cell r="W922" t="str">
            <v>Operational</v>
          </cell>
          <cell r="X922" t="str">
            <v>Operational</v>
          </cell>
          <cell r="Y922" t="str">
            <v>Operational</v>
          </cell>
          <cell r="Z922" t="str">
            <v>Operational</v>
          </cell>
          <cell r="AA922" t="str">
            <v>Operational</v>
          </cell>
          <cell r="AB922" t="str">
            <v>Operational</v>
          </cell>
          <cell r="AC922" t="str">
            <v>Operational</v>
          </cell>
          <cell r="AD922" t="str">
            <v>Operational</v>
          </cell>
          <cell r="AE922" t="str">
            <v>Operational</v>
          </cell>
          <cell r="AF922" t="str">
            <v>Operational</v>
          </cell>
        </row>
        <row r="923">
          <cell r="N923" t="str">
            <v>Japan</v>
          </cell>
          <cell r="W923" t="str">
            <v>Operational</v>
          </cell>
          <cell r="X923" t="str">
            <v>Operational</v>
          </cell>
          <cell r="Y923" t="str">
            <v>Operational</v>
          </cell>
          <cell r="Z923" t="str">
            <v>Operational</v>
          </cell>
          <cell r="AA923" t="str">
            <v>Operational</v>
          </cell>
          <cell r="AB923" t="str">
            <v>Operational</v>
          </cell>
          <cell r="AC923" t="str">
            <v>Operational</v>
          </cell>
          <cell r="AD923" t="str">
            <v>Operational</v>
          </cell>
          <cell r="AE923" t="str">
            <v>Operational</v>
          </cell>
          <cell r="AF923" t="str">
            <v>Operational</v>
          </cell>
        </row>
        <row r="924">
          <cell r="N924" t="str">
            <v>Japan</v>
          </cell>
          <cell r="W924" t="str">
            <v>Operational</v>
          </cell>
          <cell r="X924" t="str">
            <v>Operational</v>
          </cell>
          <cell r="Y924" t="str">
            <v>Operational</v>
          </cell>
          <cell r="Z924" t="str">
            <v>Operational</v>
          </cell>
          <cell r="AA924" t="str">
            <v>Operational</v>
          </cell>
          <cell r="AB924" t="str">
            <v>Operational</v>
          </cell>
          <cell r="AC924" t="str">
            <v>Operational</v>
          </cell>
          <cell r="AD924" t="str">
            <v>Operational</v>
          </cell>
          <cell r="AE924" t="str">
            <v>Operational</v>
          </cell>
          <cell r="AF924" t="str">
            <v>Operational</v>
          </cell>
        </row>
        <row r="925">
          <cell r="N925" t="str">
            <v>Australia</v>
          </cell>
          <cell r="W925" t="str">
            <v>Under Construction</v>
          </cell>
          <cell r="X925" t="str">
            <v>Under Construction</v>
          </cell>
          <cell r="Y925" t="str">
            <v>Under Construction</v>
          </cell>
          <cell r="Z925" t="str">
            <v>Under Construction</v>
          </cell>
          <cell r="AA925" t="str">
            <v>Under Construction</v>
          </cell>
          <cell r="AB925" t="str">
            <v>Under Construction</v>
          </cell>
          <cell r="AC925" t="str">
            <v>Under Construction</v>
          </cell>
          <cell r="AD925" t="str">
            <v>Operational</v>
          </cell>
          <cell r="AE925" t="str">
            <v>Operational</v>
          </cell>
          <cell r="AF925" t="str">
            <v>Operational</v>
          </cell>
        </row>
        <row r="926">
          <cell r="N926" t="str">
            <v>Australia</v>
          </cell>
          <cell r="W926" t="str">
            <v>Under Construction</v>
          </cell>
          <cell r="X926" t="str">
            <v>Under Construction</v>
          </cell>
          <cell r="Y926" t="str">
            <v>Under Construction</v>
          </cell>
          <cell r="Z926" t="str">
            <v>Under Construction</v>
          </cell>
          <cell r="AA926" t="str">
            <v>Under Construction</v>
          </cell>
          <cell r="AB926" t="str">
            <v>Under Construction</v>
          </cell>
          <cell r="AC926" t="str">
            <v>Under Construction</v>
          </cell>
          <cell r="AD926" t="str">
            <v>Under Construction</v>
          </cell>
          <cell r="AE926" t="str">
            <v>Operational</v>
          </cell>
          <cell r="AF926" t="str">
            <v>Operational</v>
          </cell>
        </row>
        <row r="927">
          <cell r="N927" t="str">
            <v>Australia</v>
          </cell>
          <cell r="W927" t="str">
            <v>Operational</v>
          </cell>
          <cell r="X927" t="str">
            <v>Operational</v>
          </cell>
          <cell r="Y927" t="str">
            <v>Operational</v>
          </cell>
          <cell r="Z927" t="str">
            <v>Operational</v>
          </cell>
          <cell r="AA927" t="str">
            <v>Operational</v>
          </cell>
          <cell r="AB927" t="str">
            <v>Operational</v>
          </cell>
          <cell r="AC927" t="str">
            <v>Operational</v>
          </cell>
          <cell r="AD927" t="str">
            <v>Operational</v>
          </cell>
          <cell r="AE927" t="str">
            <v>Operational</v>
          </cell>
          <cell r="AF927" t="str">
            <v>Operational</v>
          </cell>
        </row>
        <row r="928">
          <cell r="N928" t="str">
            <v>Australia</v>
          </cell>
          <cell r="W928" t="str">
            <v>Operational</v>
          </cell>
          <cell r="X928" t="str">
            <v>Operational</v>
          </cell>
          <cell r="Y928" t="str">
            <v>Operational</v>
          </cell>
          <cell r="Z928" t="str">
            <v>Operational</v>
          </cell>
          <cell r="AA928" t="str">
            <v>Operational</v>
          </cell>
          <cell r="AB928" t="str">
            <v>Operational</v>
          </cell>
          <cell r="AC928" t="str">
            <v>Operational</v>
          </cell>
          <cell r="AD928" t="str">
            <v>Operational</v>
          </cell>
          <cell r="AE928" t="str">
            <v>Operational</v>
          </cell>
          <cell r="AF928" t="str">
            <v>Operational</v>
          </cell>
        </row>
        <row r="929">
          <cell r="N929" t="str">
            <v>Australia</v>
          </cell>
          <cell r="W929" t="str">
            <v>Operational</v>
          </cell>
          <cell r="X929" t="str">
            <v>Operational</v>
          </cell>
          <cell r="Y929" t="str">
            <v>Operational</v>
          </cell>
          <cell r="Z929" t="str">
            <v>Operational</v>
          </cell>
          <cell r="AA929" t="str">
            <v>Operational</v>
          </cell>
          <cell r="AB929" t="str">
            <v>Operational</v>
          </cell>
          <cell r="AC929" t="str">
            <v>Operational</v>
          </cell>
          <cell r="AD929" t="str">
            <v>Operational</v>
          </cell>
          <cell r="AE929" t="str">
            <v>Operational</v>
          </cell>
          <cell r="AF929" t="str">
            <v>Operational</v>
          </cell>
        </row>
        <row r="930">
          <cell r="N930" t="str">
            <v>Australia</v>
          </cell>
          <cell r="W930" t="str">
            <v>Operational</v>
          </cell>
          <cell r="X930" t="str">
            <v>Operational</v>
          </cell>
          <cell r="Y930" t="str">
            <v>Operational</v>
          </cell>
          <cell r="Z930" t="str">
            <v>Operational</v>
          </cell>
          <cell r="AA930" t="str">
            <v>Operational</v>
          </cell>
          <cell r="AB930" t="str">
            <v>Operational</v>
          </cell>
          <cell r="AC930" t="str">
            <v>Operational</v>
          </cell>
          <cell r="AD930" t="str">
            <v>Operational</v>
          </cell>
          <cell r="AE930" t="str">
            <v>Operational</v>
          </cell>
          <cell r="AF930" t="str">
            <v>Operational</v>
          </cell>
        </row>
        <row r="931">
          <cell r="N931" t="str">
            <v>Australia</v>
          </cell>
          <cell r="W931" t="str">
            <v>Under Construction</v>
          </cell>
          <cell r="X931" t="str">
            <v>Under Construction</v>
          </cell>
          <cell r="Y931" t="str">
            <v>Under Construction</v>
          </cell>
          <cell r="Z931" t="str">
            <v>Under Construction</v>
          </cell>
          <cell r="AA931" t="str">
            <v>Under Construction</v>
          </cell>
          <cell r="AB931" t="str">
            <v>Under Construction</v>
          </cell>
          <cell r="AC931" t="str">
            <v>Under Construction</v>
          </cell>
          <cell r="AD931" t="str">
            <v>Under Construction</v>
          </cell>
          <cell r="AE931" t="str">
            <v>Operational</v>
          </cell>
          <cell r="AF931" t="str">
            <v>Operational</v>
          </cell>
        </row>
        <row r="932">
          <cell r="N932" t="str">
            <v>Australia</v>
          </cell>
          <cell r="W932" t="str">
            <v>Under Construction</v>
          </cell>
          <cell r="X932" t="str">
            <v>Under Construction</v>
          </cell>
          <cell r="Y932" t="str">
            <v>Under Construction</v>
          </cell>
          <cell r="Z932" t="str">
            <v>Under Construction</v>
          </cell>
          <cell r="AA932" t="str">
            <v>Under Construction</v>
          </cell>
          <cell r="AB932" t="str">
            <v>Under Construction</v>
          </cell>
          <cell r="AC932" t="str">
            <v>Under Construction</v>
          </cell>
          <cell r="AD932" t="str">
            <v>Under Construction</v>
          </cell>
          <cell r="AE932" t="str">
            <v>Operational</v>
          </cell>
          <cell r="AF932" t="str">
            <v>Operational</v>
          </cell>
        </row>
        <row r="933">
          <cell r="N933" t="str">
            <v>Australia</v>
          </cell>
          <cell r="W933" t="str">
            <v>Under Construction</v>
          </cell>
          <cell r="X933" t="str">
            <v>Under Construction</v>
          </cell>
          <cell r="Y933" t="str">
            <v>Under Construction</v>
          </cell>
          <cell r="Z933" t="str">
            <v>Under Construction</v>
          </cell>
          <cell r="AA933" t="str">
            <v>Under Construction</v>
          </cell>
          <cell r="AB933" t="str">
            <v>Under Construction</v>
          </cell>
          <cell r="AC933" t="str">
            <v>Under Construction</v>
          </cell>
          <cell r="AD933" t="str">
            <v>Under Construction</v>
          </cell>
          <cell r="AE933" t="str">
            <v>Operational</v>
          </cell>
          <cell r="AF933" t="str">
            <v>Operational</v>
          </cell>
        </row>
        <row r="934">
          <cell r="N934" t="str">
            <v>Vietnam</v>
          </cell>
          <cell r="W934" t="str">
            <v>Operational</v>
          </cell>
          <cell r="X934" t="str">
            <v>Operational</v>
          </cell>
          <cell r="Y934" t="str">
            <v>Operational</v>
          </cell>
          <cell r="Z934" t="str">
            <v>Operational</v>
          </cell>
          <cell r="AA934" t="str">
            <v>Operational</v>
          </cell>
          <cell r="AB934" t="str">
            <v>Operational</v>
          </cell>
          <cell r="AC934" t="str">
            <v>Operational</v>
          </cell>
          <cell r="AD934" t="str">
            <v>Operational</v>
          </cell>
          <cell r="AE934" t="str">
            <v>Operational</v>
          </cell>
          <cell r="AF934" t="str">
            <v>Operational</v>
          </cell>
        </row>
        <row r="935">
          <cell r="N935" t="str">
            <v>Malaysia</v>
          </cell>
          <cell r="W935" t="str">
            <v>Operational</v>
          </cell>
          <cell r="X935" t="str">
            <v>Operational</v>
          </cell>
          <cell r="Y935" t="str">
            <v>Operational</v>
          </cell>
          <cell r="Z935" t="str">
            <v>Operational</v>
          </cell>
          <cell r="AA935" t="str">
            <v>Operational</v>
          </cell>
          <cell r="AB935" t="str">
            <v>Operational</v>
          </cell>
          <cell r="AC935" t="str">
            <v>Operational</v>
          </cell>
          <cell r="AD935" t="str">
            <v>Operational</v>
          </cell>
          <cell r="AE935" t="str">
            <v>Operational</v>
          </cell>
          <cell r="AF935" t="str">
            <v>Operational</v>
          </cell>
        </row>
        <row r="936">
          <cell r="N936" t="str">
            <v>Singapore</v>
          </cell>
          <cell r="W936" t="str">
            <v>Operational</v>
          </cell>
          <cell r="X936" t="str">
            <v>Operational</v>
          </cell>
          <cell r="Y936" t="str">
            <v>Operational</v>
          </cell>
          <cell r="Z936" t="str">
            <v>Operational</v>
          </cell>
          <cell r="AA936" t="str">
            <v>Operational</v>
          </cell>
          <cell r="AB936" t="str">
            <v>Operational</v>
          </cell>
          <cell r="AC936" t="str">
            <v>Operational</v>
          </cell>
          <cell r="AD936" t="str">
            <v>Operational</v>
          </cell>
          <cell r="AE936" t="str">
            <v>Operational</v>
          </cell>
          <cell r="AF936" t="str">
            <v>Operational</v>
          </cell>
        </row>
        <row r="937">
          <cell r="N937" t="str">
            <v>Singapore</v>
          </cell>
          <cell r="W937" t="str">
            <v>Operational</v>
          </cell>
          <cell r="X937" t="str">
            <v>Operational</v>
          </cell>
          <cell r="Y937" t="str">
            <v>Operational</v>
          </cell>
          <cell r="Z937" t="str">
            <v>Operational</v>
          </cell>
          <cell r="AA937" t="str">
            <v>Operational</v>
          </cell>
          <cell r="AB937" t="str">
            <v>Operational</v>
          </cell>
          <cell r="AC937" t="str">
            <v>Operational</v>
          </cell>
          <cell r="AD937" t="str">
            <v>Operational</v>
          </cell>
          <cell r="AE937" t="str">
            <v>Operational</v>
          </cell>
          <cell r="AF937" t="str">
            <v>Operational</v>
          </cell>
        </row>
        <row r="938">
          <cell r="N938" t="str">
            <v>Singapore</v>
          </cell>
          <cell r="W938" t="str">
            <v>Operational</v>
          </cell>
          <cell r="X938" t="str">
            <v>Operational</v>
          </cell>
          <cell r="Y938" t="str">
            <v>Operational</v>
          </cell>
          <cell r="Z938" t="str">
            <v>Operational</v>
          </cell>
          <cell r="AA938" t="str">
            <v>Operational</v>
          </cell>
          <cell r="AB938" t="str">
            <v>Operational</v>
          </cell>
          <cell r="AC938" t="str">
            <v>Operational</v>
          </cell>
          <cell r="AD938" t="str">
            <v>Operational</v>
          </cell>
          <cell r="AE938" t="str">
            <v>Operational</v>
          </cell>
          <cell r="AF938" t="str">
            <v>Operational</v>
          </cell>
        </row>
        <row r="939">
          <cell r="N939" t="str">
            <v>China</v>
          </cell>
          <cell r="W939" t="str">
            <v>Operational</v>
          </cell>
          <cell r="X939" t="str">
            <v>Operational</v>
          </cell>
          <cell r="Y939" t="str">
            <v>Operational</v>
          </cell>
          <cell r="Z939" t="str">
            <v>Operational</v>
          </cell>
          <cell r="AA939" t="str">
            <v>Operational</v>
          </cell>
          <cell r="AB939" t="str">
            <v>Operational</v>
          </cell>
          <cell r="AC939" t="str">
            <v>Operational</v>
          </cell>
          <cell r="AD939" t="str">
            <v>Operational</v>
          </cell>
          <cell r="AE939" t="str">
            <v>Operational</v>
          </cell>
          <cell r="AF939" t="str">
            <v>Operational</v>
          </cell>
        </row>
        <row r="940">
          <cell r="N940" t="str">
            <v>China</v>
          </cell>
          <cell r="W940" t="str">
            <v>Pending</v>
          </cell>
          <cell r="X940" t="str">
            <v>Pending</v>
          </cell>
          <cell r="Y940" t="str">
            <v>Pending</v>
          </cell>
          <cell r="Z940" t="str">
            <v>Pending</v>
          </cell>
          <cell r="AA940" t="str">
            <v>Pending</v>
          </cell>
          <cell r="AB940" t="str">
            <v>Pending</v>
          </cell>
          <cell r="AC940" t="str">
            <v>Pending</v>
          </cell>
          <cell r="AD940" t="str">
            <v>Pending</v>
          </cell>
          <cell r="AE940" t="str">
            <v>Pending</v>
          </cell>
          <cell r="AF940" t="str">
            <v>Pending</v>
          </cell>
        </row>
        <row r="941">
          <cell r="N941" t="str">
            <v>China</v>
          </cell>
          <cell r="W941" t="str">
            <v>Pending</v>
          </cell>
          <cell r="X941" t="str">
            <v>Pending</v>
          </cell>
          <cell r="Y941" t="str">
            <v>Pending</v>
          </cell>
          <cell r="Z941" t="str">
            <v>Pending</v>
          </cell>
          <cell r="AA941" t="str">
            <v>Pending</v>
          </cell>
          <cell r="AB941" t="str">
            <v>Pending</v>
          </cell>
          <cell r="AC941" t="str">
            <v>Pending</v>
          </cell>
          <cell r="AD941" t="str">
            <v>Pending</v>
          </cell>
          <cell r="AE941" t="str">
            <v>Pending</v>
          </cell>
          <cell r="AF941" t="str">
            <v>Pending</v>
          </cell>
        </row>
        <row r="942">
          <cell r="N942" t="str">
            <v>China</v>
          </cell>
          <cell r="W942" t="str">
            <v>Pending</v>
          </cell>
          <cell r="X942" t="str">
            <v>Pending</v>
          </cell>
          <cell r="Y942" t="str">
            <v>Pending</v>
          </cell>
          <cell r="Z942" t="str">
            <v>Pending</v>
          </cell>
          <cell r="AA942" t="str">
            <v>Pending</v>
          </cell>
          <cell r="AB942" t="str">
            <v>Pending</v>
          </cell>
          <cell r="AC942" t="str">
            <v>Pending</v>
          </cell>
          <cell r="AD942" t="str">
            <v>Pending</v>
          </cell>
          <cell r="AE942" t="str">
            <v>Pending</v>
          </cell>
          <cell r="AF942" t="str">
            <v>Pending</v>
          </cell>
        </row>
        <row r="943">
          <cell r="N943" t="str">
            <v>China</v>
          </cell>
          <cell r="W943" t="str">
            <v>Pending</v>
          </cell>
          <cell r="X943" t="str">
            <v>Pending</v>
          </cell>
          <cell r="Y943" t="str">
            <v>Pending</v>
          </cell>
          <cell r="Z943" t="str">
            <v>Pending</v>
          </cell>
          <cell r="AA943" t="str">
            <v>Pending</v>
          </cell>
          <cell r="AB943" t="str">
            <v>Pending</v>
          </cell>
          <cell r="AC943" t="str">
            <v>Pending</v>
          </cell>
          <cell r="AD943" t="str">
            <v>Pending</v>
          </cell>
          <cell r="AE943" t="str">
            <v>Pending</v>
          </cell>
          <cell r="AF943" t="str">
            <v>Pending</v>
          </cell>
        </row>
        <row r="944">
          <cell r="N944" t="str">
            <v>China</v>
          </cell>
          <cell r="W944" t="str">
            <v>Pending</v>
          </cell>
          <cell r="X944" t="str">
            <v>Pending</v>
          </cell>
          <cell r="Y944" t="str">
            <v>Pending</v>
          </cell>
          <cell r="Z944" t="str">
            <v>Pending</v>
          </cell>
          <cell r="AA944" t="str">
            <v>Pending</v>
          </cell>
          <cell r="AB944" t="str">
            <v>Pending</v>
          </cell>
          <cell r="AC944" t="str">
            <v>Pending</v>
          </cell>
          <cell r="AD944" t="str">
            <v>Pending</v>
          </cell>
          <cell r="AE944" t="str">
            <v>Pending</v>
          </cell>
          <cell r="AF944" t="str">
            <v>Pending</v>
          </cell>
        </row>
        <row r="945">
          <cell r="N945" t="str">
            <v>China</v>
          </cell>
          <cell r="W945" t="str">
            <v>Pending</v>
          </cell>
          <cell r="X945" t="str">
            <v>Pending</v>
          </cell>
          <cell r="Y945" t="str">
            <v>Pending</v>
          </cell>
          <cell r="Z945" t="str">
            <v>Pending</v>
          </cell>
          <cell r="AA945" t="str">
            <v>Pending</v>
          </cell>
          <cell r="AB945" t="str">
            <v>Pending</v>
          </cell>
          <cell r="AC945" t="str">
            <v>Pending</v>
          </cell>
          <cell r="AD945" t="str">
            <v>Pending</v>
          </cell>
          <cell r="AE945" t="str">
            <v>Pending</v>
          </cell>
          <cell r="AF945" t="str">
            <v>Pending</v>
          </cell>
        </row>
        <row r="946">
          <cell r="N946" t="str">
            <v>China</v>
          </cell>
          <cell r="W946" t="str">
            <v>Pending</v>
          </cell>
          <cell r="X946" t="str">
            <v>Pending</v>
          </cell>
          <cell r="Y946" t="str">
            <v>Pending</v>
          </cell>
          <cell r="Z946" t="str">
            <v>Pending</v>
          </cell>
          <cell r="AA946" t="str">
            <v>Pending</v>
          </cell>
          <cell r="AB946" t="str">
            <v>Pending</v>
          </cell>
          <cell r="AC946" t="str">
            <v>Pending</v>
          </cell>
          <cell r="AD946" t="str">
            <v>Pending</v>
          </cell>
          <cell r="AE946" t="str">
            <v>Pending</v>
          </cell>
          <cell r="AF946" t="str">
            <v>Pending</v>
          </cell>
        </row>
        <row r="947">
          <cell r="N947" t="str">
            <v>China</v>
          </cell>
          <cell r="W947" t="str">
            <v>Pending</v>
          </cell>
          <cell r="X947" t="str">
            <v>Pending</v>
          </cell>
          <cell r="Y947" t="str">
            <v>Pending</v>
          </cell>
          <cell r="Z947" t="str">
            <v>Pending</v>
          </cell>
          <cell r="AA947" t="str">
            <v>Pending</v>
          </cell>
          <cell r="AB947" t="str">
            <v>Pending</v>
          </cell>
          <cell r="AC947" t="str">
            <v>Pending</v>
          </cell>
          <cell r="AD947" t="str">
            <v>Pending</v>
          </cell>
          <cell r="AE947" t="str">
            <v>Pending</v>
          </cell>
          <cell r="AF947" t="str">
            <v>Pending</v>
          </cell>
        </row>
        <row r="948">
          <cell r="N948" t="str">
            <v>China</v>
          </cell>
          <cell r="W948" t="str">
            <v>Pending</v>
          </cell>
          <cell r="X948" t="str">
            <v>Pending</v>
          </cell>
          <cell r="Y948" t="str">
            <v>Pending</v>
          </cell>
          <cell r="Z948" t="str">
            <v>Pending</v>
          </cell>
          <cell r="AA948" t="str">
            <v>Pending</v>
          </cell>
          <cell r="AB948" t="str">
            <v>Pending</v>
          </cell>
          <cell r="AC948" t="str">
            <v>Pending</v>
          </cell>
          <cell r="AD948" t="str">
            <v>Pending</v>
          </cell>
          <cell r="AE948" t="str">
            <v>Pending</v>
          </cell>
          <cell r="AF948" t="str">
            <v>Pending</v>
          </cell>
        </row>
        <row r="949">
          <cell r="N949" t="str">
            <v>China</v>
          </cell>
          <cell r="W949" t="str">
            <v>Pending</v>
          </cell>
          <cell r="X949" t="str">
            <v>Pending</v>
          </cell>
          <cell r="Y949" t="str">
            <v>Pending</v>
          </cell>
          <cell r="Z949" t="str">
            <v>Pending</v>
          </cell>
          <cell r="AA949" t="str">
            <v>Pending</v>
          </cell>
          <cell r="AB949" t="str">
            <v>Pending</v>
          </cell>
          <cell r="AC949" t="str">
            <v>Pending</v>
          </cell>
          <cell r="AD949" t="str">
            <v>Pending</v>
          </cell>
          <cell r="AE949" t="str">
            <v>Pending</v>
          </cell>
          <cell r="AF949" t="str">
            <v>Pending</v>
          </cell>
        </row>
        <row r="950">
          <cell r="N950" t="str">
            <v>China</v>
          </cell>
          <cell r="W950" t="str">
            <v>Pending</v>
          </cell>
          <cell r="X950" t="str">
            <v>Pending</v>
          </cell>
          <cell r="Y950" t="str">
            <v>Pending</v>
          </cell>
          <cell r="Z950" t="str">
            <v>Pending</v>
          </cell>
          <cell r="AA950" t="str">
            <v>Pending</v>
          </cell>
          <cell r="AB950" t="str">
            <v>Pending</v>
          </cell>
          <cell r="AC950" t="str">
            <v>Pending</v>
          </cell>
          <cell r="AD950" t="str">
            <v>Pending</v>
          </cell>
          <cell r="AE950" t="str">
            <v>Pending</v>
          </cell>
          <cell r="AF950" t="str">
            <v>Pending</v>
          </cell>
        </row>
        <row r="951">
          <cell r="N951" t="str">
            <v>China</v>
          </cell>
          <cell r="W951" t="str">
            <v>Pending</v>
          </cell>
          <cell r="X951" t="str">
            <v>Pending</v>
          </cell>
          <cell r="Y951" t="str">
            <v>Pending</v>
          </cell>
          <cell r="Z951" t="str">
            <v>Pending</v>
          </cell>
          <cell r="AA951" t="str">
            <v>Pending</v>
          </cell>
          <cell r="AB951" t="str">
            <v>Pending</v>
          </cell>
          <cell r="AC951" t="str">
            <v>Pending</v>
          </cell>
          <cell r="AD951" t="str">
            <v>Pending</v>
          </cell>
          <cell r="AE951" t="str">
            <v>Pending</v>
          </cell>
          <cell r="AF951" t="str">
            <v>Pending</v>
          </cell>
        </row>
        <row r="952">
          <cell r="N952" t="str">
            <v>China</v>
          </cell>
          <cell r="W952" t="str">
            <v>Pending</v>
          </cell>
          <cell r="X952" t="str">
            <v>Pending</v>
          </cell>
          <cell r="Y952" t="str">
            <v>Pending</v>
          </cell>
          <cell r="Z952" t="str">
            <v>Pending</v>
          </cell>
          <cell r="AA952" t="str">
            <v>Pending</v>
          </cell>
          <cell r="AB952" t="str">
            <v>Pending</v>
          </cell>
          <cell r="AC952" t="str">
            <v>Pending</v>
          </cell>
          <cell r="AD952" t="str">
            <v>Pending</v>
          </cell>
          <cell r="AE952" t="str">
            <v>Pending</v>
          </cell>
          <cell r="AF952" t="str">
            <v>Pending</v>
          </cell>
        </row>
        <row r="953">
          <cell r="N953" t="str">
            <v>China</v>
          </cell>
          <cell r="W953" t="str">
            <v>Pending</v>
          </cell>
          <cell r="X953" t="str">
            <v>Pending</v>
          </cell>
          <cell r="Y953" t="str">
            <v>Pending</v>
          </cell>
          <cell r="Z953" t="str">
            <v>Pending</v>
          </cell>
          <cell r="AA953" t="str">
            <v>Pending</v>
          </cell>
          <cell r="AB953" t="str">
            <v>Pending</v>
          </cell>
          <cell r="AC953" t="str">
            <v>Pending</v>
          </cell>
          <cell r="AD953" t="str">
            <v>Pending</v>
          </cell>
          <cell r="AE953" t="str">
            <v>Pending</v>
          </cell>
          <cell r="AF953" t="str">
            <v>Pending</v>
          </cell>
        </row>
        <row r="954">
          <cell r="N954" t="str">
            <v>China</v>
          </cell>
          <cell r="W954" t="str">
            <v>Pending</v>
          </cell>
          <cell r="X954" t="str">
            <v>Pending</v>
          </cell>
          <cell r="Y954" t="str">
            <v>Pending</v>
          </cell>
          <cell r="Z954" t="str">
            <v>Pending</v>
          </cell>
          <cell r="AA954" t="str">
            <v>Pending</v>
          </cell>
          <cell r="AB954" t="str">
            <v>Pending</v>
          </cell>
          <cell r="AC954" t="str">
            <v>Pending</v>
          </cell>
          <cell r="AD954" t="str">
            <v>Pending</v>
          </cell>
          <cell r="AE954" t="str">
            <v>Pending</v>
          </cell>
          <cell r="AF954" t="str">
            <v>Pending</v>
          </cell>
        </row>
        <row r="955">
          <cell r="N955" t="str">
            <v>China</v>
          </cell>
          <cell r="W955" t="str">
            <v>Pending</v>
          </cell>
          <cell r="X955" t="str">
            <v>Pending</v>
          </cell>
          <cell r="Y955" t="str">
            <v>Pending</v>
          </cell>
          <cell r="Z955" t="str">
            <v>Pending</v>
          </cell>
          <cell r="AA955" t="str">
            <v>Pending</v>
          </cell>
          <cell r="AB955" t="str">
            <v>Pending</v>
          </cell>
          <cell r="AC955" t="str">
            <v>Pending</v>
          </cell>
          <cell r="AD955" t="str">
            <v>Pending</v>
          </cell>
          <cell r="AE955" t="str">
            <v>Pending</v>
          </cell>
          <cell r="AF955" t="str">
            <v>Pending</v>
          </cell>
        </row>
        <row r="956">
          <cell r="N956" t="str">
            <v>China</v>
          </cell>
          <cell r="W956" t="str">
            <v>Pending</v>
          </cell>
          <cell r="X956" t="str">
            <v>Pending</v>
          </cell>
          <cell r="Y956" t="str">
            <v>Pending</v>
          </cell>
          <cell r="Z956" t="str">
            <v>Pending</v>
          </cell>
          <cell r="AA956" t="str">
            <v>Pending</v>
          </cell>
          <cell r="AB956" t="str">
            <v>Pending</v>
          </cell>
          <cell r="AC956" t="str">
            <v>Pending</v>
          </cell>
          <cell r="AD956" t="str">
            <v>Pending</v>
          </cell>
          <cell r="AE956" t="str">
            <v>Pending</v>
          </cell>
          <cell r="AF956" t="str">
            <v>Pending</v>
          </cell>
        </row>
        <row r="957">
          <cell r="N957" t="str">
            <v>China</v>
          </cell>
          <cell r="W957" t="str">
            <v>Pending</v>
          </cell>
          <cell r="X957" t="str">
            <v>Pending</v>
          </cell>
          <cell r="Y957" t="str">
            <v>Pending</v>
          </cell>
          <cell r="Z957" t="str">
            <v>Pending</v>
          </cell>
          <cell r="AA957" t="str">
            <v>Pending</v>
          </cell>
          <cell r="AB957" t="str">
            <v>Pending</v>
          </cell>
          <cell r="AC957" t="str">
            <v>Pending</v>
          </cell>
          <cell r="AD957" t="str">
            <v>Pending</v>
          </cell>
          <cell r="AE957" t="str">
            <v>Pending</v>
          </cell>
          <cell r="AF957" t="str">
            <v>Pending</v>
          </cell>
        </row>
        <row r="958">
          <cell r="N958" t="str">
            <v>China</v>
          </cell>
          <cell r="W958" t="str">
            <v>Pending</v>
          </cell>
          <cell r="X958" t="str">
            <v>Pending</v>
          </cell>
          <cell r="Y958" t="str">
            <v>Pending</v>
          </cell>
          <cell r="Z958" t="str">
            <v>Pending</v>
          </cell>
          <cell r="AA958" t="str">
            <v>Pending</v>
          </cell>
          <cell r="AB958" t="str">
            <v>Pending</v>
          </cell>
          <cell r="AC958" t="str">
            <v>Pending</v>
          </cell>
          <cell r="AD958" t="str">
            <v>Pending</v>
          </cell>
          <cell r="AE958" t="str">
            <v>Pending</v>
          </cell>
          <cell r="AF958" t="str">
            <v>Pending</v>
          </cell>
        </row>
        <row r="959">
          <cell r="N959" t="str">
            <v>China</v>
          </cell>
          <cell r="W959" t="str">
            <v>Pending</v>
          </cell>
          <cell r="X959" t="str">
            <v>Pending</v>
          </cell>
          <cell r="Y959" t="str">
            <v>Pending</v>
          </cell>
          <cell r="Z959" t="str">
            <v>Pending</v>
          </cell>
          <cell r="AA959" t="str">
            <v>Pending</v>
          </cell>
          <cell r="AB959" t="str">
            <v>Pending</v>
          </cell>
          <cell r="AC959" t="str">
            <v>Pending</v>
          </cell>
          <cell r="AD959" t="str">
            <v>Pending</v>
          </cell>
          <cell r="AE959" t="str">
            <v>Pending</v>
          </cell>
          <cell r="AF959" t="str">
            <v>Pending</v>
          </cell>
        </row>
        <row r="960">
          <cell r="N960" t="str">
            <v>China</v>
          </cell>
          <cell r="W960" t="str">
            <v>Pending</v>
          </cell>
          <cell r="X960" t="str">
            <v>Pending</v>
          </cell>
          <cell r="Y960" t="str">
            <v>Pending</v>
          </cell>
          <cell r="Z960" t="str">
            <v>Pending</v>
          </cell>
          <cell r="AA960" t="str">
            <v>Pending</v>
          </cell>
          <cell r="AB960" t="str">
            <v>Pending</v>
          </cell>
          <cell r="AC960" t="str">
            <v>Pending</v>
          </cell>
          <cell r="AD960" t="str">
            <v>Pending</v>
          </cell>
          <cell r="AE960" t="str">
            <v>Pending</v>
          </cell>
          <cell r="AF960" t="str">
            <v>Pending</v>
          </cell>
        </row>
        <row r="961">
          <cell r="N961" t="str">
            <v>China</v>
          </cell>
          <cell r="W961" t="str">
            <v>Pending</v>
          </cell>
          <cell r="X961" t="str">
            <v>Pending</v>
          </cell>
          <cell r="Y961" t="str">
            <v>Pending</v>
          </cell>
          <cell r="Z961" t="str">
            <v>Pending</v>
          </cell>
          <cell r="AA961" t="str">
            <v>Pending</v>
          </cell>
          <cell r="AB961" t="str">
            <v>Pending</v>
          </cell>
          <cell r="AC961" t="str">
            <v>Pending</v>
          </cell>
          <cell r="AD961" t="str">
            <v>Pending</v>
          </cell>
          <cell r="AE961" t="str">
            <v>Pending</v>
          </cell>
          <cell r="AF961" t="str">
            <v>Pending</v>
          </cell>
        </row>
        <row r="962">
          <cell r="N962" t="str">
            <v>China</v>
          </cell>
          <cell r="W962" t="str">
            <v>Pending</v>
          </cell>
          <cell r="X962" t="str">
            <v>Pending</v>
          </cell>
          <cell r="Y962" t="str">
            <v>Pending</v>
          </cell>
          <cell r="Z962" t="str">
            <v>Pending</v>
          </cell>
          <cell r="AA962" t="str">
            <v>Pending</v>
          </cell>
          <cell r="AB962" t="str">
            <v>Pending</v>
          </cell>
          <cell r="AC962" t="str">
            <v>Pending</v>
          </cell>
          <cell r="AD962" t="str">
            <v>Pending</v>
          </cell>
          <cell r="AE962" t="str">
            <v>Pending</v>
          </cell>
          <cell r="AF962" t="str">
            <v>Pending</v>
          </cell>
        </row>
        <row r="963">
          <cell r="N963" t="str">
            <v>China</v>
          </cell>
          <cell r="W963" t="str">
            <v>Pending</v>
          </cell>
          <cell r="X963" t="str">
            <v>Pending</v>
          </cell>
          <cell r="Y963" t="str">
            <v>Pending</v>
          </cell>
          <cell r="Z963" t="str">
            <v>Pending</v>
          </cell>
          <cell r="AA963" t="str">
            <v>Pending</v>
          </cell>
          <cell r="AB963" t="str">
            <v>Pending</v>
          </cell>
          <cell r="AC963" t="str">
            <v>Pending</v>
          </cell>
          <cell r="AD963" t="str">
            <v>Pending</v>
          </cell>
          <cell r="AE963" t="str">
            <v>Pending</v>
          </cell>
          <cell r="AF963" t="str">
            <v>Pending</v>
          </cell>
        </row>
        <row r="964">
          <cell r="N964" t="str">
            <v>China</v>
          </cell>
          <cell r="W964" t="str">
            <v>Pending</v>
          </cell>
          <cell r="X964" t="str">
            <v>Pending</v>
          </cell>
          <cell r="Y964" t="str">
            <v>Pending</v>
          </cell>
          <cell r="Z964" t="str">
            <v>Pending</v>
          </cell>
          <cell r="AA964" t="str">
            <v>Pending</v>
          </cell>
          <cell r="AB964" t="str">
            <v>Pending</v>
          </cell>
          <cell r="AC964" t="str">
            <v>Pending</v>
          </cell>
          <cell r="AD964" t="str">
            <v>Pending</v>
          </cell>
          <cell r="AE964" t="str">
            <v>Pending</v>
          </cell>
          <cell r="AF964" t="str">
            <v>Pending</v>
          </cell>
        </row>
        <row r="965">
          <cell r="N965" t="str">
            <v>China</v>
          </cell>
          <cell r="W965" t="str">
            <v>Pending</v>
          </cell>
          <cell r="X965" t="str">
            <v>Pending</v>
          </cell>
          <cell r="Y965" t="str">
            <v>Pending</v>
          </cell>
          <cell r="Z965" t="str">
            <v>Pending</v>
          </cell>
          <cell r="AA965" t="str">
            <v>Pending</v>
          </cell>
          <cell r="AB965" t="str">
            <v>Pending</v>
          </cell>
          <cell r="AC965" t="str">
            <v>Pending</v>
          </cell>
          <cell r="AD965" t="str">
            <v>Pending</v>
          </cell>
          <cell r="AE965" t="str">
            <v>Pending</v>
          </cell>
          <cell r="AF965" t="str">
            <v>Pending</v>
          </cell>
        </row>
        <row r="966">
          <cell r="N966" t="str">
            <v>China</v>
          </cell>
          <cell r="W966" t="str">
            <v>Pending</v>
          </cell>
          <cell r="X966" t="str">
            <v>Pending</v>
          </cell>
          <cell r="Y966" t="str">
            <v>Pending</v>
          </cell>
          <cell r="Z966" t="str">
            <v>Pending</v>
          </cell>
          <cell r="AA966" t="str">
            <v>Pending</v>
          </cell>
          <cell r="AB966" t="str">
            <v>Pending</v>
          </cell>
          <cell r="AC966" t="str">
            <v>Pending</v>
          </cell>
          <cell r="AD966" t="str">
            <v>Pending</v>
          </cell>
          <cell r="AE966" t="str">
            <v>Pending</v>
          </cell>
          <cell r="AF966" t="str">
            <v>Pending</v>
          </cell>
        </row>
        <row r="967">
          <cell r="N967" t="str">
            <v>China</v>
          </cell>
          <cell r="W967" t="str">
            <v>Pending</v>
          </cell>
          <cell r="X967" t="str">
            <v>Pending</v>
          </cell>
          <cell r="Y967" t="str">
            <v>Pending</v>
          </cell>
          <cell r="Z967" t="str">
            <v>Pending</v>
          </cell>
          <cell r="AA967" t="str">
            <v>Pending</v>
          </cell>
          <cell r="AB967" t="str">
            <v>Pending</v>
          </cell>
          <cell r="AC967" t="str">
            <v>Pending</v>
          </cell>
          <cell r="AD967" t="str">
            <v>Pending</v>
          </cell>
          <cell r="AE967" t="str">
            <v>Pending</v>
          </cell>
          <cell r="AF967" t="str">
            <v>Pending</v>
          </cell>
        </row>
        <row r="968">
          <cell r="N968" t="str">
            <v>China</v>
          </cell>
          <cell r="W968" t="str">
            <v>Pending</v>
          </cell>
          <cell r="X968" t="str">
            <v>Pending</v>
          </cell>
          <cell r="Y968" t="str">
            <v>Pending</v>
          </cell>
          <cell r="Z968" t="str">
            <v>Pending</v>
          </cell>
          <cell r="AA968" t="str">
            <v>Pending</v>
          </cell>
          <cell r="AB968" t="str">
            <v>Pending</v>
          </cell>
          <cell r="AC968" t="str">
            <v>Pending</v>
          </cell>
          <cell r="AD968" t="str">
            <v>Pending</v>
          </cell>
          <cell r="AE968" t="str">
            <v>Pending</v>
          </cell>
          <cell r="AF968" t="str">
            <v>Pending</v>
          </cell>
        </row>
        <row r="969">
          <cell r="N969" t="str">
            <v>China</v>
          </cell>
          <cell r="W969" t="str">
            <v>Pending</v>
          </cell>
          <cell r="X969" t="str">
            <v>Pending</v>
          </cell>
          <cell r="Y969" t="str">
            <v>Pending</v>
          </cell>
          <cell r="Z969" t="str">
            <v>Pending</v>
          </cell>
          <cell r="AA969" t="str">
            <v>Pending</v>
          </cell>
          <cell r="AB969" t="str">
            <v>Pending</v>
          </cell>
          <cell r="AC969" t="str">
            <v>Pending</v>
          </cell>
          <cell r="AD969" t="str">
            <v>Pending</v>
          </cell>
          <cell r="AE969" t="str">
            <v>Pending</v>
          </cell>
          <cell r="AF969" t="str">
            <v>Pending</v>
          </cell>
        </row>
        <row r="970">
          <cell r="N970" t="str">
            <v>China</v>
          </cell>
          <cell r="W970" t="str">
            <v>Pending</v>
          </cell>
          <cell r="X970" t="str">
            <v>Pending</v>
          </cell>
          <cell r="Y970" t="str">
            <v>Pending</v>
          </cell>
          <cell r="Z970" t="str">
            <v>Pending</v>
          </cell>
          <cell r="AA970" t="str">
            <v>Pending</v>
          </cell>
          <cell r="AB970" t="str">
            <v>Pending</v>
          </cell>
          <cell r="AC970" t="str">
            <v>Pending</v>
          </cell>
          <cell r="AD970" t="str">
            <v>Pending</v>
          </cell>
          <cell r="AE970" t="str">
            <v>Pending</v>
          </cell>
          <cell r="AF970" t="str">
            <v>Pending</v>
          </cell>
        </row>
        <row r="971">
          <cell r="N971" t="str">
            <v>China</v>
          </cell>
          <cell r="W971" t="str">
            <v>Pending</v>
          </cell>
          <cell r="X971" t="str">
            <v>Pending</v>
          </cell>
          <cell r="Y971" t="str">
            <v>Pending</v>
          </cell>
          <cell r="Z971" t="str">
            <v>Pending</v>
          </cell>
          <cell r="AA971" t="str">
            <v>Pending</v>
          </cell>
          <cell r="AB971" t="str">
            <v>Pending</v>
          </cell>
          <cell r="AC971" t="str">
            <v>Pending</v>
          </cell>
          <cell r="AD971" t="str">
            <v>Pending</v>
          </cell>
          <cell r="AE971" t="str">
            <v>Pending</v>
          </cell>
          <cell r="AF971" t="str">
            <v>Pending</v>
          </cell>
        </row>
        <row r="972">
          <cell r="N972" t="str">
            <v>China</v>
          </cell>
          <cell r="W972" t="str">
            <v>Pending</v>
          </cell>
          <cell r="X972" t="str">
            <v>Pending</v>
          </cell>
          <cell r="Y972" t="str">
            <v>Pending</v>
          </cell>
          <cell r="Z972" t="str">
            <v>Pending</v>
          </cell>
          <cell r="AA972" t="str">
            <v>Pending</v>
          </cell>
          <cell r="AB972" t="str">
            <v>Pending</v>
          </cell>
          <cell r="AC972" t="str">
            <v>Pending</v>
          </cell>
          <cell r="AD972" t="str">
            <v>Pending</v>
          </cell>
          <cell r="AE972" t="str">
            <v>Pending</v>
          </cell>
          <cell r="AF972" t="str">
            <v>Pending</v>
          </cell>
        </row>
        <row r="973">
          <cell r="N973" t="str">
            <v>China</v>
          </cell>
          <cell r="W973" t="str">
            <v>Pending</v>
          </cell>
          <cell r="X973" t="str">
            <v>Pending</v>
          </cell>
          <cell r="Y973" t="str">
            <v>Pending</v>
          </cell>
          <cell r="Z973" t="str">
            <v>Pending</v>
          </cell>
          <cell r="AA973" t="str">
            <v>Pending</v>
          </cell>
          <cell r="AB973" t="str">
            <v>Pending</v>
          </cell>
          <cell r="AC973" t="str">
            <v>Pending</v>
          </cell>
          <cell r="AD973" t="str">
            <v>Pending</v>
          </cell>
          <cell r="AE973" t="str">
            <v>Pending</v>
          </cell>
          <cell r="AF973" t="str">
            <v>Pending</v>
          </cell>
        </row>
        <row r="974">
          <cell r="N974" t="str">
            <v>China</v>
          </cell>
          <cell r="W974" t="str">
            <v>Pending</v>
          </cell>
          <cell r="X974" t="str">
            <v>Pending</v>
          </cell>
          <cell r="Y974" t="str">
            <v>Pending</v>
          </cell>
          <cell r="Z974" t="str">
            <v>Pending</v>
          </cell>
          <cell r="AA974" t="str">
            <v>Pending</v>
          </cell>
          <cell r="AB974" t="str">
            <v>Pending</v>
          </cell>
          <cell r="AC974" t="str">
            <v>Pending</v>
          </cell>
          <cell r="AD974" t="str">
            <v>Pending</v>
          </cell>
          <cell r="AE974" t="str">
            <v>Pending</v>
          </cell>
          <cell r="AF974" t="str">
            <v>Pending</v>
          </cell>
        </row>
        <row r="975">
          <cell r="N975" t="str">
            <v>China</v>
          </cell>
          <cell r="W975" t="str">
            <v>Pending</v>
          </cell>
          <cell r="X975" t="str">
            <v>Pending</v>
          </cell>
          <cell r="Y975" t="str">
            <v>Pending</v>
          </cell>
          <cell r="Z975" t="str">
            <v>Pending</v>
          </cell>
          <cell r="AA975" t="str">
            <v>Pending</v>
          </cell>
          <cell r="AB975" t="str">
            <v>Pending</v>
          </cell>
          <cell r="AC975" t="str">
            <v>Pending</v>
          </cell>
          <cell r="AD975" t="str">
            <v>Pending</v>
          </cell>
          <cell r="AE975" t="str">
            <v>Pending</v>
          </cell>
          <cell r="AF975" t="str">
            <v>Pending</v>
          </cell>
        </row>
        <row r="976">
          <cell r="N976" t="str">
            <v>China</v>
          </cell>
          <cell r="W976" t="str">
            <v>Pending</v>
          </cell>
          <cell r="X976" t="str">
            <v>Pending</v>
          </cell>
          <cell r="Y976" t="str">
            <v>Pending</v>
          </cell>
          <cell r="Z976" t="str">
            <v>Pending</v>
          </cell>
          <cell r="AA976" t="str">
            <v>Pending</v>
          </cell>
          <cell r="AB976" t="str">
            <v>Pending</v>
          </cell>
          <cell r="AC976" t="str">
            <v>Pending</v>
          </cell>
          <cell r="AD976" t="str">
            <v>Pending</v>
          </cell>
          <cell r="AE976" t="str">
            <v>Pending</v>
          </cell>
          <cell r="AF976" t="str">
            <v>Pending</v>
          </cell>
        </row>
        <row r="977">
          <cell r="N977" t="str">
            <v>China</v>
          </cell>
          <cell r="W977" t="str">
            <v>Pending</v>
          </cell>
          <cell r="X977" t="str">
            <v>Pending</v>
          </cell>
          <cell r="Y977" t="str">
            <v>Pending</v>
          </cell>
          <cell r="Z977" t="str">
            <v>Pending</v>
          </cell>
          <cell r="AA977" t="str">
            <v>Pending</v>
          </cell>
          <cell r="AB977" t="str">
            <v>Pending</v>
          </cell>
          <cell r="AC977" t="str">
            <v>Pending</v>
          </cell>
          <cell r="AD977" t="str">
            <v>Pending</v>
          </cell>
          <cell r="AE977" t="str">
            <v>Pending</v>
          </cell>
          <cell r="AF977" t="str">
            <v>Pending</v>
          </cell>
        </row>
        <row r="978">
          <cell r="N978" t="str">
            <v>China</v>
          </cell>
          <cell r="W978" t="str">
            <v>Pending</v>
          </cell>
          <cell r="X978" t="str">
            <v>Pending</v>
          </cell>
          <cell r="Y978" t="str">
            <v>Pending</v>
          </cell>
          <cell r="Z978" t="str">
            <v>Pending</v>
          </cell>
          <cell r="AA978" t="str">
            <v>Pending</v>
          </cell>
          <cell r="AB978" t="str">
            <v>Pending</v>
          </cell>
          <cell r="AC978" t="str">
            <v>Pending</v>
          </cell>
          <cell r="AD978" t="str">
            <v>Pending</v>
          </cell>
          <cell r="AE978" t="str">
            <v>Pending</v>
          </cell>
          <cell r="AF978" t="str">
            <v>Pending</v>
          </cell>
        </row>
        <row r="979">
          <cell r="N979" t="str">
            <v>China</v>
          </cell>
          <cell r="W979" t="str">
            <v>Pending</v>
          </cell>
          <cell r="X979" t="str">
            <v>Pending</v>
          </cell>
          <cell r="Y979" t="str">
            <v>Pending</v>
          </cell>
          <cell r="Z979" t="str">
            <v>Pending</v>
          </cell>
          <cell r="AA979" t="str">
            <v>Pending</v>
          </cell>
          <cell r="AB979" t="str">
            <v>Pending</v>
          </cell>
          <cell r="AC979" t="str">
            <v>Pending</v>
          </cell>
          <cell r="AD979" t="str">
            <v>Pending</v>
          </cell>
          <cell r="AE979" t="str">
            <v>Pending</v>
          </cell>
          <cell r="AF979" t="str">
            <v>Pending</v>
          </cell>
        </row>
        <row r="980">
          <cell r="N980" t="str">
            <v>China</v>
          </cell>
          <cell r="W980" t="str">
            <v>Pending</v>
          </cell>
          <cell r="X980" t="str">
            <v>Pending</v>
          </cell>
          <cell r="Y980" t="str">
            <v>Pending</v>
          </cell>
          <cell r="Z980" t="str">
            <v>Pending</v>
          </cell>
          <cell r="AA980" t="str">
            <v>Pending</v>
          </cell>
          <cell r="AB980" t="str">
            <v>Pending</v>
          </cell>
          <cell r="AC980" t="str">
            <v>Pending</v>
          </cell>
          <cell r="AD980" t="str">
            <v>Pending</v>
          </cell>
          <cell r="AE980" t="str">
            <v>Pending</v>
          </cell>
          <cell r="AF980" t="str">
            <v>Pending</v>
          </cell>
        </row>
        <row r="981">
          <cell r="N981" t="str">
            <v>China</v>
          </cell>
          <cell r="W981" t="str">
            <v>Pending</v>
          </cell>
          <cell r="X981" t="str">
            <v>Pending</v>
          </cell>
          <cell r="Y981" t="str">
            <v>Pending</v>
          </cell>
          <cell r="Z981" t="str">
            <v>Pending</v>
          </cell>
          <cell r="AA981" t="str">
            <v>Pending</v>
          </cell>
          <cell r="AB981" t="str">
            <v>Pending</v>
          </cell>
          <cell r="AC981" t="str">
            <v>Pending</v>
          </cell>
          <cell r="AD981" t="str">
            <v>Pending</v>
          </cell>
          <cell r="AE981" t="str">
            <v>Pending</v>
          </cell>
          <cell r="AF981" t="str">
            <v>Pending</v>
          </cell>
        </row>
        <row r="982">
          <cell r="N982" t="str">
            <v>China</v>
          </cell>
          <cell r="W982" t="str">
            <v>Pending</v>
          </cell>
          <cell r="X982" t="str">
            <v>Pending</v>
          </cell>
          <cell r="Y982" t="str">
            <v>Pending</v>
          </cell>
          <cell r="Z982" t="str">
            <v>Pending</v>
          </cell>
          <cell r="AA982" t="str">
            <v>Pending</v>
          </cell>
          <cell r="AB982" t="str">
            <v>Pending</v>
          </cell>
          <cell r="AC982" t="str">
            <v>Pending</v>
          </cell>
          <cell r="AD982" t="str">
            <v>Pending</v>
          </cell>
          <cell r="AE982" t="str">
            <v>Pending</v>
          </cell>
          <cell r="AF982" t="str">
            <v>Pending</v>
          </cell>
        </row>
        <row r="983">
          <cell r="N983" t="str">
            <v>China</v>
          </cell>
          <cell r="W983" t="str">
            <v>Pending</v>
          </cell>
          <cell r="X983" t="str">
            <v>Pending</v>
          </cell>
          <cell r="Y983" t="str">
            <v>Pending</v>
          </cell>
          <cell r="Z983" t="str">
            <v>Pending</v>
          </cell>
          <cell r="AA983" t="str">
            <v>Pending</v>
          </cell>
          <cell r="AB983" t="str">
            <v>Pending</v>
          </cell>
          <cell r="AC983" t="str">
            <v>Pending</v>
          </cell>
          <cell r="AD983" t="str">
            <v>Pending</v>
          </cell>
          <cell r="AE983" t="str">
            <v>Pending</v>
          </cell>
          <cell r="AF983" t="str">
            <v>Pending</v>
          </cell>
        </row>
        <row r="984">
          <cell r="N984" t="str">
            <v>China</v>
          </cell>
          <cell r="W984" t="str">
            <v>Pending</v>
          </cell>
          <cell r="X984" t="str">
            <v>Pending</v>
          </cell>
          <cell r="Y984" t="str">
            <v>Pending</v>
          </cell>
          <cell r="Z984" t="str">
            <v>Pending</v>
          </cell>
          <cell r="AA984" t="str">
            <v>Pending</v>
          </cell>
          <cell r="AB984" t="str">
            <v>Pending</v>
          </cell>
          <cell r="AC984" t="str">
            <v>Pending</v>
          </cell>
          <cell r="AD984" t="str">
            <v>Pending</v>
          </cell>
          <cell r="AE984" t="str">
            <v>Pending</v>
          </cell>
          <cell r="AF984" t="str">
            <v>Pending</v>
          </cell>
        </row>
        <row r="985">
          <cell r="N985" t="str">
            <v>China</v>
          </cell>
          <cell r="W985" t="str">
            <v>Pending</v>
          </cell>
          <cell r="X985" t="str">
            <v>Pending</v>
          </cell>
          <cell r="Y985" t="str">
            <v>Pending</v>
          </cell>
          <cell r="Z985" t="str">
            <v>Pending</v>
          </cell>
          <cell r="AA985" t="str">
            <v>Pending</v>
          </cell>
          <cell r="AB985" t="str">
            <v>Pending</v>
          </cell>
          <cell r="AC985" t="str">
            <v>Pending</v>
          </cell>
          <cell r="AD985" t="str">
            <v>Pending</v>
          </cell>
          <cell r="AE985" t="str">
            <v>Pending</v>
          </cell>
          <cell r="AF985" t="str">
            <v>Pending</v>
          </cell>
        </row>
        <row r="986">
          <cell r="N986" t="str">
            <v>China</v>
          </cell>
          <cell r="W986" t="str">
            <v>Pending</v>
          </cell>
          <cell r="X986" t="str">
            <v>Pending</v>
          </cell>
          <cell r="Y986" t="str">
            <v>Pending</v>
          </cell>
          <cell r="Z986" t="str">
            <v>Pending</v>
          </cell>
          <cell r="AA986" t="str">
            <v>Pending</v>
          </cell>
          <cell r="AB986" t="str">
            <v>Pending</v>
          </cell>
          <cell r="AC986" t="str">
            <v>Pending</v>
          </cell>
          <cell r="AD986" t="str">
            <v>Pending</v>
          </cell>
          <cell r="AE986" t="str">
            <v>Pending</v>
          </cell>
          <cell r="AF986" t="str">
            <v>Pending</v>
          </cell>
        </row>
        <row r="987">
          <cell r="N987" t="str">
            <v>China</v>
          </cell>
          <cell r="W987" t="str">
            <v>Pending</v>
          </cell>
          <cell r="X987" t="str">
            <v>Pending</v>
          </cell>
          <cell r="Y987" t="str">
            <v>Pending</v>
          </cell>
          <cell r="Z987" t="str">
            <v>Pending</v>
          </cell>
          <cell r="AA987" t="str">
            <v>Pending</v>
          </cell>
          <cell r="AB987" t="str">
            <v>Pending</v>
          </cell>
          <cell r="AC987" t="str">
            <v>Pending</v>
          </cell>
          <cell r="AD987" t="str">
            <v>Pending</v>
          </cell>
          <cell r="AE987" t="str">
            <v>Pending</v>
          </cell>
          <cell r="AF987" t="str">
            <v>Pending</v>
          </cell>
        </row>
        <row r="988">
          <cell r="N988" t="str">
            <v>China</v>
          </cell>
          <cell r="W988" t="str">
            <v>Pending</v>
          </cell>
          <cell r="X988" t="str">
            <v>Pending</v>
          </cell>
          <cell r="Y988" t="str">
            <v>Pending</v>
          </cell>
          <cell r="Z988" t="str">
            <v>Pending</v>
          </cell>
          <cell r="AA988" t="str">
            <v>Pending</v>
          </cell>
          <cell r="AB988" t="str">
            <v>Pending</v>
          </cell>
          <cell r="AC988" t="str">
            <v>Pending</v>
          </cell>
          <cell r="AD988" t="str">
            <v>Pending</v>
          </cell>
          <cell r="AE988" t="str">
            <v>Pending</v>
          </cell>
          <cell r="AF988" t="str">
            <v>Pending</v>
          </cell>
        </row>
        <row r="989">
          <cell r="N989" t="str">
            <v>China</v>
          </cell>
          <cell r="W989" t="str">
            <v>Pending</v>
          </cell>
          <cell r="X989" t="str">
            <v>Pending</v>
          </cell>
          <cell r="Y989" t="str">
            <v>Pending</v>
          </cell>
          <cell r="Z989" t="str">
            <v>Pending</v>
          </cell>
          <cell r="AA989" t="str">
            <v>Pending</v>
          </cell>
          <cell r="AB989" t="str">
            <v>Pending</v>
          </cell>
          <cell r="AC989" t="str">
            <v>Pending</v>
          </cell>
          <cell r="AD989" t="str">
            <v>Pending</v>
          </cell>
          <cell r="AE989" t="str">
            <v>Pending</v>
          </cell>
          <cell r="AF989" t="str">
            <v>Pending</v>
          </cell>
        </row>
        <row r="990">
          <cell r="N990" t="str">
            <v>China</v>
          </cell>
          <cell r="W990" t="str">
            <v>Pending</v>
          </cell>
          <cell r="X990" t="str">
            <v>Pending</v>
          </cell>
          <cell r="Y990" t="str">
            <v>Pending</v>
          </cell>
          <cell r="Z990" t="str">
            <v>Pending</v>
          </cell>
          <cell r="AA990" t="str">
            <v>Pending</v>
          </cell>
          <cell r="AB990" t="str">
            <v>Pending</v>
          </cell>
          <cell r="AC990" t="str">
            <v>Pending</v>
          </cell>
          <cell r="AD990" t="str">
            <v>Pending</v>
          </cell>
          <cell r="AE990" t="str">
            <v>Pending</v>
          </cell>
          <cell r="AF990" t="str">
            <v>Pending</v>
          </cell>
        </row>
        <row r="991">
          <cell r="N991" t="str">
            <v>China</v>
          </cell>
          <cell r="W991" t="str">
            <v>Pending</v>
          </cell>
          <cell r="X991" t="str">
            <v>Pending</v>
          </cell>
          <cell r="Y991" t="str">
            <v>Pending</v>
          </cell>
          <cell r="Z991" t="str">
            <v>Pending</v>
          </cell>
          <cell r="AA991" t="str">
            <v>Pending</v>
          </cell>
          <cell r="AB991" t="str">
            <v>Pending</v>
          </cell>
          <cell r="AC991" t="str">
            <v>Pending</v>
          </cell>
          <cell r="AD991" t="str">
            <v>Pending</v>
          </cell>
          <cell r="AE991" t="str">
            <v>Pending</v>
          </cell>
          <cell r="AF991" t="str">
            <v>Pending</v>
          </cell>
        </row>
        <row r="992">
          <cell r="N992" t="str">
            <v>China</v>
          </cell>
          <cell r="W992" t="str">
            <v>Pending</v>
          </cell>
          <cell r="X992" t="str">
            <v>Pending</v>
          </cell>
          <cell r="Y992" t="str">
            <v>Pending</v>
          </cell>
          <cell r="Z992" t="str">
            <v>Pending</v>
          </cell>
          <cell r="AA992" t="str">
            <v>Pending</v>
          </cell>
          <cell r="AB992" t="str">
            <v>Pending</v>
          </cell>
          <cell r="AC992" t="str">
            <v>Pending</v>
          </cell>
          <cell r="AD992" t="str">
            <v>Pending</v>
          </cell>
          <cell r="AE992" t="str">
            <v>Pending</v>
          </cell>
          <cell r="AF992" t="str">
            <v>Pending</v>
          </cell>
        </row>
        <row r="993">
          <cell r="N993" t="str">
            <v>China</v>
          </cell>
          <cell r="W993" t="str">
            <v>Pending</v>
          </cell>
          <cell r="X993" t="str">
            <v>Pending</v>
          </cell>
          <cell r="Y993" t="str">
            <v>Pending</v>
          </cell>
          <cell r="Z993" t="str">
            <v>Pending</v>
          </cell>
          <cell r="AA993" t="str">
            <v>Pending</v>
          </cell>
          <cell r="AB993" t="str">
            <v>Pending</v>
          </cell>
          <cell r="AC993" t="str">
            <v>Pending</v>
          </cell>
          <cell r="AD993" t="str">
            <v>Pending</v>
          </cell>
          <cell r="AE993" t="str">
            <v>Pending</v>
          </cell>
          <cell r="AF993" t="str">
            <v>Pending</v>
          </cell>
        </row>
        <row r="994">
          <cell r="N994" t="str">
            <v>China</v>
          </cell>
          <cell r="W994" t="str">
            <v>Pending</v>
          </cell>
          <cell r="X994" t="str">
            <v>Pending</v>
          </cell>
          <cell r="Y994" t="str">
            <v>Pending</v>
          </cell>
          <cell r="Z994" t="str">
            <v>Pending</v>
          </cell>
          <cell r="AA994" t="str">
            <v>Pending</v>
          </cell>
          <cell r="AB994" t="str">
            <v>Pending</v>
          </cell>
          <cell r="AC994" t="str">
            <v>Pending</v>
          </cell>
          <cell r="AD994" t="str">
            <v>Pending</v>
          </cell>
          <cell r="AE994" t="str">
            <v>Pending</v>
          </cell>
          <cell r="AF994" t="str">
            <v>Pending</v>
          </cell>
        </row>
        <row r="995">
          <cell r="N995" t="str">
            <v>China</v>
          </cell>
          <cell r="W995" t="str">
            <v>Pending</v>
          </cell>
          <cell r="X995" t="str">
            <v>Pending</v>
          </cell>
          <cell r="Y995" t="str">
            <v>Pending</v>
          </cell>
          <cell r="Z995" t="str">
            <v>Pending</v>
          </cell>
          <cell r="AA995" t="str">
            <v>Pending</v>
          </cell>
          <cell r="AB995" t="str">
            <v>Pending</v>
          </cell>
          <cell r="AC995" t="str">
            <v>Pending</v>
          </cell>
          <cell r="AD995" t="str">
            <v>Pending</v>
          </cell>
          <cell r="AE995" t="str">
            <v>Pending</v>
          </cell>
          <cell r="AF995" t="str">
            <v>Pending</v>
          </cell>
        </row>
        <row r="996">
          <cell r="N996" t="str">
            <v>China</v>
          </cell>
          <cell r="W996" t="str">
            <v>Pending</v>
          </cell>
          <cell r="X996" t="str">
            <v>Pending</v>
          </cell>
          <cell r="Y996" t="str">
            <v>Pending</v>
          </cell>
          <cell r="Z996" t="str">
            <v>Pending</v>
          </cell>
          <cell r="AA996" t="str">
            <v>Pending</v>
          </cell>
          <cell r="AB996" t="str">
            <v>Pending</v>
          </cell>
          <cell r="AC996" t="str">
            <v>Pending</v>
          </cell>
          <cell r="AD996" t="str">
            <v>Pending</v>
          </cell>
          <cell r="AE996" t="str">
            <v>Pending</v>
          </cell>
          <cell r="AF996" t="str">
            <v>Pending</v>
          </cell>
        </row>
        <row r="997">
          <cell r="N997" t="str">
            <v>China</v>
          </cell>
          <cell r="W997" t="str">
            <v>Pending</v>
          </cell>
          <cell r="X997" t="str">
            <v>Pending</v>
          </cell>
          <cell r="Y997" t="str">
            <v>Pending</v>
          </cell>
          <cell r="Z997" t="str">
            <v>Pending</v>
          </cell>
          <cell r="AA997" t="str">
            <v>Pending</v>
          </cell>
          <cell r="AB997" t="str">
            <v>Pending</v>
          </cell>
          <cell r="AC997" t="str">
            <v>Pending</v>
          </cell>
          <cell r="AD997" t="str">
            <v>Pending</v>
          </cell>
          <cell r="AE997" t="str">
            <v>Pending</v>
          </cell>
          <cell r="AF997" t="str">
            <v>Pending</v>
          </cell>
        </row>
        <row r="998">
          <cell r="N998" t="str">
            <v>China</v>
          </cell>
          <cell r="W998" t="str">
            <v>Pending</v>
          </cell>
          <cell r="X998" t="str">
            <v>Pending</v>
          </cell>
          <cell r="Y998" t="str">
            <v>Pending</v>
          </cell>
          <cell r="Z998" t="str">
            <v>Pending</v>
          </cell>
          <cell r="AA998" t="str">
            <v>Pending</v>
          </cell>
          <cell r="AB998" t="str">
            <v>Pending</v>
          </cell>
          <cell r="AC998" t="str">
            <v>Pending</v>
          </cell>
          <cell r="AD998" t="str">
            <v>Pending</v>
          </cell>
          <cell r="AE998" t="str">
            <v>Pending</v>
          </cell>
          <cell r="AF998" t="str">
            <v>Pending</v>
          </cell>
        </row>
        <row r="999">
          <cell r="N999" t="str">
            <v>China</v>
          </cell>
          <cell r="W999" t="str">
            <v>Pending</v>
          </cell>
          <cell r="X999" t="str">
            <v>Pending</v>
          </cell>
          <cell r="Y999" t="str">
            <v>Pending</v>
          </cell>
          <cell r="Z999" t="str">
            <v>Pending</v>
          </cell>
          <cell r="AA999" t="str">
            <v>Pending</v>
          </cell>
          <cell r="AB999" t="str">
            <v>Pending</v>
          </cell>
          <cell r="AC999" t="str">
            <v>Pending</v>
          </cell>
          <cell r="AD999" t="str">
            <v>Pending</v>
          </cell>
          <cell r="AE999" t="str">
            <v>Pending</v>
          </cell>
          <cell r="AF999" t="str">
            <v>Pending</v>
          </cell>
        </row>
        <row r="1000">
          <cell r="N1000" t="str">
            <v>China</v>
          </cell>
          <cell r="W1000" t="str">
            <v>Pending</v>
          </cell>
          <cell r="X1000" t="str">
            <v>Pending</v>
          </cell>
          <cell r="Y1000" t="str">
            <v>Pending</v>
          </cell>
          <cell r="Z1000" t="str">
            <v>Pending</v>
          </cell>
          <cell r="AA1000" t="str">
            <v>Pending</v>
          </cell>
          <cell r="AB1000" t="str">
            <v>Pending</v>
          </cell>
          <cell r="AC1000" t="str">
            <v>Pending</v>
          </cell>
          <cell r="AD1000" t="str">
            <v>Pending</v>
          </cell>
          <cell r="AE1000" t="str">
            <v>Pending</v>
          </cell>
          <cell r="AF1000" t="str">
            <v>Pending</v>
          </cell>
        </row>
        <row r="1001">
          <cell r="N1001" t="str">
            <v>China</v>
          </cell>
          <cell r="W1001" t="str">
            <v>Pending</v>
          </cell>
          <cell r="X1001" t="str">
            <v>Pending</v>
          </cell>
          <cell r="Y1001" t="str">
            <v>Pending</v>
          </cell>
          <cell r="Z1001" t="str">
            <v>Pending</v>
          </cell>
          <cell r="AA1001" t="str">
            <v>Pending</v>
          </cell>
          <cell r="AB1001" t="str">
            <v>Pending</v>
          </cell>
          <cell r="AC1001" t="str">
            <v>Pending</v>
          </cell>
          <cell r="AD1001" t="str">
            <v>Pending</v>
          </cell>
          <cell r="AE1001" t="str">
            <v>Pending</v>
          </cell>
          <cell r="AF1001" t="str">
            <v>Pending</v>
          </cell>
        </row>
        <row r="1002">
          <cell r="N1002" t="str">
            <v>China</v>
          </cell>
          <cell r="W1002" t="str">
            <v>Pending</v>
          </cell>
          <cell r="X1002" t="str">
            <v>Pending</v>
          </cell>
          <cell r="Y1002" t="str">
            <v>Pending</v>
          </cell>
          <cell r="Z1002" t="str">
            <v>Pending</v>
          </cell>
          <cell r="AA1002" t="str">
            <v>Pending</v>
          </cell>
          <cell r="AB1002" t="str">
            <v>Pending</v>
          </cell>
          <cell r="AC1002" t="str">
            <v>Pending</v>
          </cell>
          <cell r="AD1002" t="str">
            <v>Pending</v>
          </cell>
          <cell r="AE1002" t="str">
            <v>Pending</v>
          </cell>
          <cell r="AF1002" t="str">
            <v>Pending</v>
          </cell>
        </row>
        <row r="1003">
          <cell r="N1003" t="str">
            <v>China</v>
          </cell>
          <cell r="W1003" t="str">
            <v>Pending</v>
          </cell>
          <cell r="X1003" t="str">
            <v>Pending</v>
          </cell>
          <cell r="Y1003" t="str">
            <v>Pending</v>
          </cell>
          <cell r="Z1003" t="str">
            <v>Pending</v>
          </cell>
          <cell r="AA1003" t="str">
            <v>Pending</v>
          </cell>
          <cell r="AB1003" t="str">
            <v>Pending</v>
          </cell>
          <cell r="AC1003" t="str">
            <v>Pending</v>
          </cell>
          <cell r="AD1003" t="str">
            <v>Pending</v>
          </cell>
          <cell r="AE1003" t="str">
            <v>Pending</v>
          </cell>
          <cell r="AF1003" t="str">
            <v>Pending</v>
          </cell>
        </row>
        <row r="1004">
          <cell r="N1004" t="str">
            <v>China</v>
          </cell>
          <cell r="W1004" t="str">
            <v>Pending</v>
          </cell>
          <cell r="X1004" t="str">
            <v>Pending</v>
          </cell>
          <cell r="Y1004" t="str">
            <v>Pending</v>
          </cell>
          <cell r="Z1004" t="str">
            <v>Pending</v>
          </cell>
          <cell r="AA1004" t="str">
            <v>Pending</v>
          </cell>
          <cell r="AB1004" t="str">
            <v>Pending</v>
          </cell>
          <cell r="AC1004" t="str">
            <v>Pending</v>
          </cell>
          <cell r="AD1004" t="str">
            <v>Pending</v>
          </cell>
          <cell r="AE1004" t="str">
            <v>Pending</v>
          </cell>
          <cell r="AF1004" t="str">
            <v>Pending</v>
          </cell>
        </row>
        <row r="1005">
          <cell r="N1005" t="str">
            <v>China</v>
          </cell>
          <cell r="W1005" t="str">
            <v>Pending</v>
          </cell>
          <cell r="X1005" t="str">
            <v>Pending</v>
          </cell>
          <cell r="Y1005" t="str">
            <v>Pending</v>
          </cell>
          <cell r="Z1005" t="str">
            <v>Pending</v>
          </cell>
          <cell r="AA1005" t="str">
            <v>Pending</v>
          </cell>
          <cell r="AB1005" t="str">
            <v>Pending</v>
          </cell>
          <cell r="AC1005" t="str">
            <v>Pending</v>
          </cell>
          <cell r="AD1005" t="str">
            <v>Pending</v>
          </cell>
          <cell r="AE1005" t="str">
            <v>Pending</v>
          </cell>
          <cell r="AF1005" t="str">
            <v>Pending</v>
          </cell>
        </row>
        <row r="1006">
          <cell r="N1006" t="str">
            <v>China</v>
          </cell>
          <cell r="W1006" t="str">
            <v>Pending</v>
          </cell>
          <cell r="X1006" t="str">
            <v>Pending</v>
          </cell>
          <cell r="Y1006" t="str">
            <v>Pending</v>
          </cell>
          <cell r="Z1006" t="str">
            <v>Pending</v>
          </cell>
          <cell r="AA1006" t="str">
            <v>Pending</v>
          </cell>
          <cell r="AB1006" t="str">
            <v>Pending</v>
          </cell>
          <cell r="AC1006" t="str">
            <v>Pending</v>
          </cell>
          <cell r="AD1006" t="str">
            <v>Pending</v>
          </cell>
          <cell r="AE1006" t="str">
            <v>Pending</v>
          </cell>
          <cell r="AF1006" t="str">
            <v>Pending</v>
          </cell>
        </row>
        <row r="1007">
          <cell r="N1007" t="str">
            <v>China</v>
          </cell>
          <cell r="W1007" t="str">
            <v>Pending</v>
          </cell>
          <cell r="X1007" t="str">
            <v>Pending</v>
          </cell>
          <cell r="Y1007" t="str">
            <v>Pending</v>
          </cell>
          <cell r="Z1007" t="str">
            <v>Pending</v>
          </cell>
          <cell r="AA1007" t="str">
            <v>Pending</v>
          </cell>
          <cell r="AB1007" t="str">
            <v>Pending</v>
          </cell>
          <cell r="AC1007" t="str">
            <v>Pending</v>
          </cell>
          <cell r="AD1007" t="str">
            <v>Pending</v>
          </cell>
          <cell r="AE1007" t="str">
            <v>Pending</v>
          </cell>
          <cell r="AF1007" t="str">
            <v>Pending</v>
          </cell>
        </row>
        <row r="1008">
          <cell r="N1008" t="str">
            <v>China</v>
          </cell>
          <cell r="W1008" t="str">
            <v>Pending</v>
          </cell>
          <cell r="X1008" t="str">
            <v>Pending</v>
          </cell>
          <cell r="Y1008" t="str">
            <v>Pending</v>
          </cell>
          <cell r="Z1008" t="str">
            <v>Pending</v>
          </cell>
          <cell r="AA1008" t="str">
            <v>Pending</v>
          </cell>
          <cell r="AB1008" t="str">
            <v>Pending</v>
          </cell>
          <cell r="AC1008" t="str">
            <v>Pending</v>
          </cell>
          <cell r="AD1008" t="str">
            <v>Pending</v>
          </cell>
          <cell r="AE1008" t="str">
            <v>Pending</v>
          </cell>
          <cell r="AF1008" t="str">
            <v>Pending</v>
          </cell>
        </row>
        <row r="1009">
          <cell r="N1009" t="str">
            <v>China</v>
          </cell>
          <cell r="W1009" t="str">
            <v>Pending</v>
          </cell>
          <cell r="X1009" t="str">
            <v>Pending</v>
          </cell>
          <cell r="Y1009" t="str">
            <v>Pending</v>
          </cell>
          <cell r="Z1009" t="str">
            <v>Pending</v>
          </cell>
          <cell r="AA1009" t="str">
            <v>Pending</v>
          </cell>
          <cell r="AB1009" t="str">
            <v>Pending</v>
          </cell>
          <cell r="AC1009" t="str">
            <v>Pending</v>
          </cell>
          <cell r="AD1009" t="str">
            <v>Pending</v>
          </cell>
          <cell r="AE1009" t="str">
            <v>Pending</v>
          </cell>
          <cell r="AF1009" t="str">
            <v>Pending</v>
          </cell>
        </row>
        <row r="1010">
          <cell r="N1010" t="str">
            <v>China</v>
          </cell>
          <cell r="W1010" t="str">
            <v>Pending</v>
          </cell>
          <cell r="X1010" t="str">
            <v>Pending</v>
          </cell>
          <cell r="Y1010" t="str">
            <v>Pending</v>
          </cell>
          <cell r="Z1010" t="str">
            <v>Pending</v>
          </cell>
          <cell r="AA1010" t="str">
            <v>Pending</v>
          </cell>
          <cell r="AB1010" t="str">
            <v>Pending</v>
          </cell>
          <cell r="AC1010" t="str">
            <v>Pending</v>
          </cell>
          <cell r="AD1010" t="str">
            <v>Pending</v>
          </cell>
          <cell r="AE1010" t="str">
            <v>Pending</v>
          </cell>
          <cell r="AF1010" t="str">
            <v>Pending</v>
          </cell>
        </row>
        <row r="1011">
          <cell r="N1011" t="str">
            <v>China</v>
          </cell>
          <cell r="W1011" t="str">
            <v>Pending</v>
          </cell>
          <cell r="X1011" t="str">
            <v>Pending</v>
          </cell>
          <cell r="Y1011" t="str">
            <v>Pending</v>
          </cell>
          <cell r="Z1011" t="str">
            <v>Pending</v>
          </cell>
          <cell r="AA1011" t="str">
            <v>Pending</v>
          </cell>
          <cell r="AB1011" t="str">
            <v>Pending</v>
          </cell>
          <cell r="AC1011" t="str">
            <v>Pending</v>
          </cell>
          <cell r="AD1011" t="str">
            <v>Pending</v>
          </cell>
          <cell r="AE1011" t="str">
            <v>Pending</v>
          </cell>
          <cell r="AF1011" t="str">
            <v>Pending</v>
          </cell>
        </row>
        <row r="1012">
          <cell r="N1012" t="str">
            <v>China</v>
          </cell>
          <cell r="W1012" t="str">
            <v>Pending</v>
          </cell>
          <cell r="X1012" t="str">
            <v>Pending</v>
          </cell>
          <cell r="Y1012" t="str">
            <v>Pending</v>
          </cell>
          <cell r="Z1012" t="str">
            <v>Pending</v>
          </cell>
          <cell r="AA1012" t="str">
            <v>Pending</v>
          </cell>
          <cell r="AB1012" t="str">
            <v>Pending</v>
          </cell>
          <cell r="AC1012" t="str">
            <v>Pending</v>
          </cell>
          <cell r="AD1012" t="str">
            <v>Pending</v>
          </cell>
          <cell r="AE1012" t="str">
            <v>Pending</v>
          </cell>
          <cell r="AF1012" t="str">
            <v>Pending</v>
          </cell>
        </row>
        <row r="1013">
          <cell r="N1013" t="str">
            <v>China</v>
          </cell>
          <cell r="W1013" t="str">
            <v>Pending</v>
          </cell>
          <cell r="X1013" t="str">
            <v>Pending</v>
          </cell>
          <cell r="Y1013" t="str">
            <v>Pending</v>
          </cell>
          <cell r="Z1013" t="str">
            <v>Pending</v>
          </cell>
          <cell r="AA1013" t="str">
            <v>Pending</v>
          </cell>
          <cell r="AB1013" t="str">
            <v>Pending</v>
          </cell>
          <cell r="AC1013" t="str">
            <v>Pending</v>
          </cell>
          <cell r="AD1013" t="str">
            <v>Pending</v>
          </cell>
          <cell r="AE1013" t="str">
            <v>Pending</v>
          </cell>
          <cell r="AF1013" t="str">
            <v>Pending</v>
          </cell>
        </row>
        <row r="1014">
          <cell r="N1014" t="str">
            <v>China</v>
          </cell>
          <cell r="W1014" t="str">
            <v>Pending</v>
          </cell>
          <cell r="X1014" t="str">
            <v>Pending</v>
          </cell>
          <cell r="Y1014" t="str">
            <v>Pending</v>
          </cell>
          <cell r="Z1014" t="str">
            <v>Pending</v>
          </cell>
          <cell r="AA1014" t="str">
            <v>Pending</v>
          </cell>
          <cell r="AB1014" t="str">
            <v>Pending</v>
          </cell>
          <cell r="AC1014" t="str">
            <v>Pending</v>
          </cell>
          <cell r="AD1014" t="str">
            <v>Pending</v>
          </cell>
          <cell r="AE1014" t="str">
            <v>Pending</v>
          </cell>
          <cell r="AF1014" t="str">
            <v>Pending</v>
          </cell>
        </row>
        <row r="1015">
          <cell r="N1015" t="str">
            <v>China</v>
          </cell>
          <cell r="W1015" t="str">
            <v>Pending</v>
          </cell>
          <cell r="X1015" t="str">
            <v>Pending</v>
          </cell>
          <cell r="Y1015" t="str">
            <v>Pending</v>
          </cell>
          <cell r="Z1015" t="str">
            <v>Pending</v>
          </cell>
          <cell r="AA1015" t="str">
            <v>Pending</v>
          </cell>
          <cell r="AB1015" t="str">
            <v>Pending</v>
          </cell>
          <cell r="AC1015" t="str">
            <v>Pending</v>
          </cell>
          <cell r="AD1015" t="str">
            <v>Pending</v>
          </cell>
          <cell r="AE1015" t="str">
            <v>Pending</v>
          </cell>
          <cell r="AF1015" t="str">
            <v>Pending</v>
          </cell>
        </row>
        <row r="1016">
          <cell r="N1016" t="str">
            <v>China</v>
          </cell>
          <cell r="W1016" t="str">
            <v>Pending</v>
          </cell>
          <cell r="X1016" t="str">
            <v>Pending</v>
          </cell>
          <cell r="Y1016" t="str">
            <v>Pending</v>
          </cell>
          <cell r="Z1016" t="str">
            <v>Pending</v>
          </cell>
          <cell r="AA1016" t="str">
            <v>Pending</v>
          </cell>
          <cell r="AB1016" t="str">
            <v>Pending</v>
          </cell>
          <cell r="AC1016" t="str">
            <v>Pending</v>
          </cell>
          <cell r="AD1016" t="str">
            <v>Pending</v>
          </cell>
          <cell r="AE1016" t="str">
            <v>Pending</v>
          </cell>
          <cell r="AF1016" t="str">
            <v>Pending</v>
          </cell>
        </row>
        <row r="1017">
          <cell r="N1017" t="str">
            <v>China</v>
          </cell>
          <cell r="W1017" t="str">
            <v>Pending</v>
          </cell>
          <cell r="X1017" t="str">
            <v>Pending</v>
          </cell>
          <cell r="Y1017" t="str">
            <v>Pending</v>
          </cell>
          <cell r="Z1017" t="str">
            <v>Pending</v>
          </cell>
          <cell r="AA1017" t="str">
            <v>Pending</v>
          </cell>
          <cell r="AB1017" t="str">
            <v>Pending</v>
          </cell>
          <cell r="AC1017" t="str">
            <v>Pending</v>
          </cell>
          <cell r="AD1017" t="str">
            <v>Pending</v>
          </cell>
          <cell r="AE1017" t="str">
            <v>Pending</v>
          </cell>
          <cell r="AF1017" t="str">
            <v>Pending</v>
          </cell>
        </row>
        <row r="1018">
          <cell r="N1018" t="str">
            <v>China</v>
          </cell>
          <cell r="W1018" t="str">
            <v>Pending</v>
          </cell>
          <cell r="X1018" t="str">
            <v>Pending</v>
          </cell>
          <cell r="Y1018" t="str">
            <v>Pending</v>
          </cell>
          <cell r="Z1018" t="str">
            <v>Pending</v>
          </cell>
          <cell r="AA1018" t="str">
            <v>Pending</v>
          </cell>
          <cell r="AB1018" t="str">
            <v>Pending</v>
          </cell>
          <cell r="AC1018" t="str">
            <v>Pending</v>
          </cell>
          <cell r="AD1018" t="str">
            <v>Pending</v>
          </cell>
          <cell r="AE1018" t="str">
            <v>Pending</v>
          </cell>
          <cell r="AF1018" t="str">
            <v>Pending</v>
          </cell>
        </row>
        <row r="1019">
          <cell r="N1019" t="str">
            <v>China</v>
          </cell>
          <cell r="W1019" t="str">
            <v>Pending</v>
          </cell>
          <cell r="X1019" t="str">
            <v>Pending</v>
          </cell>
          <cell r="Y1019" t="str">
            <v>Pending</v>
          </cell>
          <cell r="Z1019" t="str">
            <v>Pending</v>
          </cell>
          <cell r="AA1019" t="str">
            <v>Pending</v>
          </cell>
          <cell r="AB1019" t="str">
            <v>Pending</v>
          </cell>
          <cell r="AC1019" t="str">
            <v>Pending</v>
          </cell>
          <cell r="AD1019" t="str">
            <v>Pending</v>
          </cell>
          <cell r="AE1019" t="str">
            <v>Pending</v>
          </cell>
          <cell r="AF1019" t="str">
            <v>Pending</v>
          </cell>
        </row>
        <row r="1020">
          <cell r="N1020" t="str">
            <v>China</v>
          </cell>
          <cell r="W1020" t="str">
            <v>Pending</v>
          </cell>
          <cell r="X1020" t="str">
            <v>Pending</v>
          </cell>
          <cell r="Y1020" t="str">
            <v>Pending</v>
          </cell>
          <cell r="Z1020" t="str">
            <v>Pending</v>
          </cell>
          <cell r="AA1020" t="str">
            <v>Pending</v>
          </cell>
          <cell r="AB1020" t="str">
            <v>Pending</v>
          </cell>
          <cell r="AC1020" t="str">
            <v>Pending</v>
          </cell>
          <cell r="AD1020" t="str">
            <v>Pending</v>
          </cell>
          <cell r="AE1020" t="str">
            <v>Pending</v>
          </cell>
          <cell r="AF1020" t="str">
            <v>Pending</v>
          </cell>
        </row>
        <row r="1021">
          <cell r="N1021" t="str">
            <v>China</v>
          </cell>
          <cell r="W1021" t="str">
            <v>Pending</v>
          </cell>
          <cell r="X1021" t="str">
            <v>Pending</v>
          </cell>
          <cell r="Y1021" t="str">
            <v>Pending</v>
          </cell>
          <cell r="Z1021" t="str">
            <v>Pending</v>
          </cell>
          <cell r="AA1021" t="str">
            <v>Pending</v>
          </cell>
          <cell r="AB1021" t="str">
            <v>Pending</v>
          </cell>
          <cell r="AC1021" t="str">
            <v>Pending</v>
          </cell>
          <cell r="AD1021" t="str">
            <v>Pending</v>
          </cell>
          <cell r="AE1021" t="str">
            <v>Pending</v>
          </cell>
          <cell r="AF1021" t="str">
            <v>Pending</v>
          </cell>
        </row>
        <row r="1022">
          <cell r="N1022" t="str">
            <v>China</v>
          </cell>
          <cell r="W1022" t="str">
            <v>Pending</v>
          </cell>
          <cell r="X1022" t="str">
            <v>Pending</v>
          </cell>
          <cell r="Y1022" t="str">
            <v>Pending</v>
          </cell>
          <cell r="Z1022" t="str">
            <v>Pending</v>
          </cell>
          <cell r="AA1022" t="str">
            <v>Pending</v>
          </cell>
          <cell r="AB1022" t="str">
            <v>Pending</v>
          </cell>
          <cell r="AC1022" t="str">
            <v>Pending</v>
          </cell>
          <cell r="AD1022" t="str">
            <v>Pending</v>
          </cell>
          <cell r="AE1022" t="str">
            <v>Pending</v>
          </cell>
          <cell r="AF1022" t="str">
            <v>Pending</v>
          </cell>
        </row>
        <row r="1023">
          <cell r="N1023" t="str">
            <v>China</v>
          </cell>
          <cell r="W1023" t="str">
            <v>Pending</v>
          </cell>
          <cell r="X1023" t="str">
            <v>Pending</v>
          </cell>
          <cell r="Y1023" t="str">
            <v>Pending</v>
          </cell>
          <cell r="Z1023" t="str">
            <v>Pending</v>
          </cell>
          <cell r="AA1023" t="str">
            <v>Pending</v>
          </cell>
          <cell r="AB1023" t="str">
            <v>Pending</v>
          </cell>
          <cell r="AC1023" t="str">
            <v>Pending</v>
          </cell>
          <cell r="AD1023" t="str">
            <v>Pending</v>
          </cell>
          <cell r="AE1023" t="str">
            <v>Pending</v>
          </cell>
          <cell r="AF1023" t="str">
            <v>Pending</v>
          </cell>
        </row>
        <row r="1024">
          <cell r="N1024" t="str">
            <v>China</v>
          </cell>
          <cell r="W1024" t="str">
            <v>Pending</v>
          </cell>
          <cell r="X1024" t="str">
            <v>Pending</v>
          </cell>
          <cell r="Y1024" t="str">
            <v>Pending</v>
          </cell>
          <cell r="Z1024" t="str">
            <v>Pending</v>
          </cell>
          <cell r="AA1024" t="str">
            <v>Pending</v>
          </cell>
          <cell r="AB1024" t="str">
            <v>Pending</v>
          </cell>
          <cell r="AC1024" t="str">
            <v>Pending</v>
          </cell>
          <cell r="AD1024" t="str">
            <v>Pending</v>
          </cell>
          <cell r="AE1024" t="str">
            <v>Pending</v>
          </cell>
          <cell r="AF1024" t="str">
            <v>Pending</v>
          </cell>
        </row>
        <row r="1025">
          <cell r="N1025" t="str">
            <v>China</v>
          </cell>
          <cell r="W1025" t="str">
            <v>Pending</v>
          </cell>
          <cell r="X1025" t="str">
            <v>Pending</v>
          </cell>
          <cell r="Y1025" t="str">
            <v>Pending</v>
          </cell>
          <cell r="Z1025" t="str">
            <v>Pending</v>
          </cell>
          <cell r="AA1025" t="str">
            <v>Pending</v>
          </cell>
          <cell r="AB1025" t="str">
            <v>Pending</v>
          </cell>
          <cell r="AC1025" t="str">
            <v>Pending</v>
          </cell>
          <cell r="AD1025" t="str">
            <v>Pending</v>
          </cell>
          <cell r="AE1025" t="str">
            <v>Pending</v>
          </cell>
          <cell r="AF1025" t="str">
            <v>Pending</v>
          </cell>
        </row>
        <row r="1026">
          <cell r="N1026" t="str">
            <v>China</v>
          </cell>
          <cell r="W1026" t="str">
            <v>Pending</v>
          </cell>
          <cell r="X1026" t="str">
            <v>Pending</v>
          </cell>
          <cell r="Y1026" t="str">
            <v>Pending</v>
          </cell>
          <cell r="Z1026" t="str">
            <v>Pending</v>
          </cell>
          <cell r="AA1026" t="str">
            <v>Pending</v>
          </cell>
          <cell r="AB1026" t="str">
            <v>Pending</v>
          </cell>
          <cell r="AC1026" t="str">
            <v>Pending</v>
          </cell>
          <cell r="AD1026" t="str">
            <v>Pending</v>
          </cell>
          <cell r="AE1026" t="str">
            <v>Pending</v>
          </cell>
          <cell r="AF1026" t="str">
            <v>Pending</v>
          </cell>
        </row>
        <row r="1027">
          <cell r="N1027" t="str">
            <v>China</v>
          </cell>
          <cell r="W1027" t="str">
            <v>Pending</v>
          </cell>
          <cell r="X1027" t="str">
            <v>Pending</v>
          </cell>
          <cell r="Y1027" t="str">
            <v>Pending</v>
          </cell>
          <cell r="Z1027" t="str">
            <v>Pending</v>
          </cell>
          <cell r="AA1027" t="str">
            <v>Pending</v>
          </cell>
          <cell r="AB1027" t="str">
            <v>Pending</v>
          </cell>
          <cell r="AC1027" t="str">
            <v>Pending</v>
          </cell>
          <cell r="AD1027" t="str">
            <v>Pending</v>
          </cell>
          <cell r="AE1027" t="str">
            <v>Pending</v>
          </cell>
          <cell r="AF1027" t="str">
            <v>Pending</v>
          </cell>
        </row>
        <row r="1028">
          <cell r="N1028" t="str">
            <v>China</v>
          </cell>
          <cell r="W1028" t="str">
            <v>Pending</v>
          </cell>
          <cell r="X1028" t="str">
            <v>Pending</v>
          </cell>
          <cell r="Y1028" t="str">
            <v>Pending</v>
          </cell>
          <cell r="Z1028" t="str">
            <v>Pending</v>
          </cell>
          <cell r="AA1028" t="str">
            <v>Pending</v>
          </cell>
          <cell r="AB1028" t="str">
            <v>Pending</v>
          </cell>
          <cell r="AC1028" t="str">
            <v>Pending</v>
          </cell>
          <cell r="AD1028" t="str">
            <v>Pending</v>
          </cell>
          <cell r="AE1028" t="str">
            <v>Pending</v>
          </cell>
          <cell r="AF1028" t="str">
            <v>Pending</v>
          </cell>
        </row>
        <row r="1029">
          <cell r="N1029" t="str">
            <v>China</v>
          </cell>
          <cell r="W1029" t="str">
            <v>Pending</v>
          </cell>
          <cell r="X1029" t="str">
            <v>Pending</v>
          </cell>
          <cell r="Y1029" t="str">
            <v>Pending</v>
          </cell>
          <cell r="Z1029" t="str">
            <v>Pending</v>
          </cell>
          <cell r="AA1029" t="str">
            <v>Pending</v>
          </cell>
          <cell r="AB1029" t="str">
            <v>Pending</v>
          </cell>
          <cell r="AC1029" t="str">
            <v>Pending</v>
          </cell>
          <cell r="AD1029" t="str">
            <v>Pending</v>
          </cell>
          <cell r="AE1029" t="str">
            <v>Pending</v>
          </cell>
          <cell r="AF1029" t="str">
            <v>Pending</v>
          </cell>
        </row>
        <row r="1030">
          <cell r="N1030" t="str">
            <v>China</v>
          </cell>
          <cell r="W1030" t="str">
            <v>Pending</v>
          </cell>
          <cell r="X1030" t="str">
            <v>Pending</v>
          </cell>
          <cell r="Y1030" t="str">
            <v>Pending</v>
          </cell>
          <cell r="Z1030" t="str">
            <v>Pending</v>
          </cell>
          <cell r="AA1030" t="str">
            <v>Pending</v>
          </cell>
          <cell r="AB1030" t="str">
            <v>Pending</v>
          </cell>
          <cell r="AC1030" t="str">
            <v>Pending</v>
          </cell>
          <cell r="AD1030" t="str">
            <v>Pending</v>
          </cell>
          <cell r="AE1030" t="str">
            <v>Pending</v>
          </cell>
          <cell r="AF1030" t="str">
            <v>Pending</v>
          </cell>
        </row>
        <row r="1031">
          <cell r="N1031" t="str">
            <v>China</v>
          </cell>
          <cell r="W1031" t="str">
            <v>Pending</v>
          </cell>
          <cell r="X1031" t="str">
            <v>Pending</v>
          </cell>
          <cell r="Y1031" t="str">
            <v>Pending</v>
          </cell>
          <cell r="Z1031" t="str">
            <v>Pending</v>
          </cell>
          <cell r="AA1031" t="str">
            <v>Pending</v>
          </cell>
          <cell r="AB1031" t="str">
            <v>Pending</v>
          </cell>
          <cell r="AC1031" t="str">
            <v>Pending</v>
          </cell>
          <cell r="AD1031" t="str">
            <v>Pending</v>
          </cell>
          <cell r="AE1031" t="str">
            <v>Pending</v>
          </cell>
          <cell r="AF1031" t="str">
            <v>Pending</v>
          </cell>
        </row>
        <row r="1032">
          <cell r="N1032" t="str">
            <v>China</v>
          </cell>
          <cell r="W1032" t="str">
            <v>Pending</v>
          </cell>
          <cell r="X1032" t="str">
            <v>Pending</v>
          </cell>
          <cell r="Y1032" t="str">
            <v>Pending</v>
          </cell>
          <cell r="Z1032" t="str">
            <v>Pending</v>
          </cell>
          <cell r="AA1032" t="str">
            <v>Pending</v>
          </cell>
          <cell r="AB1032" t="str">
            <v>Pending</v>
          </cell>
          <cell r="AC1032" t="str">
            <v>Pending</v>
          </cell>
          <cell r="AD1032" t="str">
            <v>Pending</v>
          </cell>
          <cell r="AE1032" t="str">
            <v>Pending</v>
          </cell>
          <cell r="AF1032" t="str">
            <v>Pending</v>
          </cell>
        </row>
        <row r="1033">
          <cell r="N1033" t="str">
            <v>China</v>
          </cell>
          <cell r="W1033" t="str">
            <v>Pending</v>
          </cell>
          <cell r="X1033" t="str">
            <v>Pending</v>
          </cell>
          <cell r="Y1033" t="str">
            <v>Pending</v>
          </cell>
          <cell r="Z1033" t="str">
            <v>Pending</v>
          </cell>
          <cell r="AA1033" t="str">
            <v>Pending</v>
          </cell>
          <cell r="AB1033" t="str">
            <v>Pending</v>
          </cell>
          <cell r="AC1033" t="str">
            <v>Pending</v>
          </cell>
          <cell r="AD1033" t="str">
            <v>Pending</v>
          </cell>
          <cell r="AE1033" t="str">
            <v>Pending</v>
          </cell>
          <cell r="AF1033" t="str">
            <v>Pending</v>
          </cell>
        </row>
        <row r="1034">
          <cell r="N1034" t="str">
            <v>China</v>
          </cell>
          <cell r="W1034" t="str">
            <v>Pending</v>
          </cell>
          <cell r="X1034" t="str">
            <v>Pending</v>
          </cell>
          <cell r="Y1034" t="str">
            <v>Pending</v>
          </cell>
          <cell r="Z1034" t="str">
            <v>Pending</v>
          </cell>
          <cell r="AA1034" t="str">
            <v>Pending</v>
          </cell>
          <cell r="AB1034" t="str">
            <v>Pending</v>
          </cell>
          <cell r="AC1034" t="str">
            <v>Pending</v>
          </cell>
          <cell r="AD1034" t="str">
            <v>Pending</v>
          </cell>
          <cell r="AE1034" t="str">
            <v>Pending</v>
          </cell>
          <cell r="AF1034" t="str">
            <v>Pending</v>
          </cell>
        </row>
        <row r="1035">
          <cell r="N1035" t="str">
            <v>China</v>
          </cell>
          <cell r="W1035" t="str">
            <v>Pending</v>
          </cell>
          <cell r="X1035" t="str">
            <v>Pending</v>
          </cell>
          <cell r="Y1035" t="str">
            <v>Pending</v>
          </cell>
          <cell r="Z1035" t="str">
            <v>Pending</v>
          </cell>
          <cell r="AA1035" t="str">
            <v>Pending</v>
          </cell>
          <cell r="AB1035" t="str">
            <v>Pending</v>
          </cell>
          <cell r="AC1035" t="str">
            <v>Pending</v>
          </cell>
          <cell r="AD1035" t="str">
            <v>Pending</v>
          </cell>
          <cell r="AE1035" t="str">
            <v>Pending</v>
          </cell>
          <cell r="AF1035" t="str">
            <v>Pending</v>
          </cell>
        </row>
        <row r="1036">
          <cell r="N1036" t="str">
            <v>China</v>
          </cell>
          <cell r="W1036" t="str">
            <v>Pending</v>
          </cell>
          <cell r="X1036" t="str">
            <v>Pending</v>
          </cell>
          <cell r="Y1036" t="str">
            <v>Pending</v>
          </cell>
          <cell r="Z1036" t="str">
            <v>Pending</v>
          </cell>
          <cell r="AA1036" t="str">
            <v>Pending</v>
          </cell>
          <cell r="AB1036" t="str">
            <v>Pending</v>
          </cell>
          <cell r="AC1036" t="str">
            <v>Pending</v>
          </cell>
          <cell r="AD1036" t="str">
            <v>Pending</v>
          </cell>
          <cell r="AE1036" t="str">
            <v>Pending</v>
          </cell>
          <cell r="AF1036" t="str">
            <v>Pending</v>
          </cell>
        </row>
        <row r="1037">
          <cell r="N1037" t="str">
            <v>China</v>
          </cell>
          <cell r="W1037" t="str">
            <v>Pending</v>
          </cell>
          <cell r="X1037" t="str">
            <v>Pending</v>
          </cell>
          <cell r="Y1037" t="str">
            <v>Pending</v>
          </cell>
          <cell r="Z1037" t="str">
            <v>Pending</v>
          </cell>
          <cell r="AA1037" t="str">
            <v>Pending</v>
          </cell>
          <cell r="AB1037" t="str">
            <v>Pending</v>
          </cell>
          <cell r="AC1037" t="str">
            <v>Pending</v>
          </cell>
          <cell r="AD1037" t="str">
            <v>Pending</v>
          </cell>
          <cell r="AE1037" t="str">
            <v>Pending</v>
          </cell>
          <cell r="AF1037" t="str">
            <v>Pending</v>
          </cell>
        </row>
        <row r="1038">
          <cell r="N1038" t="str">
            <v>China</v>
          </cell>
          <cell r="W1038" t="str">
            <v>Pending</v>
          </cell>
          <cell r="X1038" t="str">
            <v>Pending</v>
          </cell>
          <cell r="Y1038" t="str">
            <v>Pending</v>
          </cell>
          <cell r="Z1038" t="str">
            <v>Pending</v>
          </cell>
          <cell r="AA1038" t="str">
            <v>Pending</v>
          </cell>
          <cell r="AB1038" t="str">
            <v>Pending</v>
          </cell>
          <cell r="AC1038" t="str">
            <v>Pending</v>
          </cell>
          <cell r="AD1038" t="str">
            <v>Pending</v>
          </cell>
          <cell r="AE1038" t="str">
            <v>Pending</v>
          </cell>
          <cell r="AF1038" t="str">
            <v>Pending</v>
          </cell>
        </row>
        <row r="1039">
          <cell r="N1039" t="str">
            <v>China</v>
          </cell>
          <cell r="W1039" t="str">
            <v>Pending</v>
          </cell>
          <cell r="X1039" t="str">
            <v>Pending</v>
          </cell>
          <cell r="Y1039" t="str">
            <v>Pending</v>
          </cell>
          <cell r="Z1039" t="str">
            <v>Pending</v>
          </cell>
          <cell r="AA1039" t="str">
            <v>Pending</v>
          </cell>
          <cell r="AB1039" t="str">
            <v>Pending</v>
          </cell>
          <cell r="AC1039" t="str">
            <v>Pending</v>
          </cell>
          <cell r="AD1039" t="str">
            <v>Pending</v>
          </cell>
          <cell r="AE1039" t="str">
            <v>Pending</v>
          </cell>
          <cell r="AF1039" t="str">
            <v>Pending</v>
          </cell>
        </row>
        <row r="1040">
          <cell r="N1040" t="str">
            <v>China</v>
          </cell>
          <cell r="W1040" t="str">
            <v>Pending</v>
          </cell>
          <cell r="X1040" t="str">
            <v>Pending</v>
          </cell>
          <cell r="Y1040" t="str">
            <v>Pending</v>
          </cell>
          <cell r="Z1040" t="str">
            <v>Pending</v>
          </cell>
          <cell r="AA1040" t="str">
            <v>Pending</v>
          </cell>
          <cell r="AB1040" t="str">
            <v>Pending</v>
          </cell>
          <cell r="AC1040" t="str">
            <v>Pending</v>
          </cell>
          <cell r="AD1040" t="str">
            <v>Pending</v>
          </cell>
          <cell r="AE1040" t="str">
            <v>Pending</v>
          </cell>
          <cell r="AF1040" t="str">
            <v>Pending</v>
          </cell>
        </row>
        <row r="1041">
          <cell r="N1041" t="str">
            <v>China</v>
          </cell>
          <cell r="W1041" t="str">
            <v>Pending</v>
          </cell>
          <cell r="X1041" t="str">
            <v>Pending</v>
          </cell>
          <cell r="Y1041" t="str">
            <v>Pending</v>
          </cell>
          <cell r="Z1041" t="str">
            <v>Pending</v>
          </cell>
          <cell r="AA1041" t="str">
            <v>Pending</v>
          </cell>
          <cell r="AB1041" t="str">
            <v>Pending</v>
          </cell>
          <cell r="AC1041" t="str">
            <v>Pending</v>
          </cell>
          <cell r="AD1041" t="str">
            <v>Pending</v>
          </cell>
          <cell r="AE1041" t="str">
            <v>Pending</v>
          </cell>
          <cell r="AF1041" t="str">
            <v>Pending</v>
          </cell>
        </row>
        <row r="1042">
          <cell r="N1042" t="str">
            <v>China</v>
          </cell>
          <cell r="W1042" t="str">
            <v>Pending</v>
          </cell>
          <cell r="X1042" t="str">
            <v>Pending</v>
          </cell>
          <cell r="Y1042" t="str">
            <v>Pending</v>
          </cell>
          <cell r="Z1042" t="str">
            <v>Pending</v>
          </cell>
          <cell r="AA1042" t="str">
            <v>Pending</v>
          </cell>
          <cell r="AB1042" t="str">
            <v>Pending</v>
          </cell>
          <cell r="AC1042" t="str">
            <v>Pending</v>
          </cell>
          <cell r="AD1042" t="str">
            <v>Pending</v>
          </cell>
          <cell r="AE1042" t="str">
            <v>Pending</v>
          </cell>
          <cell r="AF1042" t="str">
            <v>Pending</v>
          </cell>
        </row>
        <row r="1043">
          <cell r="N1043" t="str">
            <v>China</v>
          </cell>
          <cell r="W1043" t="str">
            <v>Pending</v>
          </cell>
          <cell r="X1043" t="str">
            <v>Pending</v>
          </cell>
          <cell r="Y1043" t="str">
            <v>Pending</v>
          </cell>
          <cell r="Z1043" t="str">
            <v>Pending</v>
          </cell>
          <cell r="AA1043" t="str">
            <v>Pending</v>
          </cell>
          <cell r="AB1043" t="str">
            <v>Pending</v>
          </cell>
          <cell r="AC1043" t="str">
            <v>Pending</v>
          </cell>
          <cell r="AD1043" t="str">
            <v>Pending</v>
          </cell>
          <cell r="AE1043" t="str">
            <v>Pending</v>
          </cell>
          <cell r="AF1043" t="str">
            <v>Pending</v>
          </cell>
        </row>
        <row r="1044">
          <cell r="N1044" t="str">
            <v>China</v>
          </cell>
          <cell r="W1044" t="str">
            <v>Pending</v>
          </cell>
          <cell r="X1044" t="str">
            <v>Pending</v>
          </cell>
          <cell r="Y1044" t="str">
            <v>Pending</v>
          </cell>
          <cell r="Z1044" t="str">
            <v>Pending</v>
          </cell>
          <cell r="AA1044" t="str">
            <v>Pending</v>
          </cell>
          <cell r="AB1044" t="str">
            <v>Pending</v>
          </cell>
          <cell r="AC1044" t="str">
            <v>Pending</v>
          </cell>
          <cell r="AD1044" t="str">
            <v>Pending</v>
          </cell>
          <cell r="AE1044" t="str">
            <v>Pending</v>
          </cell>
          <cell r="AF1044" t="str">
            <v>Pending</v>
          </cell>
        </row>
        <row r="1045">
          <cell r="N1045" t="str">
            <v>China</v>
          </cell>
          <cell r="W1045" t="str">
            <v>Pending</v>
          </cell>
          <cell r="X1045" t="str">
            <v>Pending</v>
          </cell>
          <cell r="Y1045" t="str">
            <v>Pending</v>
          </cell>
          <cell r="Z1045" t="str">
            <v>Pending</v>
          </cell>
          <cell r="AA1045" t="str">
            <v>Pending</v>
          </cell>
          <cell r="AB1045" t="str">
            <v>Pending</v>
          </cell>
          <cell r="AC1045" t="str">
            <v>Pending</v>
          </cell>
          <cell r="AD1045" t="str">
            <v>Pending</v>
          </cell>
          <cell r="AE1045" t="str">
            <v>Pending</v>
          </cell>
          <cell r="AF1045" t="str">
            <v>Pending</v>
          </cell>
        </row>
        <row r="1046">
          <cell r="N1046" t="str">
            <v>China</v>
          </cell>
          <cell r="W1046" t="str">
            <v>Pending</v>
          </cell>
          <cell r="X1046" t="str">
            <v>Pending</v>
          </cell>
          <cell r="Y1046" t="str">
            <v>Pending</v>
          </cell>
          <cell r="Z1046" t="str">
            <v>Pending</v>
          </cell>
          <cell r="AA1046" t="str">
            <v>Pending</v>
          </cell>
          <cell r="AB1046" t="str">
            <v>Pending</v>
          </cell>
          <cell r="AC1046" t="str">
            <v>Pending</v>
          </cell>
          <cell r="AD1046" t="str">
            <v>Pending</v>
          </cell>
          <cell r="AE1046" t="str">
            <v>Pending</v>
          </cell>
          <cell r="AF1046" t="str">
            <v>Pending</v>
          </cell>
        </row>
        <row r="1047">
          <cell r="N1047" t="str">
            <v>China</v>
          </cell>
          <cell r="W1047" t="str">
            <v>Pending</v>
          </cell>
          <cell r="X1047" t="str">
            <v>Pending</v>
          </cell>
          <cell r="Y1047" t="str">
            <v>Pending</v>
          </cell>
          <cell r="Z1047" t="str">
            <v>Pending</v>
          </cell>
          <cell r="AA1047" t="str">
            <v>Pending</v>
          </cell>
          <cell r="AB1047" t="str">
            <v>Pending</v>
          </cell>
          <cell r="AC1047" t="str">
            <v>Pending</v>
          </cell>
          <cell r="AD1047" t="str">
            <v>Pending</v>
          </cell>
          <cell r="AE1047" t="str">
            <v>Pending</v>
          </cell>
          <cell r="AF1047" t="str">
            <v>Pending</v>
          </cell>
        </row>
        <row r="1048">
          <cell r="N1048" t="str">
            <v>China</v>
          </cell>
          <cell r="W1048" t="str">
            <v>Pending</v>
          </cell>
          <cell r="X1048" t="str">
            <v>Pending</v>
          </cell>
          <cell r="Y1048" t="str">
            <v>Pending</v>
          </cell>
          <cell r="Z1048" t="str">
            <v>Pending</v>
          </cell>
          <cell r="AA1048" t="str">
            <v>Pending</v>
          </cell>
          <cell r="AB1048" t="str">
            <v>Pending</v>
          </cell>
          <cell r="AC1048" t="str">
            <v>Pending</v>
          </cell>
          <cell r="AD1048" t="str">
            <v>Pending</v>
          </cell>
          <cell r="AE1048" t="str">
            <v>Pending</v>
          </cell>
          <cell r="AF1048" t="str">
            <v>Pending</v>
          </cell>
        </row>
        <row r="1049">
          <cell r="N1049" t="str">
            <v>China</v>
          </cell>
          <cell r="W1049" t="str">
            <v>Pending</v>
          </cell>
          <cell r="X1049" t="str">
            <v>Pending</v>
          </cell>
          <cell r="Y1049" t="str">
            <v>Pending</v>
          </cell>
          <cell r="Z1049" t="str">
            <v>Pending</v>
          </cell>
          <cell r="AA1049" t="str">
            <v>Pending</v>
          </cell>
          <cell r="AB1049" t="str">
            <v>Pending</v>
          </cell>
          <cell r="AC1049" t="str">
            <v>Pending</v>
          </cell>
          <cell r="AD1049" t="str">
            <v>Pending</v>
          </cell>
          <cell r="AE1049" t="str">
            <v>Pending</v>
          </cell>
          <cell r="AF1049" t="str">
            <v>Pending</v>
          </cell>
        </row>
        <row r="1050">
          <cell r="N1050" t="str">
            <v>China</v>
          </cell>
          <cell r="W1050" t="str">
            <v>Pending</v>
          </cell>
          <cell r="X1050" t="str">
            <v>Pending</v>
          </cell>
          <cell r="Y1050" t="str">
            <v>Pending</v>
          </cell>
          <cell r="Z1050" t="str">
            <v>Pending</v>
          </cell>
          <cell r="AA1050" t="str">
            <v>Pending</v>
          </cell>
          <cell r="AB1050" t="str">
            <v>Pending</v>
          </cell>
          <cell r="AC1050" t="str">
            <v>Pending</v>
          </cell>
          <cell r="AD1050" t="str">
            <v>Pending</v>
          </cell>
          <cell r="AE1050" t="str">
            <v>Pending</v>
          </cell>
          <cell r="AF1050" t="str">
            <v>Pending</v>
          </cell>
        </row>
        <row r="1051">
          <cell r="N1051" t="str">
            <v>China</v>
          </cell>
          <cell r="W1051" t="str">
            <v>Pending</v>
          </cell>
          <cell r="X1051" t="str">
            <v>Pending</v>
          </cell>
          <cell r="Y1051" t="str">
            <v>Pending</v>
          </cell>
          <cell r="Z1051" t="str">
            <v>Pending</v>
          </cell>
          <cell r="AA1051" t="str">
            <v>Pending</v>
          </cell>
          <cell r="AB1051" t="str">
            <v>Pending</v>
          </cell>
          <cell r="AC1051" t="str">
            <v>Pending</v>
          </cell>
          <cell r="AD1051" t="str">
            <v>Pending</v>
          </cell>
          <cell r="AE1051" t="str">
            <v>Pending</v>
          </cell>
          <cell r="AF1051" t="str">
            <v>Pending</v>
          </cell>
        </row>
        <row r="1052">
          <cell r="N1052" t="str">
            <v>China</v>
          </cell>
          <cell r="W1052" t="str">
            <v>Pending</v>
          </cell>
          <cell r="X1052" t="str">
            <v>Pending</v>
          </cell>
          <cell r="Y1052" t="str">
            <v>Pending</v>
          </cell>
          <cell r="Z1052" t="str">
            <v>Pending</v>
          </cell>
          <cell r="AA1052" t="str">
            <v>Pending</v>
          </cell>
          <cell r="AB1052" t="str">
            <v>Pending</v>
          </cell>
          <cell r="AC1052" t="str">
            <v>Pending</v>
          </cell>
          <cell r="AD1052" t="str">
            <v>Pending</v>
          </cell>
          <cell r="AE1052" t="str">
            <v>Pending</v>
          </cell>
          <cell r="AF1052" t="str">
            <v>Pending</v>
          </cell>
        </row>
        <row r="1053">
          <cell r="N1053" t="str">
            <v>China</v>
          </cell>
          <cell r="W1053" t="str">
            <v>Pending</v>
          </cell>
          <cell r="X1053" t="str">
            <v>Pending</v>
          </cell>
          <cell r="Y1053" t="str">
            <v>Pending</v>
          </cell>
          <cell r="Z1053" t="str">
            <v>Pending</v>
          </cell>
          <cell r="AA1053" t="str">
            <v>Pending</v>
          </cell>
          <cell r="AB1053" t="str">
            <v>Pending</v>
          </cell>
          <cell r="AC1053" t="str">
            <v>Pending</v>
          </cell>
          <cell r="AD1053" t="str">
            <v>Pending</v>
          </cell>
          <cell r="AE1053" t="str">
            <v>Pending</v>
          </cell>
          <cell r="AF1053" t="str">
            <v>Pending</v>
          </cell>
        </row>
        <row r="1054">
          <cell r="N1054" t="str">
            <v>China</v>
          </cell>
          <cell r="W1054" t="str">
            <v>Pending</v>
          </cell>
          <cell r="X1054" t="str">
            <v>Pending</v>
          </cell>
          <cell r="Y1054" t="str">
            <v>Pending</v>
          </cell>
          <cell r="Z1054" t="str">
            <v>Pending</v>
          </cell>
          <cell r="AA1054" t="str">
            <v>Pending</v>
          </cell>
          <cell r="AB1054" t="str">
            <v>Pending</v>
          </cell>
          <cell r="AC1054" t="str">
            <v>Pending</v>
          </cell>
          <cell r="AD1054" t="str">
            <v>Pending</v>
          </cell>
          <cell r="AE1054" t="str">
            <v>Pending</v>
          </cell>
          <cell r="AF1054" t="str">
            <v>Pending</v>
          </cell>
        </row>
        <row r="1055">
          <cell r="N1055" t="str">
            <v>China</v>
          </cell>
          <cell r="W1055" t="str">
            <v>Pending</v>
          </cell>
          <cell r="X1055" t="str">
            <v>Pending</v>
          </cell>
          <cell r="Y1055" t="str">
            <v>Pending</v>
          </cell>
          <cell r="Z1055" t="str">
            <v>Pending</v>
          </cell>
          <cell r="AA1055" t="str">
            <v>Pending</v>
          </cell>
          <cell r="AB1055" t="str">
            <v>Pending</v>
          </cell>
          <cell r="AC1055" t="str">
            <v>Pending</v>
          </cell>
          <cell r="AD1055" t="str">
            <v>Pending</v>
          </cell>
          <cell r="AE1055" t="str">
            <v>Pending</v>
          </cell>
          <cell r="AF1055" t="str">
            <v>Pending</v>
          </cell>
        </row>
        <row r="1056">
          <cell r="N1056" t="str">
            <v>China</v>
          </cell>
          <cell r="W1056" t="str">
            <v>Pending</v>
          </cell>
          <cell r="X1056" t="str">
            <v>Pending</v>
          </cell>
          <cell r="Y1056" t="str">
            <v>Pending</v>
          </cell>
          <cell r="Z1056" t="str">
            <v>Pending</v>
          </cell>
          <cell r="AA1056" t="str">
            <v>Pending</v>
          </cell>
          <cell r="AB1056" t="str">
            <v>Pending</v>
          </cell>
          <cell r="AC1056" t="str">
            <v>Pending</v>
          </cell>
          <cell r="AD1056" t="str">
            <v>Pending</v>
          </cell>
          <cell r="AE1056" t="str">
            <v>Pending</v>
          </cell>
          <cell r="AF1056" t="str">
            <v>Pending</v>
          </cell>
        </row>
        <row r="1057">
          <cell r="N1057" t="str">
            <v>China</v>
          </cell>
          <cell r="W1057" t="str">
            <v>Pending</v>
          </cell>
          <cell r="X1057" t="str">
            <v>Pending</v>
          </cell>
          <cell r="Y1057" t="str">
            <v>Pending</v>
          </cell>
          <cell r="Z1057" t="str">
            <v>Pending</v>
          </cell>
          <cell r="AA1057" t="str">
            <v>Pending</v>
          </cell>
          <cell r="AB1057" t="str">
            <v>Pending</v>
          </cell>
          <cell r="AC1057" t="str">
            <v>Pending</v>
          </cell>
          <cell r="AD1057" t="str">
            <v>Pending</v>
          </cell>
          <cell r="AE1057" t="str">
            <v>Pending</v>
          </cell>
          <cell r="AF1057" t="str">
            <v>Pending</v>
          </cell>
        </row>
        <row r="1058">
          <cell r="N1058" t="str">
            <v>China</v>
          </cell>
          <cell r="W1058" t="str">
            <v>Pending</v>
          </cell>
          <cell r="X1058" t="str">
            <v>Pending</v>
          </cell>
          <cell r="Y1058" t="str">
            <v>Pending</v>
          </cell>
          <cell r="Z1058" t="str">
            <v>Pending</v>
          </cell>
          <cell r="AA1058" t="str">
            <v>Pending</v>
          </cell>
          <cell r="AB1058" t="str">
            <v>Pending</v>
          </cell>
          <cell r="AC1058" t="str">
            <v>Pending</v>
          </cell>
          <cell r="AD1058" t="str">
            <v>Pending</v>
          </cell>
          <cell r="AE1058" t="str">
            <v>Pending</v>
          </cell>
          <cell r="AF1058" t="str">
            <v>Pending</v>
          </cell>
        </row>
        <row r="1059">
          <cell r="N1059" t="str">
            <v>China</v>
          </cell>
          <cell r="W1059" t="str">
            <v>Pending</v>
          </cell>
          <cell r="X1059" t="str">
            <v>Pending</v>
          </cell>
          <cell r="Y1059" t="str">
            <v>Pending</v>
          </cell>
          <cell r="Z1059" t="str">
            <v>Pending</v>
          </cell>
          <cell r="AA1059" t="str">
            <v>Pending</v>
          </cell>
          <cell r="AB1059" t="str">
            <v>Pending</v>
          </cell>
          <cell r="AC1059" t="str">
            <v>Pending</v>
          </cell>
          <cell r="AD1059" t="str">
            <v>Pending</v>
          </cell>
          <cell r="AE1059" t="str">
            <v>Pending</v>
          </cell>
          <cell r="AF1059" t="str">
            <v>Pending</v>
          </cell>
        </row>
        <row r="1060">
          <cell r="N1060" t="str">
            <v>China</v>
          </cell>
          <cell r="W1060" t="str">
            <v>Pending</v>
          </cell>
          <cell r="X1060" t="str">
            <v>Pending</v>
          </cell>
          <cell r="Y1060" t="str">
            <v>Pending</v>
          </cell>
          <cell r="Z1060" t="str">
            <v>Pending</v>
          </cell>
          <cell r="AA1060" t="str">
            <v>Pending</v>
          </cell>
          <cell r="AB1060" t="str">
            <v>Pending</v>
          </cell>
          <cell r="AC1060" t="str">
            <v>Pending</v>
          </cell>
          <cell r="AD1060" t="str">
            <v>Pending</v>
          </cell>
          <cell r="AE1060" t="str">
            <v>Pending</v>
          </cell>
          <cell r="AF1060" t="str">
            <v>Pending</v>
          </cell>
        </row>
        <row r="1061">
          <cell r="N1061" t="str">
            <v>China</v>
          </cell>
          <cell r="W1061" t="str">
            <v>Pending</v>
          </cell>
          <cell r="X1061" t="str">
            <v>Pending</v>
          </cell>
          <cell r="Y1061" t="str">
            <v>Pending</v>
          </cell>
          <cell r="Z1061" t="str">
            <v>Pending</v>
          </cell>
          <cell r="AA1061" t="str">
            <v>Pending</v>
          </cell>
          <cell r="AB1061" t="str">
            <v>Pending</v>
          </cell>
          <cell r="AC1061" t="str">
            <v>Pending</v>
          </cell>
          <cell r="AD1061" t="str">
            <v>Pending</v>
          </cell>
          <cell r="AE1061" t="str">
            <v>Pending</v>
          </cell>
          <cell r="AF1061" t="str">
            <v>Pending</v>
          </cell>
        </row>
        <row r="1062">
          <cell r="N1062" t="str">
            <v>China</v>
          </cell>
          <cell r="W1062" t="str">
            <v>Pending</v>
          </cell>
          <cell r="X1062" t="str">
            <v>Pending</v>
          </cell>
          <cell r="Y1062" t="str">
            <v>Pending</v>
          </cell>
          <cell r="Z1062" t="str">
            <v>Pending</v>
          </cell>
          <cell r="AA1062" t="str">
            <v>Pending</v>
          </cell>
          <cell r="AB1062" t="str">
            <v>Pending</v>
          </cell>
          <cell r="AC1062" t="str">
            <v>Pending</v>
          </cell>
          <cell r="AD1062" t="str">
            <v>Pending</v>
          </cell>
          <cell r="AE1062" t="str">
            <v>Pending</v>
          </cell>
          <cell r="AF1062" t="str">
            <v>Pending</v>
          </cell>
        </row>
        <row r="1063">
          <cell r="N1063" t="str">
            <v>China</v>
          </cell>
          <cell r="W1063" t="str">
            <v>Pending</v>
          </cell>
          <cell r="X1063" t="str">
            <v>Pending</v>
          </cell>
          <cell r="Y1063" t="str">
            <v>Pending</v>
          </cell>
          <cell r="Z1063" t="str">
            <v>Pending</v>
          </cell>
          <cell r="AA1063" t="str">
            <v>Pending</v>
          </cell>
          <cell r="AB1063" t="str">
            <v>Pending</v>
          </cell>
          <cell r="AC1063" t="str">
            <v>Pending</v>
          </cell>
          <cell r="AD1063" t="str">
            <v>Pending</v>
          </cell>
          <cell r="AE1063" t="str">
            <v>Pending</v>
          </cell>
          <cell r="AF1063" t="str">
            <v>Pending</v>
          </cell>
        </row>
        <row r="1064">
          <cell r="N1064" t="str">
            <v>China</v>
          </cell>
          <cell r="W1064" t="str">
            <v>Pending</v>
          </cell>
          <cell r="X1064" t="str">
            <v>Pending</v>
          </cell>
          <cell r="Y1064" t="str">
            <v>Pending</v>
          </cell>
          <cell r="Z1064" t="str">
            <v>Pending</v>
          </cell>
          <cell r="AA1064" t="str">
            <v>Pending</v>
          </cell>
          <cell r="AB1064" t="str">
            <v>Pending</v>
          </cell>
          <cell r="AC1064" t="str">
            <v>Pending</v>
          </cell>
          <cell r="AD1064" t="str">
            <v>Pending</v>
          </cell>
          <cell r="AE1064" t="str">
            <v>Pending</v>
          </cell>
          <cell r="AF1064" t="str">
            <v>Pending</v>
          </cell>
        </row>
        <row r="1065">
          <cell r="N1065" t="str">
            <v>China</v>
          </cell>
          <cell r="W1065" t="str">
            <v>Pending</v>
          </cell>
          <cell r="X1065" t="str">
            <v>Pending</v>
          </cell>
          <cell r="Y1065" t="str">
            <v>Pending</v>
          </cell>
          <cell r="Z1065" t="str">
            <v>Pending</v>
          </cell>
          <cell r="AA1065" t="str">
            <v>Pending</v>
          </cell>
          <cell r="AB1065" t="str">
            <v>Pending</v>
          </cell>
          <cell r="AC1065" t="str">
            <v>Pending</v>
          </cell>
          <cell r="AD1065" t="str">
            <v>Pending</v>
          </cell>
          <cell r="AE1065" t="str">
            <v>Pending</v>
          </cell>
          <cell r="AF1065" t="str">
            <v>Pending</v>
          </cell>
        </row>
        <row r="1066">
          <cell r="N1066" t="str">
            <v>China</v>
          </cell>
          <cell r="W1066" t="str">
            <v>Pending</v>
          </cell>
          <cell r="X1066" t="str">
            <v>Pending</v>
          </cell>
          <cell r="Y1066" t="str">
            <v>Pending</v>
          </cell>
          <cell r="Z1066" t="str">
            <v>Pending</v>
          </cell>
          <cell r="AA1066" t="str">
            <v>Pending</v>
          </cell>
          <cell r="AB1066" t="str">
            <v>Pending</v>
          </cell>
          <cell r="AC1066" t="str">
            <v>Pending</v>
          </cell>
          <cell r="AD1066" t="str">
            <v>Pending</v>
          </cell>
          <cell r="AE1066" t="str">
            <v>Pending</v>
          </cell>
          <cell r="AF1066" t="str">
            <v>Pending</v>
          </cell>
        </row>
        <row r="1067">
          <cell r="N1067" t="str">
            <v>China</v>
          </cell>
          <cell r="W1067" t="str">
            <v>Pending</v>
          </cell>
          <cell r="X1067" t="str">
            <v>Pending</v>
          </cell>
          <cell r="Y1067" t="str">
            <v>Pending</v>
          </cell>
          <cell r="Z1067" t="str">
            <v>Pending</v>
          </cell>
          <cell r="AA1067" t="str">
            <v>Pending</v>
          </cell>
          <cell r="AB1067" t="str">
            <v>Pending</v>
          </cell>
          <cell r="AC1067" t="str">
            <v>Pending</v>
          </cell>
          <cell r="AD1067" t="str">
            <v>Pending</v>
          </cell>
          <cell r="AE1067" t="str">
            <v>Pending</v>
          </cell>
          <cell r="AF1067" t="str">
            <v>Pending</v>
          </cell>
        </row>
        <row r="1068">
          <cell r="N1068" t="str">
            <v>China</v>
          </cell>
          <cell r="W1068" t="str">
            <v>Pending</v>
          </cell>
          <cell r="X1068" t="str">
            <v>Pending</v>
          </cell>
          <cell r="Y1068" t="str">
            <v>Pending</v>
          </cell>
          <cell r="Z1068" t="str">
            <v>Pending</v>
          </cell>
          <cell r="AA1068" t="str">
            <v>Pending</v>
          </cell>
          <cell r="AB1068" t="str">
            <v>Pending</v>
          </cell>
          <cell r="AC1068" t="str">
            <v>Pending</v>
          </cell>
          <cell r="AD1068" t="str">
            <v>Pending</v>
          </cell>
          <cell r="AE1068" t="str">
            <v>Pending</v>
          </cell>
          <cell r="AF1068" t="str">
            <v>Pending</v>
          </cell>
        </row>
        <row r="1069">
          <cell r="N1069" t="str">
            <v>China</v>
          </cell>
          <cell r="W1069" t="str">
            <v>Pending</v>
          </cell>
          <cell r="X1069" t="str">
            <v>Pending</v>
          </cell>
          <cell r="Y1069" t="str">
            <v>Pending</v>
          </cell>
          <cell r="Z1069" t="str">
            <v>Pending</v>
          </cell>
          <cell r="AA1069" t="str">
            <v>Pending</v>
          </cell>
          <cell r="AB1069" t="str">
            <v>Pending</v>
          </cell>
          <cell r="AC1069" t="str">
            <v>Pending</v>
          </cell>
          <cell r="AD1069" t="str">
            <v>Pending</v>
          </cell>
          <cell r="AE1069" t="str">
            <v>Pending</v>
          </cell>
          <cell r="AF1069" t="str">
            <v>Pending</v>
          </cell>
        </row>
        <row r="1070">
          <cell r="N1070" t="str">
            <v>China</v>
          </cell>
          <cell r="W1070" t="str">
            <v>Pending</v>
          </cell>
          <cell r="X1070" t="str">
            <v>Pending</v>
          </cell>
          <cell r="Y1070" t="str">
            <v>Pending</v>
          </cell>
          <cell r="Z1070" t="str">
            <v>Pending</v>
          </cell>
          <cell r="AA1070" t="str">
            <v>Pending</v>
          </cell>
          <cell r="AB1070" t="str">
            <v>Pending</v>
          </cell>
          <cell r="AC1070" t="str">
            <v>Pending</v>
          </cell>
          <cell r="AD1070" t="str">
            <v>Pending</v>
          </cell>
          <cell r="AE1070" t="str">
            <v>Pending</v>
          </cell>
          <cell r="AF1070" t="str">
            <v>Pending</v>
          </cell>
        </row>
        <row r="1071">
          <cell r="N1071" t="str">
            <v>China</v>
          </cell>
          <cell r="W1071" t="str">
            <v>Pending</v>
          </cell>
          <cell r="X1071" t="str">
            <v>Pending</v>
          </cell>
          <cell r="Y1071" t="str">
            <v>Pending</v>
          </cell>
          <cell r="Z1071" t="str">
            <v>Pending</v>
          </cell>
          <cell r="AA1071" t="str">
            <v>Pending</v>
          </cell>
          <cell r="AB1071" t="str">
            <v>Pending</v>
          </cell>
          <cell r="AC1071" t="str">
            <v>Pending</v>
          </cell>
          <cell r="AD1071" t="str">
            <v>Pending</v>
          </cell>
          <cell r="AE1071" t="str">
            <v>Pending</v>
          </cell>
          <cell r="AF1071" t="str">
            <v>Pending</v>
          </cell>
        </row>
        <row r="1072">
          <cell r="N1072" t="str">
            <v>China</v>
          </cell>
          <cell r="W1072" t="str">
            <v>Pending</v>
          </cell>
          <cell r="X1072" t="str">
            <v>Pending</v>
          </cell>
          <cell r="Y1072" t="str">
            <v>Pending</v>
          </cell>
          <cell r="Z1072" t="str">
            <v>Pending</v>
          </cell>
          <cell r="AA1072" t="str">
            <v>Pending</v>
          </cell>
          <cell r="AB1072" t="str">
            <v>Pending</v>
          </cell>
          <cell r="AC1072" t="str">
            <v>Pending</v>
          </cell>
          <cell r="AD1072" t="str">
            <v>Pending</v>
          </cell>
          <cell r="AE1072" t="str">
            <v>Pending</v>
          </cell>
          <cell r="AF1072" t="str">
            <v>Pending</v>
          </cell>
        </row>
        <row r="1073">
          <cell r="N1073" t="str">
            <v>China</v>
          </cell>
          <cell r="W1073" t="str">
            <v>Pending</v>
          </cell>
          <cell r="X1073" t="str">
            <v>Pending</v>
          </cell>
          <cell r="Y1073" t="str">
            <v>Pending</v>
          </cell>
          <cell r="Z1073" t="str">
            <v>Pending</v>
          </cell>
          <cell r="AA1073" t="str">
            <v>Pending</v>
          </cell>
          <cell r="AB1073" t="str">
            <v>Pending</v>
          </cell>
          <cell r="AC1073" t="str">
            <v>Pending</v>
          </cell>
          <cell r="AD1073" t="str">
            <v>Pending</v>
          </cell>
          <cell r="AE1073" t="str">
            <v>Pending</v>
          </cell>
          <cell r="AF1073" t="str">
            <v>Pending</v>
          </cell>
        </row>
        <row r="1074">
          <cell r="N1074" t="str">
            <v>China</v>
          </cell>
          <cell r="W1074" t="str">
            <v>Pending</v>
          </cell>
          <cell r="X1074" t="str">
            <v>Pending</v>
          </cell>
          <cell r="Y1074" t="str">
            <v>Pending</v>
          </cell>
          <cell r="Z1074" t="str">
            <v>Pending</v>
          </cell>
          <cell r="AA1074" t="str">
            <v>Pending</v>
          </cell>
          <cell r="AB1074" t="str">
            <v>Pending</v>
          </cell>
          <cell r="AC1074" t="str">
            <v>Pending</v>
          </cell>
          <cell r="AD1074" t="str">
            <v>Pending</v>
          </cell>
          <cell r="AE1074" t="str">
            <v>Pending</v>
          </cell>
          <cell r="AF1074" t="str">
            <v>Pending</v>
          </cell>
        </row>
        <row r="1075">
          <cell r="N1075" t="str">
            <v>China</v>
          </cell>
          <cell r="W1075" t="str">
            <v>Pending</v>
          </cell>
          <cell r="X1075" t="str">
            <v>Pending</v>
          </cell>
          <cell r="Y1075" t="str">
            <v>Pending</v>
          </cell>
          <cell r="Z1075" t="str">
            <v>Pending</v>
          </cell>
          <cell r="AA1075" t="str">
            <v>Pending</v>
          </cell>
          <cell r="AB1075" t="str">
            <v>Pending</v>
          </cell>
          <cell r="AC1075" t="str">
            <v>Pending</v>
          </cell>
          <cell r="AD1075" t="str">
            <v>Pending</v>
          </cell>
          <cell r="AE1075" t="str">
            <v>Pending</v>
          </cell>
          <cell r="AF1075" t="str">
            <v>Pending</v>
          </cell>
        </row>
        <row r="1076">
          <cell r="N1076" t="str">
            <v>China</v>
          </cell>
          <cell r="W1076" t="str">
            <v>Operational</v>
          </cell>
          <cell r="X1076" t="str">
            <v>Operational</v>
          </cell>
          <cell r="Y1076" t="str">
            <v>Operational</v>
          </cell>
          <cell r="Z1076" t="str">
            <v>Operational</v>
          </cell>
          <cell r="AA1076" t="str">
            <v>Operational</v>
          </cell>
          <cell r="AB1076" t="str">
            <v>Operational</v>
          </cell>
          <cell r="AC1076" t="str">
            <v>Operational</v>
          </cell>
          <cell r="AD1076" t="str">
            <v>Operational</v>
          </cell>
          <cell r="AE1076" t="str">
            <v>Operational</v>
          </cell>
          <cell r="AF1076" t="str">
            <v>Operational</v>
          </cell>
        </row>
        <row r="1077">
          <cell r="N1077" t="str">
            <v>China</v>
          </cell>
          <cell r="W1077" t="str">
            <v>Pending</v>
          </cell>
          <cell r="X1077" t="str">
            <v>Pending</v>
          </cell>
          <cell r="Y1077" t="str">
            <v>Pending</v>
          </cell>
          <cell r="Z1077" t="str">
            <v>Pending</v>
          </cell>
          <cell r="AA1077" t="str">
            <v>Pending</v>
          </cell>
          <cell r="AB1077" t="str">
            <v>Pending</v>
          </cell>
          <cell r="AC1077" t="str">
            <v>Pending</v>
          </cell>
          <cell r="AD1077" t="str">
            <v>Pending</v>
          </cell>
          <cell r="AE1077" t="str">
            <v>Pending</v>
          </cell>
          <cell r="AF1077" t="str">
            <v>Pending</v>
          </cell>
        </row>
        <row r="1078">
          <cell r="N1078" t="str">
            <v>China</v>
          </cell>
          <cell r="W1078" t="str">
            <v>Pending</v>
          </cell>
          <cell r="X1078" t="str">
            <v>Pending</v>
          </cell>
          <cell r="Y1078" t="str">
            <v>Pending</v>
          </cell>
          <cell r="Z1078" t="str">
            <v>Pending</v>
          </cell>
          <cell r="AA1078" t="str">
            <v>Pending</v>
          </cell>
          <cell r="AB1078" t="str">
            <v>Pending</v>
          </cell>
          <cell r="AC1078" t="str">
            <v>Pending</v>
          </cell>
          <cell r="AD1078" t="str">
            <v>Pending</v>
          </cell>
          <cell r="AE1078" t="str">
            <v>Pending</v>
          </cell>
          <cell r="AF1078" t="str">
            <v>Pending</v>
          </cell>
        </row>
        <row r="1079">
          <cell r="N1079" t="str">
            <v>China</v>
          </cell>
          <cell r="W1079" t="str">
            <v>Pending</v>
          </cell>
          <cell r="X1079" t="str">
            <v>Pending</v>
          </cell>
          <cell r="Y1079" t="str">
            <v>Pending</v>
          </cell>
          <cell r="Z1079" t="str">
            <v>Pending</v>
          </cell>
          <cell r="AA1079" t="str">
            <v>Pending</v>
          </cell>
          <cell r="AB1079" t="str">
            <v>Pending</v>
          </cell>
          <cell r="AC1079" t="str">
            <v>Pending</v>
          </cell>
          <cell r="AD1079" t="str">
            <v>Pending</v>
          </cell>
          <cell r="AE1079" t="str">
            <v>Pending</v>
          </cell>
          <cell r="AF1079" t="str">
            <v>Pending</v>
          </cell>
        </row>
        <row r="1080">
          <cell r="N1080" t="str">
            <v>China</v>
          </cell>
          <cell r="W1080" t="str">
            <v>Pending</v>
          </cell>
          <cell r="X1080" t="str">
            <v>Pending</v>
          </cell>
          <cell r="Y1080" t="str">
            <v>Pending</v>
          </cell>
          <cell r="Z1080" t="str">
            <v>Pending</v>
          </cell>
          <cell r="AA1080" t="str">
            <v>Pending</v>
          </cell>
          <cell r="AB1080" t="str">
            <v>Pending</v>
          </cell>
          <cell r="AC1080" t="str">
            <v>Pending</v>
          </cell>
          <cell r="AD1080" t="str">
            <v>Pending</v>
          </cell>
          <cell r="AE1080" t="str">
            <v>Pending</v>
          </cell>
          <cell r="AF1080" t="str">
            <v>Pending</v>
          </cell>
        </row>
        <row r="1081">
          <cell r="N1081" t="str">
            <v>China</v>
          </cell>
          <cell r="W1081" t="str">
            <v>Pending</v>
          </cell>
          <cell r="X1081" t="str">
            <v>Pending</v>
          </cell>
          <cell r="Y1081" t="str">
            <v>Pending</v>
          </cell>
          <cell r="Z1081" t="str">
            <v>Pending</v>
          </cell>
          <cell r="AA1081" t="str">
            <v>Pending</v>
          </cell>
          <cell r="AB1081" t="str">
            <v>Pending</v>
          </cell>
          <cell r="AC1081" t="str">
            <v>Pending</v>
          </cell>
          <cell r="AD1081" t="str">
            <v>Pending</v>
          </cell>
          <cell r="AE1081" t="str">
            <v>Pending</v>
          </cell>
          <cell r="AF1081" t="str">
            <v>Pending</v>
          </cell>
        </row>
        <row r="1082">
          <cell r="N1082" t="str">
            <v>China</v>
          </cell>
          <cell r="W1082" t="str">
            <v>Pending</v>
          </cell>
          <cell r="X1082" t="str">
            <v>Pending</v>
          </cell>
          <cell r="Y1082" t="str">
            <v>Pending</v>
          </cell>
          <cell r="Z1082" t="str">
            <v>Pending</v>
          </cell>
          <cell r="AA1082" t="str">
            <v>Pending</v>
          </cell>
          <cell r="AB1082" t="str">
            <v>Pending</v>
          </cell>
          <cell r="AC1082" t="str">
            <v>Pending</v>
          </cell>
          <cell r="AD1082" t="str">
            <v>Pending</v>
          </cell>
          <cell r="AE1082" t="str">
            <v>Pending</v>
          </cell>
          <cell r="AF1082" t="str">
            <v>Pending</v>
          </cell>
        </row>
        <row r="1083">
          <cell r="N1083" t="str">
            <v>China</v>
          </cell>
          <cell r="W1083" t="str">
            <v>Pending</v>
          </cell>
          <cell r="X1083" t="str">
            <v>Pending</v>
          </cell>
          <cell r="Y1083" t="str">
            <v>Pending</v>
          </cell>
          <cell r="Z1083" t="str">
            <v>Pending</v>
          </cell>
          <cell r="AA1083" t="str">
            <v>Pending</v>
          </cell>
          <cell r="AB1083" t="str">
            <v>Pending</v>
          </cell>
          <cell r="AC1083" t="str">
            <v>Pending</v>
          </cell>
          <cell r="AD1083" t="str">
            <v>Pending</v>
          </cell>
          <cell r="AE1083" t="str">
            <v>Pending</v>
          </cell>
          <cell r="AF1083" t="str">
            <v>Pending</v>
          </cell>
        </row>
        <row r="1084">
          <cell r="N1084" t="str">
            <v>China</v>
          </cell>
          <cell r="W1084" t="str">
            <v>Pending</v>
          </cell>
          <cell r="X1084" t="str">
            <v>Pending</v>
          </cell>
          <cell r="Y1084" t="str">
            <v>Pending</v>
          </cell>
          <cell r="Z1084" t="str">
            <v>Pending</v>
          </cell>
          <cell r="AA1084" t="str">
            <v>Pending</v>
          </cell>
          <cell r="AB1084" t="str">
            <v>Pending</v>
          </cell>
          <cell r="AC1084" t="str">
            <v>Pending</v>
          </cell>
          <cell r="AD1084" t="str">
            <v>Pending</v>
          </cell>
          <cell r="AE1084" t="str">
            <v>Pending</v>
          </cell>
          <cell r="AF1084" t="str">
            <v>Pending</v>
          </cell>
        </row>
        <row r="1085">
          <cell r="N1085" t="str">
            <v>China</v>
          </cell>
          <cell r="W1085" t="str">
            <v>Pending</v>
          </cell>
          <cell r="X1085" t="str">
            <v>Pending</v>
          </cell>
          <cell r="Y1085" t="str">
            <v>Pending</v>
          </cell>
          <cell r="Z1085" t="str">
            <v>Pending</v>
          </cell>
          <cell r="AA1085" t="str">
            <v>Pending</v>
          </cell>
          <cell r="AB1085" t="str">
            <v>Pending</v>
          </cell>
          <cell r="AC1085" t="str">
            <v>Pending</v>
          </cell>
          <cell r="AD1085" t="str">
            <v>Pending</v>
          </cell>
          <cell r="AE1085" t="str">
            <v>Pending</v>
          </cell>
          <cell r="AF1085" t="str">
            <v>Pending</v>
          </cell>
        </row>
        <row r="1086">
          <cell r="N1086" t="str">
            <v>China</v>
          </cell>
          <cell r="W1086" t="str">
            <v>Pending</v>
          </cell>
          <cell r="X1086" t="str">
            <v>Pending</v>
          </cell>
          <cell r="Y1086" t="str">
            <v>Pending</v>
          </cell>
          <cell r="Z1086" t="str">
            <v>Pending</v>
          </cell>
          <cell r="AA1086" t="str">
            <v>Pending</v>
          </cell>
          <cell r="AB1086" t="str">
            <v>Pending</v>
          </cell>
          <cell r="AC1086" t="str">
            <v>Pending</v>
          </cell>
          <cell r="AD1086" t="str">
            <v>Pending</v>
          </cell>
          <cell r="AE1086" t="str">
            <v>Pending</v>
          </cell>
          <cell r="AF1086" t="str">
            <v>Pending</v>
          </cell>
        </row>
        <row r="1087">
          <cell r="N1087" t="str">
            <v>China</v>
          </cell>
          <cell r="W1087" t="str">
            <v>Operational</v>
          </cell>
          <cell r="X1087" t="str">
            <v>Operational</v>
          </cell>
          <cell r="Y1087" t="str">
            <v>Operational</v>
          </cell>
          <cell r="Z1087" t="str">
            <v>Operational</v>
          </cell>
          <cell r="AA1087" t="str">
            <v>Operational</v>
          </cell>
          <cell r="AB1087" t="str">
            <v>Operational</v>
          </cell>
          <cell r="AC1087" t="str">
            <v>Operational</v>
          </cell>
          <cell r="AD1087" t="str">
            <v>Operational</v>
          </cell>
          <cell r="AE1087" t="str">
            <v>Operational</v>
          </cell>
          <cell r="AF1087" t="str">
            <v>Operational</v>
          </cell>
        </row>
        <row r="1088">
          <cell r="N1088" t="str">
            <v>China</v>
          </cell>
          <cell r="W1088" t="str">
            <v>Pending</v>
          </cell>
          <cell r="X1088" t="str">
            <v>Pending</v>
          </cell>
          <cell r="Y1088" t="str">
            <v>Pending</v>
          </cell>
          <cell r="Z1088" t="str">
            <v>Pending</v>
          </cell>
          <cell r="AA1088" t="str">
            <v>Pending</v>
          </cell>
          <cell r="AB1088" t="str">
            <v>Pending</v>
          </cell>
          <cell r="AC1088" t="str">
            <v>Pending</v>
          </cell>
          <cell r="AD1088" t="str">
            <v>Pending</v>
          </cell>
          <cell r="AE1088" t="str">
            <v>Pending</v>
          </cell>
          <cell r="AF1088" t="str">
            <v>Pending</v>
          </cell>
        </row>
        <row r="1089">
          <cell r="N1089" t="str">
            <v>China</v>
          </cell>
          <cell r="W1089" t="str">
            <v>Pending</v>
          </cell>
          <cell r="X1089" t="str">
            <v>Pending</v>
          </cell>
          <cell r="Y1089" t="str">
            <v>Pending</v>
          </cell>
          <cell r="Z1089" t="str">
            <v>Pending</v>
          </cell>
          <cell r="AA1089" t="str">
            <v>Pending</v>
          </cell>
          <cell r="AB1089" t="str">
            <v>Pending</v>
          </cell>
          <cell r="AC1089" t="str">
            <v>Pending</v>
          </cell>
          <cell r="AD1089" t="str">
            <v>Pending</v>
          </cell>
          <cell r="AE1089" t="str">
            <v>Pending</v>
          </cell>
          <cell r="AF1089" t="str">
            <v>Pending</v>
          </cell>
        </row>
        <row r="1090">
          <cell r="N1090" t="str">
            <v>China</v>
          </cell>
          <cell r="W1090" t="str">
            <v>Pending</v>
          </cell>
          <cell r="X1090" t="str">
            <v>Pending</v>
          </cell>
          <cell r="Y1090" t="str">
            <v>Pending</v>
          </cell>
          <cell r="Z1090" t="str">
            <v>Pending</v>
          </cell>
          <cell r="AA1090" t="str">
            <v>Pending</v>
          </cell>
          <cell r="AB1090" t="str">
            <v>Pending</v>
          </cell>
          <cell r="AC1090" t="str">
            <v>Pending</v>
          </cell>
          <cell r="AD1090" t="str">
            <v>Pending</v>
          </cell>
          <cell r="AE1090" t="str">
            <v>Pending</v>
          </cell>
          <cell r="AF1090" t="str">
            <v>Pending</v>
          </cell>
        </row>
        <row r="1091">
          <cell r="N1091" t="str">
            <v>China</v>
          </cell>
          <cell r="W1091" t="str">
            <v>Pending</v>
          </cell>
          <cell r="X1091" t="str">
            <v>Pending</v>
          </cell>
          <cell r="Y1091" t="str">
            <v>Pending</v>
          </cell>
          <cell r="Z1091" t="str">
            <v>Pending</v>
          </cell>
          <cell r="AA1091" t="str">
            <v>Pending</v>
          </cell>
          <cell r="AB1091" t="str">
            <v>Pending</v>
          </cell>
          <cell r="AC1091" t="str">
            <v>Pending</v>
          </cell>
          <cell r="AD1091" t="str">
            <v>Pending</v>
          </cell>
          <cell r="AE1091" t="str">
            <v>Pending</v>
          </cell>
          <cell r="AF1091" t="str">
            <v>Pending</v>
          </cell>
        </row>
        <row r="1092">
          <cell r="N1092" t="str">
            <v>China</v>
          </cell>
          <cell r="W1092" t="str">
            <v>Pending</v>
          </cell>
          <cell r="X1092" t="str">
            <v>Pending</v>
          </cell>
          <cell r="Y1092" t="str">
            <v>Pending</v>
          </cell>
          <cell r="Z1092" t="str">
            <v>Pending</v>
          </cell>
          <cell r="AA1092" t="str">
            <v>Pending</v>
          </cell>
          <cell r="AB1092" t="str">
            <v>Pending</v>
          </cell>
          <cell r="AC1092" t="str">
            <v>Pending</v>
          </cell>
          <cell r="AD1092" t="str">
            <v>Pending</v>
          </cell>
          <cell r="AE1092" t="str">
            <v>Pending</v>
          </cell>
          <cell r="AF1092" t="str">
            <v>Pending</v>
          </cell>
        </row>
        <row r="1093">
          <cell r="N1093" t="str">
            <v>China</v>
          </cell>
          <cell r="W1093" t="str">
            <v>Pending</v>
          </cell>
          <cell r="X1093" t="str">
            <v>Pending</v>
          </cell>
          <cell r="Y1093" t="str">
            <v>Pending</v>
          </cell>
          <cell r="Z1093" t="str">
            <v>Pending</v>
          </cell>
          <cell r="AA1093" t="str">
            <v>Pending</v>
          </cell>
          <cell r="AB1093" t="str">
            <v>Pending</v>
          </cell>
          <cell r="AC1093" t="str">
            <v>Pending</v>
          </cell>
          <cell r="AD1093" t="str">
            <v>Pending</v>
          </cell>
          <cell r="AE1093" t="str">
            <v>Pending</v>
          </cell>
          <cell r="AF1093" t="str">
            <v>Pending</v>
          </cell>
        </row>
        <row r="1094">
          <cell r="N1094" t="str">
            <v>China</v>
          </cell>
          <cell r="W1094" t="str">
            <v>Pending</v>
          </cell>
          <cell r="X1094" t="str">
            <v>Pending</v>
          </cell>
          <cell r="Y1094" t="str">
            <v>Pending</v>
          </cell>
          <cell r="Z1094" t="str">
            <v>Pending</v>
          </cell>
          <cell r="AA1094" t="str">
            <v>Pending</v>
          </cell>
          <cell r="AB1094" t="str">
            <v>Pending</v>
          </cell>
          <cell r="AC1094" t="str">
            <v>Pending</v>
          </cell>
          <cell r="AD1094" t="str">
            <v>Pending</v>
          </cell>
          <cell r="AE1094" t="str">
            <v>Pending</v>
          </cell>
          <cell r="AF1094" t="str">
            <v>Pending</v>
          </cell>
        </row>
        <row r="1095">
          <cell r="N1095" t="str">
            <v>China</v>
          </cell>
          <cell r="W1095" t="str">
            <v>Pending</v>
          </cell>
          <cell r="X1095" t="str">
            <v>Pending</v>
          </cell>
          <cell r="Y1095" t="str">
            <v>Pending</v>
          </cell>
          <cell r="Z1095" t="str">
            <v>Pending</v>
          </cell>
          <cell r="AA1095" t="str">
            <v>Pending</v>
          </cell>
          <cell r="AB1095" t="str">
            <v>Pending</v>
          </cell>
          <cell r="AC1095" t="str">
            <v>Pending</v>
          </cell>
          <cell r="AD1095" t="str">
            <v>Pending</v>
          </cell>
          <cell r="AE1095" t="str">
            <v>Pending</v>
          </cell>
          <cell r="AF1095" t="str">
            <v>Pending</v>
          </cell>
        </row>
        <row r="1096">
          <cell r="N1096" t="str">
            <v>China</v>
          </cell>
          <cell r="W1096" t="str">
            <v>Operational</v>
          </cell>
          <cell r="X1096" t="str">
            <v>Operational</v>
          </cell>
          <cell r="Y1096" t="str">
            <v>Operational</v>
          </cell>
          <cell r="Z1096" t="str">
            <v>Operational</v>
          </cell>
          <cell r="AA1096" t="str">
            <v>Operational</v>
          </cell>
          <cell r="AB1096" t="str">
            <v>Operational</v>
          </cell>
          <cell r="AC1096" t="str">
            <v>Operational</v>
          </cell>
          <cell r="AD1096" t="str">
            <v>Operational</v>
          </cell>
          <cell r="AE1096" t="str">
            <v>Operational</v>
          </cell>
          <cell r="AF1096" t="str">
            <v>Operational</v>
          </cell>
        </row>
        <row r="1097">
          <cell r="N1097" t="str">
            <v>China</v>
          </cell>
          <cell r="W1097" t="str">
            <v>Operational</v>
          </cell>
          <cell r="X1097" t="str">
            <v>Operational</v>
          </cell>
          <cell r="Y1097" t="str">
            <v>Operational</v>
          </cell>
          <cell r="Z1097" t="str">
            <v>Operational</v>
          </cell>
          <cell r="AA1097" t="str">
            <v>Operational</v>
          </cell>
          <cell r="AB1097" t="str">
            <v>Operational</v>
          </cell>
          <cell r="AC1097" t="str">
            <v>Operational</v>
          </cell>
          <cell r="AD1097" t="str">
            <v>Operational</v>
          </cell>
          <cell r="AE1097" t="str">
            <v>Operational</v>
          </cell>
          <cell r="AF1097" t="str">
            <v>Operational</v>
          </cell>
        </row>
        <row r="1098">
          <cell r="N1098" t="str">
            <v>China</v>
          </cell>
          <cell r="W1098" t="str">
            <v>Pending</v>
          </cell>
          <cell r="X1098" t="str">
            <v>Pending</v>
          </cell>
          <cell r="Y1098" t="str">
            <v>Pending</v>
          </cell>
          <cell r="Z1098" t="str">
            <v>Pending</v>
          </cell>
          <cell r="AA1098" t="str">
            <v>Pending</v>
          </cell>
          <cell r="AB1098" t="str">
            <v>Pending</v>
          </cell>
          <cell r="AC1098" t="str">
            <v>Pending</v>
          </cell>
          <cell r="AD1098" t="str">
            <v>Pending</v>
          </cell>
          <cell r="AE1098" t="str">
            <v>Pending</v>
          </cell>
          <cell r="AF1098" t="str">
            <v>Pending</v>
          </cell>
        </row>
        <row r="1099">
          <cell r="N1099" t="str">
            <v>China</v>
          </cell>
          <cell r="W1099" t="str">
            <v>Pending</v>
          </cell>
          <cell r="X1099" t="str">
            <v>Pending</v>
          </cell>
          <cell r="Y1099" t="str">
            <v>Pending</v>
          </cell>
          <cell r="Z1099" t="str">
            <v>Pending</v>
          </cell>
          <cell r="AA1099" t="str">
            <v>Pending</v>
          </cell>
          <cell r="AB1099" t="str">
            <v>Pending</v>
          </cell>
          <cell r="AC1099" t="str">
            <v>Pending</v>
          </cell>
          <cell r="AD1099" t="str">
            <v>Pending</v>
          </cell>
          <cell r="AE1099" t="str">
            <v>Pending</v>
          </cell>
          <cell r="AF1099" t="str">
            <v>Pending</v>
          </cell>
        </row>
        <row r="1100">
          <cell r="N1100" t="str">
            <v>China</v>
          </cell>
          <cell r="W1100" t="str">
            <v>Operational</v>
          </cell>
          <cell r="X1100" t="str">
            <v>Operational</v>
          </cell>
          <cell r="Y1100" t="str">
            <v>Operational</v>
          </cell>
          <cell r="Z1100" t="str">
            <v>Operational</v>
          </cell>
          <cell r="AA1100" t="str">
            <v>Operational</v>
          </cell>
          <cell r="AB1100" t="str">
            <v>Operational</v>
          </cell>
          <cell r="AC1100" t="str">
            <v>Operational</v>
          </cell>
          <cell r="AD1100" t="str">
            <v>Operational</v>
          </cell>
          <cell r="AE1100" t="str">
            <v>Operational</v>
          </cell>
          <cell r="AF1100" t="str">
            <v>Operational</v>
          </cell>
        </row>
        <row r="1101">
          <cell r="N1101" t="str">
            <v>China</v>
          </cell>
          <cell r="W1101" t="str">
            <v>Pending</v>
          </cell>
          <cell r="X1101" t="str">
            <v>Pending</v>
          </cell>
          <cell r="Y1101" t="str">
            <v>Pending</v>
          </cell>
          <cell r="Z1101" t="str">
            <v>Pending</v>
          </cell>
          <cell r="AA1101" t="str">
            <v>Pending</v>
          </cell>
          <cell r="AB1101" t="str">
            <v>Pending</v>
          </cell>
          <cell r="AC1101" t="str">
            <v>Pending</v>
          </cell>
          <cell r="AD1101" t="str">
            <v>Pending</v>
          </cell>
          <cell r="AE1101" t="str">
            <v>Pending</v>
          </cell>
          <cell r="AF1101" t="str">
            <v>Pending</v>
          </cell>
        </row>
        <row r="1102">
          <cell r="N1102" t="str">
            <v>China</v>
          </cell>
          <cell r="W1102" t="str">
            <v>Pending</v>
          </cell>
          <cell r="X1102" t="str">
            <v>Pending</v>
          </cell>
          <cell r="Y1102" t="str">
            <v>Pending</v>
          </cell>
          <cell r="Z1102" t="str">
            <v>Pending</v>
          </cell>
          <cell r="AA1102" t="str">
            <v>Pending</v>
          </cell>
          <cell r="AB1102" t="str">
            <v>Pending</v>
          </cell>
          <cell r="AC1102" t="str">
            <v>Pending</v>
          </cell>
          <cell r="AD1102" t="str">
            <v>Pending</v>
          </cell>
          <cell r="AE1102" t="str">
            <v>Pending</v>
          </cell>
          <cell r="AF1102" t="str">
            <v>Pending</v>
          </cell>
        </row>
        <row r="1103">
          <cell r="N1103" t="str">
            <v>China</v>
          </cell>
          <cell r="W1103" t="str">
            <v>Pending</v>
          </cell>
          <cell r="X1103" t="str">
            <v>Pending</v>
          </cell>
          <cell r="Y1103" t="str">
            <v>Pending</v>
          </cell>
          <cell r="Z1103" t="str">
            <v>Pending</v>
          </cell>
          <cell r="AA1103" t="str">
            <v>Pending</v>
          </cell>
          <cell r="AB1103" t="str">
            <v>Pending</v>
          </cell>
          <cell r="AC1103" t="str">
            <v>Pending</v>
          </cell>
          <cell r="AD1103" t="str">
            <v>Pending</v>
          </cell>
          <cell r="AE1103" t="str">
            <v>Pending</v>
          </cell>
          <cell r="AF1103" t="str">
            <v>Pending</v>
          </cell>
        </row>
        <row r="1104">
          <cell r="N1104" t="str">
            <v>China</v>
          </cell>
          <cell r="W1104" t="str">
            <v>Pending</v>
          </cell>
          <cell r="X1104" t="str">
            <v>Pending</v>
          </cell>
          <cell r="Y1104" t="str">
            <v>Pending</v>
          </cell>
          <cell r="Z1104" t="str">
            <v>Pending</v>
          </cell>
          <cell r="AA1104" t="str">
            <v>Pending</v>
          </cell>
          <cell r="AB1104" t="str">
            <v>Pending</v>
          </cell>
          <cell r="AC1104" t="str">
            <v>Pending</v>
          </cell>
          <cell r="AD1104" t="str">
            <v>Pending</v>
          </cell>
          <cell r="AE1104" t="str">
            <v>Pending</v>
          </cell>
          <cell r="AF1104" t="str">
            <v>Pending</v>
          </cell>
        </row>
        <row r="1105">
          <cell r="N1105" t="str">
            <v>China</v>
          </cell>
          <cell r="W1105" t="str">
            <v>Pending</v>
          </cell>
          <cell r="X1105" t="str">
            <v>Pending</v>
          </cell>
          <cell r="Y1105" t="str">
            <v>Pending</v>
          </cell>
          <cell r="Z1105" t="str">
            <v>Pending</v>
          </cell>
          <cell r="AA1105" t="str">
            <v>Pending</v>
          </cell>
          <cell r="AB1105" t="str">
            <v>Pending</v>
          </cell>
          <cell r="AC1105" t="str">
            <v>Pending</v>
          </cell>
          <cell r="AD1105" t="str">
            <v>Pending</v>
          </cell>
          <cell r="AE1105" t="str">
            <v>Pending</v>
          </cell>
          <cell r="AF1105" t="str">
            <v>Pending</v>
          </cell>
        </row>
        <row r="1106">
          <cell r="N1106" t="str">
            <v>China</v>
          </cell>
          <cell r="W1106" t="str">
            <v>Pending</v>
          </cell>
          <cell r="X1106" t="str">
            <v>Pending</v>
          </cell>
          <cell r="Y1106" t="str">
            <v>Pending</v>
          </cell>
          <cell r="Z1106" t="str">
            <v>Pending</v>
          </cell>
          <cell r="AA1106" t="str">
            <v>Pending</v>
          </cell>
          <cell r="AB1106" t="str">
            <v>Pending</v>
          </cell>
          <cell r="AC1106" t="str">
            <v>Pending</v>
          </cell>
          <cell r="AD1106" t="str">
            <v>Pending</v>
          </cell>
          <cell r="AE1106" t="str">
            <v>Pending</v>
          </cell>
          <cell r="AF1106" t="str">
            <v>Pending</v>
          </cell>
        </row>
        <row r="1107">
          <cell r="N1107" t="str">
            <v>China</v>
          </cell>
          <cell r="W1107" t="str">
            <v>Pending</v>
          </cell>
          <cell r="X1107" t="str">
            <v>Pending</v>
          </cell>
          <cell r="Y1107" t="str">
            <v>Pending</v>
          </cell>
          <cell r="Z1107" t="str">
            <v>Pending</v>
          </cell>
          <cell r="AA1107" t="str">
            <v>Pending</v>
          </cell>
          <cell r="AB1107" t="str">
            <v>Pending</v>
          </cell>
          <cell r="AC1107" t="str">
            <v>Pending</v>
          </cell>
          <cell r="AD1107" t="str">
            <v>Pending</v>
          </cell>
          <cell r="AE1107" t="str">
            <v>Pending</v>
          </cell>
          <cell r="AF1107" t="str">
            <v>Pending</v>
          </cell>
        </row>
        <row r="1108">
          <cell r="N1108" t="str">
            <v>China</v>
          </cell>
          <cell r="W1108" t="str">
            <v>Pending</v>
          </cell>
          <cell r="X1108" t="str">
            <v>Pending</v>
          </cell>
          <cell r="Y1108" t="str">
            <v>Pending</v>
          </cell>
          <cell r="Z1108" t="str">
            <v>Pending</v>
          </cell>
          <cell r="AA1108" t="str">
            <v>Pending</v>
          </cell>
          <cell r="AB1108" t="str">
            <v>Pending</v>
          </cell>
          <cell r="AC1108" t="str">
            <v>Pending</v>
          </cell>
          <cell r="AD1108" t="str">
            <v>Pending</v>
          </cell>
          <cell r="AE1108" t="str">
            <v>Pending</v>
          </cell>
          <cell r="AF1108" t="str">
            <v>Pending</v>
          </cell>
        </row>
        <row r="1109">
          <cell r="N1109" t="str">
            <v>China</v>
          </cell>
          <cell r="W1109" t="str">
            <v>Pending</v>
          </cell>
          <cell r="X1109" t="str">
            <v>Pending</v>
          </cell>
          <cell r="Y1109" t="str">
            <v>Pending</v>
          </cell>
          <cell r="Z1109" t="str">
            <v>Pending</v>
          </cell>
          <cell r="AA1109" t="str">
            <v>Pending</v>
          </cell>
          <cell r="AB1109" t="str">
            <v>Pending</v>
          </cell>
          <cell r="AC1109" t="str">
            <v>Pending</v>
          </cell>
          <cell r="AD1109" t="str">
            <v>Pending</v>
          </cell>
          <cell r="AE1109" t="str">
            <v>Pending</v>
          </cell>
          <cell r="AF1109" t="str">
            <v>Pending</v>
          </cell>
        </row>
        <row r="1110">
          <cell r="N1110" t="str">
            <v>China</v>
          </cell>
          <cell r="W1110" t="str">
            <v>Pending</v>
          </cell>
          <cell r="X1110" t="str">
            <v>Pending</v>
          </cell>
          <cell r="Y1110" t="str">
            <v>Pending</v>
          </cell>
          <cell r="Z1110" t="str">
            <v>Pending</v>
          </cell>
          <cell r="AA1110" t="str">
            <v>Pending</v>
          </cell>
          <cell r="AB1110" t="str">
            <v>Pending</v>
          </cell>
          <cell r="AC1110" t="str">
            <v>Pending</v>
          </cell>
          <cell r="AD1110" t="str">
            <v>Pending</v>
          </cell>
          <cell r="AE1110" t="str">
            <v>Pending</v>
          </cell>
          <cell r="AF1110" t="str">
            <v>Pending</v>
          </cell>
        </row>
        <row r="1111">
          <cell r="N1111" t="str">
            <v>China</v>
          </cell>
          <cell r="W1111" t="str">
            <v>Pending</v>
          </cell>
          <cell r="X1111" t="str">
            <v>Pending</v>
          </cell>
          <cell r="Y1111" t="str">
            <v>Pending</v>
          </cell>
          <cell r="Z1111" t="str">
            <v>Pending</v>
          </cell>
          <cell r="AA1111" t="str">
            <v>Pending</v>
          </cell>
          <cell r="AB1111" t="str">
            <v>Pending</v>
          </cell>
          <cell r="AC1111" t="str">
            <v>Pending</v>
          </cell>
          <cell r="AD1111" t="str">
            <v>Pending</v>
          </cell>
          <cell r="AE1111" t="str">
            <v>Pending</v>
          </cell>
          <cell r="AF1111" t="str">
            <v>Pending</v>
          </cell>
        </row>
        <row r="1112">
          <cell r="N1112" t="str">
            <v>China</v>
          </cell>
          <cell r="W1112" t="str">
            <v>Pending</v>
          </cell>
          <cell r="X1112" t="str">
            <v>Pending</v>
          </cell>
          <cell r="Y1112" t="str">
            <v>Pending</v>
          </cell>
          <cell r="Z1112" t="str">
            <v>Pending</v>
          </cell>
          <cell r="AA1112" t="str">
            <v>Pending</v>
          </cell>
          <cell r="AB1112" t="str">
            <v>Pending</v>
          </cell>
          <cell r="AC1112" t="str">
            <v>Pending</v>
          </cell>
          <cell r="AD1112" t="str">
            <v>Pending</v>
          </cell>
          <cell r="AE1112" t="str">
            <v>Pending</v>
          </cell>
          <cell r="AF1112" t="str">
            <v>Pending</v>
          </cell>
        </row>
        <row r="1113">
          <cell r="N1113" t="str">
            <v>China</v>
          </cell>
          <cell r="W1113" t="str">
            <v>Operational</v>
          </cell>
          <cell r="X1113" t="str">
            <v>Operational</v>
          </cell>
          <cell r="Y1113" t="str">
            <v>Operational</v>
          </cell>
          <cell r="Z1113" t="str">
            <v>Operational</v>
          </cell>
          <cell r="AA1113" t="str">
            <v>Operational</v>
          </cell>
          <cell r="AB1113" t="str">
            <v>Operational</v>
          </cell>
          <cell r="AC1113" t="str">
            <v>Operational</v>
          </cell>
          <cell r="AD1113" t="str">
            <v>Operational</v>
          </cell>
          <cell r="AE1113" t="str">
            <v>Operational</v>
          </cell>
          <cell r="AF1113" t="str">
            <v>Operational</v>
          </cell>
        </row>
        <row r="1114">
          <cell r="N1114" t="str">
            <v>China</v>
          </cell>
          <cell r="W1114" t="str">
            <v>Pending</v>
          </cell>
          <cell r="X1114" t="str">
            <v>Pending</v>
          </cell>
          <cell r="Y1114" t="str">
            <v>Pending</v>
          </cell>
          <cell r="Z1114" t="str">
            <v>Pending</v>
          </cell>
          <cell r="AA1114" t="str">
            <v>Pending</v>
          </cell>
          <cell r="AB1114" t="str">
            <v>Pending</v>
          </cell>
          <cell r="AC1114" t="str">
            <v>Pending</v>
          </cell>
          <cell r="AD1114" t="str">
            <v>Pending</v>
          </cell>
          <cell r="AE1114" t="str">
            <v>Pending</v>
          </cell>
          <cell r="AF1114" t="str">
            <v>Pending</v>
          </cell>
        </row>
        <row r="1115">
          <cell r="N1115" t="str">
            <v>China</v>
          </cell>
          <cell r="W1115" t="str">
            <v>Pending</v>
          </cell>
          <cell r="X1115" t="str">
            <v>Pending</v>
          </cell>
          <cell r="Y1115" t="str">
            <v>Pending</v>
          </cell>
          <cell r="Z1115" t="str">
            <v>Pending</v>
          </cell>
          <cell r="AA1115" t="str">
            <v>Pending</v>
          </cell>
          <cell r="AB1115" t="str">
            <v>Pending</v>
          </cell>
          <cell r="AC1115" t="str">
            <v>Pending</v>
          </cell>
          <cell r="AD1115" t="str">
            <v>Pending</v>
          </cell>
          <cell r="AE1115" t="str">
            <v>Pending</v>
          </cell>
          <cell r="AF1115" t="str">
            <v>Pending</v>
          </cell>
        </row>
        <row r="1116">
          <cell r="N1116" t="str">
            <v>China</v>
          </cell>
          <cell r="W1116" t="str">
            <v>Pending</v>
          </cell>
          <cell r="X1116" t="str">
            <v>Pending</v>
          </cell>
          <cell r="Y1116" t="str">
            <v>Pending</v>
          </cell>
          <cell r="Z1116" t="str">
            <v>Pending</v>
          </cell>
          <cell r="AA1116" t="str">
            <v>Pending</v>
          </cell>
          <cell r="AB1116" t="str">
            <v>Pending</v>
          </cell>
          <cell r="AC1116" t="str">
            <v>Pending</v>
          </cell>
          <cell r="AD1116" t="str">
            <v>Pending</v>
          </cell>
          <cell r="AE1116" t="str">
            <v>Pending</v>
          </cell>
          <cell r="AF1116" t="str">
            <v>Pending</v>
          </cell>
        </row>
        <row r="1117">
          <cell r="N1117" t="str">
            <v>China</v>
          </cell>
          <cell r="W1117" t="str">
            <v>Pending</v>
          </cell>
          <cell r="X1117" t="str">
            <v>Pending</v>
          </cell>
          <cell r="Y1117" t="str">
            <v>Pending</v>
          </cell>
          <cell r="Z1117" t="str">
            <v>Pending</v>
          </cell>
          <cell r="AA1117" t="str">
            <v>Pending</v>
          </cell>
          <cell r="AB1117" t="str">
            <v>Pending</v>
          </cell>
          <cell r="AC1117" t="str">
            <v>Pending</v>
          </cell>
          <cell r="AD1117" t="str">
            <v>Pending</v>
          </cell>
          <cell r="AE1117" t="str">
            <v>Pending</v>
          </cell>
          <cell r="AF1117" t="str">
            <v>Pending</v>
          </cell>
        </row>
        <row r="1118">
          <cell r="N1118" t="str">
            <v>China</v>
          </cell>
          <cell r="W1118" t="str">
            <v>Operational</v>
          </cell>
          <cell r="X1118" t="str">
            <v>Operational</v>
          </cell>
          <cell r="Y1118" t="str">
            <v>Operational</v>
          </cell>
          <cell r="Z1118" t="str">
            <v>Operational</v>
          </cell>
          <cell r="AA1118" t="str">
            <v>Operational</v>
          </cell>
          <cell r="AB1118" t="str">
            <v>Operational</v>
          </cell>
          <cell r="AC1118" t="str">
            <v>Operational</v>
          </cell>
          <cell r="AD1118" t="str">
            <v>Operational</v>
          </cell>
          <cell r="AE1118" t="str">
            <v>Operational</v>
          </cell>
          <cell r="AF1118" t="str">
            <v>Operational</v>
          </cell>
        </row>
        <row r="1119">
          <cell r="N1119" t="str">
            <v>China</v>
          </cell>
          <cell r="W1119" t="str">
            <v>Pending</v>
          </cell>
          <cell r="X1119" t="str">
            <v>Pending</v>
          </cell>
          <cell r="Y1119" t="str">
            <v>Pending</v>
          </cell>
          <cell r="Z1119" t="str">
            <v>Pending</v>
          </cell>
          <cell r="AA1119" t="str">
            <v>Pending</v>
          </cell>
          <cell r="AB1119" t="str">
            <v>Pending</v>
          </cell>
          <cell r="AC1119" t="str">
            <v>Pending</v>
          </cell>
          <cell r="AD1119" t="str">
            <v>Pending</v>
          </cell>
          <cell r="AE1119" t="str">
            <v>Pending</v>
          </cell>
          <cell r="AF1119" t="str">
            <v>Pending</v>
          </cell>
        </row>
        <row r="1120">
          <cell r="N1120" t="str">
            <v>China</v>
          </cell>
          <cell r="W1120" t="str">
            <v>Pending</v>
          </cell>
          <cell r="X1120" t="str">
            <v>Pending</v>
          </cell>
          <cell r="Y1120" t="str">
            <v>Pending</v>
          </cell>
          <cell r="Z1120" t="str">
            <v>Pending</v>
          </cell>
          <cell r="AA1120" t="str">
            <v>Pending</v>
          </cell>
          <cell r="AB1120" t="str">
            <v>Pending</v>
          </cell>
          <cell r="AC1120" t="str">
            <v>Pending</v>
          </cell>
          <cell r="AD1120" t="str">
            <v>Pending</v>
          </cell>
          <cell r="AE1120" t="str">
            <v>Pending</v>
          </cell>
          <cell r="AF1120" t="str">
            <v>Pending</v>
          </cell>
        </row>
        <row r="1121">
          <cell r="N1121" t="str">
            <v>China</v>
          </cell>
          <cell r="W1121" t="str">
            <v>Pending</v>
          </cell>
          <cell r="X1121" t="str">
            <v>Pending</v>
          </cell>
          <cell r="Y1121" t="str">
            <v>Pending</v>
          </cell>
          <cell r="Z1121" t="str">
            <v>Pending</v>
          </cell>
          <cell r="AA1121" t="str">
            <v>Pending</v>
          </cell>
          <cell r="AB1121" t="str">
            <v>Pending</v>
          </cell>
          <cell r="AC1121" t="str">
            <v>Pending</v>
          </cell>
          <cell r="AD1121" t="str">
            <v>Pending</v>
          </cell>
          <cell r="AE1121" t="str">
            <v>Pending</v>
          </cell>
          <cell r="AF1121" t="str">
            <v>Pending</v>
          </cell>
        </row>
        <row r="1122">
          <cell r="N1122" t="str">
            <v>China</v>
          </cell>
          <cell r="W1122" t="str">
            <v>Pending</v>
          </cell>
          <cell r="X1122" t="str">
            <v>Pending</v>
          </cell>
          <cell r="Y1122" t="str">
            <v>Pending</v>
          </cell>
          <cell r="Z1122" t="str">
            <v>Pending</v>
          </cell>
          <cell r="AA1122" t="str">
            <v>Pending</v>
          </cell>
          <cell r="AB1122" t="str">
            <v>Pending</v>
          </cell>
          <cell r="AC1122" t="str">
            <v>Pending</v>
          </cell>
          <cell r="AD1122" t="str">
            <v>Pending</v>
          </cell>
          <cell r="AE1122" t="str">
            <v>Pending</v>
          </cell>
          <cell r="AF1122" t="str">
            <v>Pending</v>
          </cell>
        </row>
        <row r="1123">
          <cell r="N1123" t="str">
            <v>China</v>
          </cell>
          <cell r="W1123" t="str">
            <v>Pending</v>
          </cell>
          <cell r="X1123" t="str">
            <v>Pending</v>
          </cell>
          <cell r="Y1123" t="str">
            <v>Pending</v>
          </cell>
          <cell r="Z1123" t="str">
            <v>Pending</v>
          </cell>
          <cell r="AA1123" t="str">
            <v>Pending</v>
          </cell>
          <cell r="AB1123" t="str">
            <v>Pending</v>
          </cell>
          <cell r="AC1123" t="str">
            <v>Pending</v>
          </cell>
          <cell r="AD1123" t="str">
            <v>Pending</v>
          </cell>
          <cell r="AE1123" t="str">
            <v>Pending</v>
          </cell>
          <cell r="AF1123" t="str">
            <v>Pending</v>
          </cell>
        </row>
        <row r="1124">
          <cell r="N1124" t="str">
            <v>China</v>
          </cell>
          <cell r="W1124" t="str">
            <v>Pending</v>
          </cell>
          <cell r="X1124" t="str">
            <v>Pending</v>
          </cell>
          <cell r="Y1124" t="str">
            <v>Pending</v>
          </cell>
          <cell r="Z1124" t="str">
            <v>Pending</v>
          </cell>
          <cell r="AA1124" t="str">
            <v>Pending</v>
          </cell>
          <cell r="AB1124" t="str">
            <v>Pending</v>
          </cell>
          <cell r="AC1124" t="str">
            <v>Pending</v>
          </cell>
          <cell r="AD1124" t="str">
            <v>Pending</v>
          </cell>
          <cell r="AE1124" t="str">
            <v>Pending</v>
          </cell>
          <cell r="AF1124" t="str">
            <v>Pending</v>
          </cell>
        </row>
        <row r="1125">
          <cell r="N1125" t="str">
            <v>China</v>
          </cell>
          <cell r="W1125" t="str">
            <v>Pending</v>
          </cell>
          <cell r="X1125" t="str">
            <v>Pending</v>
          </cell>
          <cell r="Y1125" t="str">
            <v>Pending</v>
          </cell>
          <cell r="Z1125" t="str">
            <v>Pending</v>
          </cell>
          <cell r="AA1125" t="str">
            <v>Pending</v>
          </cell>
          <cell r="AB1125" t="str">
            <v>Pending</v>
          </cell>
          <cell r="AC1125" t="str">
            <v>Pending</v>
          </cell>
          <cell r="AD1125" t="str">
            <v>Pending</v>
          </cell>
          <cell r="AE1125" t="str">
            <v>Pending</v>
          </cell>
          <cell r="AF1125" t="str">
            <v>Pending</v>
          </cell>
        </row>
        <row r="1126">
          <cell r="N1126" t="str">
            <v>China</v>
          </cell>
          <cell r="W1126" t="str">
            <v>Pending</v>
          </cell>
          <cell r="X1126" t="str">
            <v>Pending</v>
          </cell>
          <cell r="Y1126" t="str">
            <v>Pending</v>
          </cell>
          <cell r="Z1126" t="str">
            <v>Pending</v>
          </cell>
          <cell r="AA1126" t="str">
            <v>Pending</v>
          </cell>
          <cell r="AB1126" t="str">
            <v>Pending</v>
          </cell>
          <cell r="AC1126" t="str">
            <v>Pending</v>
          </cell>
          <cell r="AD1126" t="str">
            <v>Pending</v>
          </cell>
          <cell r="AE1126" t="str">
            <v>Pending</v>
          </cell>
          <cell r="AF1126" t="str">
            <v>Pending</v>
          </cell>
        </row>
        <row r="1127">
          <cell r="N1127" t="str">
            <v>China</v>
          </cell>
          <cell r="W1127" t="str">
            <v>Pending</v>
          </cell>
          <cell r="X1127" t="str">
            <v>Pending</v>
          </cell>
          <cell r="Y1127" t="str">
            <v>Pending</v>
          </cell>
          <cell r="Z1127" t="str">
            <v>Pending</v>
          </cell>
          <cell r="AA1127" t="str">
            <v>Pending</v>
          </cell>
          <cell r="AB1127" t="str">
            <v>Pending</v>
          </cell>
          <cell r="AC1127" t="str">
            <v>Pending</v>
          </cell>
          <cell r="AD1127" t="str">
            <v>Pending</v>
          </cell>
          <cell r="AE1127" t="str">
            <v>Pending</v>
          </cell>
          <cell r="AF1127" t="str">
            <v>Pending</v>
          </cell>
        </row>
        <row r="1128">
          <cell r="N1128" t="str">
            <v>China</v>
          </cell>
          <cell r="W1128" t="str">
            <v>Pending</v>
          </cell>
          <cell r="X1128" t="str">
            <v>Pending</v>
          </cell>
          <cell r="Y1128" t="str">
            <v>Pending</v>
          </cell>
          <cell r="Z1128" t="str">
            <v>Pending</v>
          </cell>
          <cell r="AA1128" t="str">
            <v>Pending</v>
          </cell>
          <cell r="AB1128" t="str">
            <v>Pending</v>
          </cell>
          <cell r="AC1128" t="str">
            <v>Pending</v>
          </cell>
          <cell r="AD1128" t="str">
            <v>Pending</v>
          </cell>
          <cell r="AE1128" t="str">
            <v>Pending</v>
          </cell>
          <cell r="AF1128" t="str">
            <v>Pending</v>
          </cell>
        </row>
        <row r="1129">
          <cell r="N1129" t="str">
            <v>China</v>
          </cell>
          <cell r="W1129" t="str">
            <v>Pending</v>
          </cell>
          <cell r="X1129" t="str">
            <v>Pending</v>
          </cell>
          <cell r="Y1129" t="str">
            <v>Pending</v>
          </cell>
          <cell r="Z1129" t="str">
            <v>Pending</v>
          </cell>
          <cell r="AA1129" t="str">
            <v>Pending</v>
          </cell>
          <cell r="AB1129" t="str">
            <v>Pending</v>
          </cell>
          <cell r="AC1129" t="str">
            <v>Pending</v>
          </cell>
          <cell r="AD1129" t="str">
            <v>Pending</v>
          </cell>
          <cell r="AE1129" t="str">
            <v>Pending</v>
          </cell>
          <cell r="AF1129" t="str">
            <v>Pending</v>
          </cell>
        </row>
        <row r="1130">
          <cell r="N1130" t="str">
            <v>China</v>
          </cell>
          <cell r="W1130" t="str">
            <v>Pending</v>
          </cell>
          <cell r="X1130" t="str">
            <v>Pending</v>
          </cell>
          <cell r="Y1130" t="str">
            <v>Pending</v>
          </cell>
          <cell r="Z1130" t="str">
            <v>Pending</v>
          </cell>
          <cell r="AA1130" t="str">
            <v>Pending</v>
          </cell>
          <cell r="AB1130" t="str">
            <v>Pending</v>
          </cell>
          <cell r="AC1130" t="str">
            <v>Pending</v>
          </cell>
          <cell r="AD1130" t="str">
            <v>Pending</v>
          </cell>
          <cell r="AE1130" t="str">
            <v>Pending</v>
          </cell>
          <cell r="AF1130" t="str">
            <v>Pending</v>
          </cell>
        </row>
        <row r="1131">
          <cell r="N1131" t="str">
            <v>China</v>
          </cell>
          <cell r="W1131" t="str">
            <v>Pending</v>
          </cell>
          <cell r="X1131" t="str">
            <v>Pending</v>
          </cell>
          <cell r="Y1131" t="str">
            <v>Pending</v>
          </cell>
          <cell r="Z1131" t="str">
            <v>Pending</v>
          </cell>
          <cell r="AA1131" t="str">
            <v>Pending</v>
          </cell>
          <cell r="AB1131" t="str">
            <v>Pending</v>
          </cell>
          <cell r="AC1131" t="str">
            <v>Pending</v>
          </cell>
          <cell r="AD1131" t="str">
            <v>Pending</v>
          </cell>
          <cell r="AE1131" t="str">
            <v>Pending</v>
          </cell>
          <cell r="AF1131" t="str">
            <v>Pending</v>
          </cell>
        </row>
        <row r="1132">
          <cell r="N1132" t="str">
            <v>China</v>
          </cell>
          <cell r="W1132" t="str">
            <v>Pending</v>
          </cell>
          <cell r="X1132" t="str">
            <v>Pending</v>
          </cell>
          <cell r="Y1132" t="str">
            <v>Pending</v>
          </cell>
          <cell r="Z1132" t="str">
            <v>Pending</v>
          </cell>
          <cell r="AA1132" t="str">
            <v>Pending</v>
          </cell>
          <cell r="AB1132" t="str">
            <v>Pending</v>
          </cell>
          <cell r="AC1132" t="str">
            <v>Pending</v>
          </cell>
          <cell r="AD1132" t="str">
            <v>Pending</v>
          </cell>
          <cell r="AE1132" t="str">
            <v>Pending</v>
          </cell>
          <cell r="AF1132" t="str">
            <v>Pending</v>
          </cell>
        </row>
        <row r="1133">
          <cell r="N1133" t="str">
            <v>China</v>
          </cell>
          <cell r="W1133" t="str">
            <v>Pending</v>
          </cell>
          <cell r="X1133" t="str">
            <v>Pending</v>
          </cell>
          <cell r="Y1133" t="str">
            <v>Pending</v>
          </cell>
          <cell r="Z1133" t="str">
            <v>Pending</v>
          </cell>
          <cell r="AA1133" t="str">
            <v>Pending</v>
          </cell>
          <cell r="AB1133" t="str">
            <v>Pending</v>
          </cell>
          <cell r="AC1133" t="str">
            <v>Pending</v>
          </cell>
          <cell r="AD1133" t="str">
            <v>Pending</v>
          </cell>
          <cell r="AE1133" t="str">
            <v>Pending</v>
          </cell>
          <cell r="AF1133" t="str">
            <v>Pending</v>
          </cell>
        </row>
        <row r="1134">
          <cell r="N1134" t="str">
            <v>China</v>
          </cell>
          <cell r="W1134" t="str">
            <v>Pending</v>
          </cell>
          <cell r="X1134" t="str">
            <v>Pending</v>
          </cell>
          <cell r="Y1134" t="str">
            <v>Pending</v>
          </cell>
          <cell r="Z1134" t="str">
            <v>Pending</v>
          </cell>
          <cell r="AA1134" t="str">
            <v>Pending</v>
          </cell>
          <cell r="AB1134" t="str">
            <v>Pending</v>
          </cell>
          <cell r="AC1134" t="str">
            <v>Pending</v>
          </cell>
          <cell r="AD1134" t="str">
            <v>Pending</v>
          </cell>
          <cell r="AE1134" t="str">
            <v>Pending</v>
          </cell>
          <cell r="AF1134" t="str">
            <v>Pending</v>
          </cell>
        </row>
        <row r="1135">
          <cell r="N1135" t="str">
            <v>China</v>
          </cell>
          <cell r="W1135" t="str">
            <v>Pending</v>
          </cell>
          <cell r="X1135" t="str">
            <v>Pending</v>
          </cell>
          <cell r="Y1135" t="str">
            <v>Pending</v>
          </cell>
          <cell r="Z1135" t="str">
            <v>Pending</v>
          </cell>
          <cell r="AA1135" t="str">
            <v>Pending</v>
          </cell>
          <cell r="AB1135" t="str">
            <v>Pending</v>
          </cell>
          <cell r="AC1135" t="str">
            <v>Pending</v>
          </cell>
          <cell r="AD1135" t="str">
            <v>Pending</v>
          </cell>
          <cell r="AE1135" t="str">
            <v>Pending</v>
          </cell>
          <cell r="AF1135" t="str">
            <v>Pending</v>
          </cell>
        </row>
        <row r="1136">
          <cell r="N1136" t="str">
            <v>China</v>
          </cell>
          <cell r="W1136" t="str">
            <v>Pending</v>
          </cell>
          <cell r="X1136" t="str">
            <v>Pending</v>
          </cell>
          <cell r="Y1136" t="str">
            <v>Pending</v>
          </cell>
          <cell r="Z1136" t="str">
            <v>Pending</v>
          </cell>
          <cell r="AA1136" t="str">
            <v>Pending</v>
          </cell>
          <cell r="AB1136" t="str">
            <v>Pending</v>
          </cell>
          <cell r="AC1136" t="str">
            <v>Pending</v>
          </cell>
          <cell r="AD1136" t="str">
            <v>Pending</v>
          </cell>
          <cell r="AE1136" t="str">
            <v>Pending</v>
          </cell>
          <cell r="AF1136" t="str">
            <v>Pending</v>
          </cell>
        </row>
        <row r="1137">
          <cell r="N1137" t="str">
            <v>China</v>
          </cell>
          <cell r="W1137" t="str">
            <v>Pending</v>
          </cell>
          <cell r="X1137" t="str">
            <v>Pending</v>
          </cell>
          <cell r="Y1137" t="str">
            <v>Pending</v>
          </cell>
          <cell r="Z1137" t="str">
            <v>Pending</v>
          </cell>
          <cell r="AA1137" t="str">
            <v>Pending</v>
          </cell>
          <cell r="AB1137" t="str">
            <v>Pending</v>
          </cell>
          <cell r="AC1137" t="str">
            <v>Pending</v>
          </cell>
          <cell r="AD1137" t="str">
            <v>Pending</v>
          </cell>
          <cell r="AE1137" t="str">
            <v>Pending</v>
          </cell>
          <cell r="AF1137" t="str">
            <v>Pending</v>
          </cell>
        </row>
        <row r="1138">
          <cell r="N1138" t="str">
            <v>China</v>
          </cell>
          <cell r="W1138" t="str">
            <v>Operational</v>
          </cell>
          <cell r="X1138" t="str">
            <v>Operational</v>
          </cell>
          <cell r="Y1138" t="str">
            <v>Operational</v>
          </cell>
          <cell r="Z1138" t="str">
            <v>Operational</v>
          </cell>
          <cell r="AA1138" t="str">
            <v>Operational</v>
          </cell>
          <cell r="AB1138" t="str">
            <v>Operational</v>
          </cell>
          <cell r="AC1138" t="str">
            <v>Operational</v>
          </cell>
          <cell r="AD1138" t="str">
            <v>Operational</v>
          </cell>
          <cell r="AE1138" t="str">
            <v>Operational</v>
          </cell>
          <cell r="AF1138" t="str">
            <v>Operational</v>
          </cell>
        </row>
        <row r="1139">
          <cell r="N1139" t="str">
            <v>China</v>
          </cell>
          <cell r="W1139" t="str">
            <v>Pending</v>
          </cell>
          <cell r="X1139" t="str">
            <v>Pending</v>
          </cell>
          <cell r="Y1139" t="str">
            <v>Pending</v>
          </cell>
          <cell r="Z1139" t="str">
            <v>Pending</v>
          </cell>
          <cell r="AA1139" t="str">
            <v>Pending</v>
          </cell>
          <cell r="AB1139" t="str">
            <v>Pending</v>
          </cell>
          <cell r="AC1139" t="str">
            <v>Pending</v>
          </cell>
          <cell r="AD1139" t="str">
            <v>Pending</v>
          </cell>
          <cell r="AE1139" t="str">
            <v>Pending</v>
          </cell>
          <cell r="AF1139" t="str">
            <v>Pending</v>
          </cell>
        </row>
        <row r="1140">
          <cell r="N1140" t="str">
            <v>China</v>
          </cell>
          <cell r="W1140" t="str">
            <v>Pending</v>
          </cell>
          <cell r="X1140" t="str">
            <v>Pending</v>
          </cell>
          <cell r="Y1140" t="str">
            <v>Pending</v>
          </cell>
          <cell r="Z1140" t="str">
            <v>Pending</v>
          </cell>
          <cell r="AA1140" t="str">
            <v>Pending</v>
          </cell>
          <cell r="AB1140" t="str">
            <v>Pending</v>
          </cell>
          <cell r="AC1140" t="str">
            <v>Pending</v>
          </cell>
          <cell r="AD1140" t="str">
            <v>Pending</v>
          </cell>
          <cell r="AE1140" t="str">
            <v>Pending</v>
          </cell>
          <cell r="AF1140" t="str">
            <v>Pending</v>
          </cell>
        </row>
        <row r="1141">
          <cell r="N1141" t="str">
            <v>China</v>
          </cell>
          <cell r="W1141" t="str">
            <v>Pending</v>
          </cell>
          <cell r="X1141" t="str">
            <v>Pending</v>
          </cell>
          <cell r="Y1141" t="str">
            <v>Pending</v>
          </cell>
          <cell r="Z1141" t="str">
            <v>Pending</v>
          </cell>
          <cell r="AA1141" t="str">
            <v>Pending</v>
          </cell>
          <cell r="AB1141" t="str">
            <v>Pending</v>
          </cell>
          <cell r="AC1141" t="str">
            <v>Pending</v>
          </cell>
          <cell r="AD1141" t="str">
            <v>Pending</v>
          </cell>
          <cell r="AE1141" t="str">
            <v>Pending</v>
          </cell>
          <cell r="AF1141" t="str">
            <v>Pending</v>
          </cell>
        </row>
        <row r="1142">
          <cell r="N1142" t="str">
            <v>China</v>
          </cell>
          <cell r="W1142" t="str">
            <v>Pending</v>
          </cell>
          <cell r="X1142" t="str">
            <v>Pending</v>
          </cell>
          <cell r="Y1142" t="str">
            <v>Pending</v>
          </cell>
          <cell r="Z1142" t="str">
            <v>Pending</v>
          </cell>
          <cell r="AA1142" t="str">
            <v>Pending</v>
          </cell>
          <cell r="AB1142" t="str">
            <v>Pending</v>
          </cell>
          <cell r="AC1142" t="str">
            <v>Pending</v>
          </cell>
          <cell r="AD1142" t="str">
            <v>Pending</v>
          </cell>
          <cell r="AE1142" t="str">
            <v>Pending</v>
          </cell>
          <cell r="AF1142" t="str">
            <v>Pending</v>
          </cell>
        </row>
        <row r="1143">
          <cell r="N1143" t="str">
            <v>China</v>
          </cell>
          <cell r="W1143" t="str">
            <v>Pending</v>
          </cell>
          <cell r="X1143" t="str">
            <v>Pending</v>
          </cell>
          <cell r="Y1143" t="str">
            <v>Pending</v>
          </cell>
          <cell r="Z1143" t="str">
            <v>Pending</v>
          </cell>
          <cell r="AA1143" t="str">
            <v>Pending</v>
          </cell>
          <cell r="AB1143" t="str">
            <v>Pending</v>
          </cell>
          <cell r="AC1143" t="str">
            <v>Pending</v>
          </cell>
          <cell r="AD1143" t="str">
            <v>Pending</v>
          </cell>
          <cell r="AE1143" t="str">
            <v>Pending</v>
          </cell>
          <cell r="AF1143" t="str">
            <v>Pending</v>
          </cell>
        </row>
        <row r="1144">
          <cell r="N1144" t="str">
            <v>China</v>
          </cell>
          <cell r="W1144" t="str">
            <v>Pending</v>
          </cell>
          <cell r="X1144" t="str">
            <v>Pending</v>
          </cell>
          <cell r="Y1144" t="str">
            <v>Pending</v>
          </cell>
          <cell r="Z1144" t="str">
            <v>Pending</v>
          </cell>
          <cell r="AA1144" t="str">
            <v>Pending</v>
          </cell>
          <cell r="AB1144" t="str">
            <v>Pending</v>
          </cell>
          <cell r="AC1144" t="str">
            <v>Pending</v>
          </cell>
          <cell r="AD1144" t="str">
            <v>Pending</v>
          </cell>
          <cell r="AE1144" t="str">
            <v>Pending</v>
          </cell>
          <cell r="AF1144" t="str">
            <v>Pending</v>
          </cell>
        </row>
        <row r="1145">
          <cell r="N1145" t="str">
            <v>China</v>
          </cell>
          <cell r="W1145" t="str">
            <v>Pending</v>
          </cell>
          <cell r="X1145" t="str">
            <v>Pending</v>
          </cell>
          <cell r="Y1145" t="str">
            <v>Pending</v>
          </cell>
          <cell r="Z1145" t="str">
            <v>Pending</v>
          </cell>
          <cell r="AA1145" t="str">
            <v>Pending</v>
          </cell>
          <cell r="AB1145" t="str">
            <v>Pending</v>
          </cell>
          <cell r="AC1145" t="str">
            <v>Pending</v>
          </cell>
          <cell r="AD1145" t="str">
            <v>Pending</v>
          </cell>
          <cell r="AE1145" t="str">
            <v>Pending</v>
          </cell>
          <cell r="AF1145" t="str">
            <v>Pending</v>
          </cell>
        </row>
        <row r="1146">
          <cell r="N1146" t="str">
            <v>China</v>
          </cell>
          <cell r="W1146" t="str">
            <v>Pending</v>
          </cell>
          <cell r="X1146" t="str">
            <v>Pending</v>
          </cell>
          <cell r="Y1146" t="str">
            <v>Pending</v>
          </cell>
          <cell r="Z1146" t="str">
            <v>Pending</v>
          </cell>
          <cell r="AA1146" t="str">
            <v>Pending</v>
          </cell>
          <cell r="AB1146" t="str">
            <v>Pending</v>
          </cell>
          <cell r="AC1146" t="str">
            <v>Pending</v>
          </cell>
          <cell r="AD1146" t="str">
            <v>Pending</v>
          </cell>
          <cell r="AE1146" t="str">
            <v>Pending</v>
          </cell>
          <cell r="AF1146" t="str">
            <v>Pending</v>
          </cell>
        </row>
        <row r="1147">
          <cell r="N1147" t="str">
            <v>China</v>
          </cell>
          <cell r="W1147" t="str">
            <v>Pending</v>
          </cell>
          <cell r="X1147" t="str">
            <v>Pending</v>
          </cell>
          <cell r="Y1147" t="str">
            <v>Pending</v>
          </cell>
          <cell r="Z1147" t="str">
            <v>Pending</v>
          </cell>
          <cell r="AA1147" t="str">
            <v>Pending</v>
          </cell>
          <cell r="AB1147" t="str">
            <v>Pending</v>
          </cell>
          <cell r="AC1147" t="str">
            <v>Pending</v>
          </cell>
          <cell r="AD1147" t="str">
            <v>Pending</v>
          </cell>
          <cell r="AE1147" t="str">
            <v>Pending</v>
          </cell>
          <cell r="AF1147" t="str">
            <v>Pending</v>
          </cell>
        </row>
        <row r="1148">
          <cell r="N1148" t="str">
            <v>China</v>
          </cell>
          <cell r="W1148" t="str">
            <v>Pending</v>
          </cell>
          <cell r="X1148" t="str">
            <v>Pending</v>
          </cell>
          <cell r="Y1148" t="str">
            <v>Pending</v>
          </cell>
          <cell r="Z1148" t="str">
            <v>Pending</v>
          </cell>
          <cell r="AA1148" t="str">
            <v>Pending</v>
          </cell>
          <cell r="AB1148" t="str">
            <v>Pending</v>
          </cell>
          <cell r="AC1148" t="str">
            <v>Pending</v>
          </cell>
          <cell r="AD1148" t="str">
            <v>Pending</v>
          </cell>
          <cell r="AE1148" t="str">
            <v>Pending</v>
          </cell>
          <cell r="AF1148" t="str">
            <v>Pending</v>
          </cell>
        </row>
        <row r="1149">
          <cell r="N1149" t="str">
            <v>China</v>
          </cell>
          <cell r="W1149" t="str">
            <v>Pending</v>
          </cell>
          <cell r="X1149" t="str">
            <v>Pending</v>
          </cell>
          <cell r="Y1149" t="str">
            <v>Pending</v>
          </cell>
          <cell r="Z1149" t="str">
            <v>Pending</v>
          </cell>
          <cell r="AA1149" t="str">
            <v>Pending</v>
          </cell>
          <cell r="AB1149" t="str">
            <v>Pending</v>
          </cell>
          <cell r="AC1149" t="str">
            <v>Pending</v>
          </cell>
          <cell r="AD1149" t="str">
            <v>Pending</v>
          </cell>
          <cell r="AE1149" t="str">
            <v>Pending</v>
          </cell>
          <cell r="AF1149" t="str">
            <v>Pending</v>
          </cell>
        </row>
        <row r="1150">
          <cell r="N1150" t="str">
            <v>China</v>
          </cell>
          <cell r="W1150" t="str">
            <v>Pending</v>
          </cell>
          <cell r="X1150" t="str">
            <v>Pending</v>
          </cell>
          <cell r="Y1150" t="str">
            <v>Pending</v>
          </cell>
          <cell r="Z1150" t="str">
            <v>Pending</v>
          </cell>
          <cell r="AA1150" t="str">
            <v>Pending</v>
          </cell>
          <cell r="AB1150" t="str">
            <v>Pending</v>
          </cell>
          <cell r="AC1150" t="str">
            <v>Pending</v>
          </cell>
          <cell r="AD1150" t="str">
            <v>Pending</v>
          </cell>
          <cell r="AE1150" t="str">
            <v>Pending</v>
          </cell>
          <cell r="AF1150" t="str">
            <v>Pending</v>
          </cell>
        </row>
        <row r="1151">
          <cell r="N1151" t="str">
            <v>China</v>
          </cell>
          <cell r="W1151" t="str">
            <v>Pending</v>
          </cell>
          <cell r="X1151" t="str">
            <v>Pending</v>
          </cell>
          <cell r="Y1151" t="str">
            <v>Pending</v>
          </cell>
          <cell r="Z1151" t="str">
            <v>Pending</v>
          </cell>
          <cell r="AA1151" t="str">
            <v>Pending</v>
          </cell>
          <cell r="AB1151" t="str">
            <v>Pending</v>
          </cell>
          <cell r="AC1151" t="str">
            <v>Pending</v>
          </cell>
          <cell r="AD1151" t="str">
            <v>Pending</v>
          </cell>
          <cell r="AE1151" t="str">
            <v>Pending</v>
          </cell>
          <cell r="AF1151" t="str">
            <v>Pending</v>
          </cell>
        </row>
        <row r="1152">
          <cell r="N1152" t="str">
            <v>China</v>
          </cell>
          <cell r="W1152" t="str">
            <v>Pending</v>
          </cell>
          <cell r="X1152" t="str">
            <v>Pending</v>
          </cell>
          <cell r="Y1152" t="str">
            <v>Pending</v>
          </cell>
          <cell r="Z1152" t="str">
            <v>Pending</v>
          </cell>
          <cell r="AA1152" t="str">
            <v>Pending</v>
          </cell>
          <cell r="AB1152" t="str">
            <v>Pending</v>
          </cell>
          <cell r="AC1152" t="str">
            <v>Pending</v>
          </cell>
          <cell r="AD1152" t="str">
            <v>Pending</v>
          </cell>
          <cell r="AE1152" t="str">
            <v>Pending</v>
          </cell>
          <cell r="AF1152" t="str">
            <v>Pending</v>
          </cell>
        </row>
        <row r="1153">
          <cell r="N1153" t="str">
            <v>China</v>
          </cell>
          <cell r="W1153" t="str">
            <v>Pending</v>
          </cell>
          <cell r="X1153" t="str">
            <v>Pending</v>
          </cell>
          <cell r="Y1153" t="str">
            <v>Pending</v>
          </cell>
          <cell r="Z1153" t="str">
            <v>Pending</v>
          </cell>
          <cell r="AA1153" t="str">
            <v>Pending</v>
          </cell>
          <cell r="AB1153" t="str">
            <v>Pending</v>
          </cell>
          <cell r="AC1153" t="str">
            <v>Pending</v>
          </cell>
          <cell r="AD1153" t="str">
            <v>Pending</v>
          </cell>
          <cell r="AE1153" t="str">
            <v>Pending</v>
          </cell>
          <cell r="AF1153" t="str">
            <v>Pending</v>
          </cell>
        </row>
        <row r="1154">
          <cell r="N1154" t="str">
            <v>China</v>
          </cell>
          <cell r="W1154" t="str">
            <v>Pending</v>
          </cell>
          <cell r="X1154" t="str">
            <v>Pending</v>
          </cell>
          <cell r="Y1154" t="str">
            <v>Pending</v>
          </cell>
          <cell r="Z1154" t="str">
            <v>Pending</v>
          </cell>
          <cell r="AA1154" t="str">
            <v>Pending</v>
          </cell>
          <cell r="AB1154" t="str">
            <v>Pending</v>
          </cell>
          <cell r="AC1154" t="str">
            <v>Pending</v>
          </cell>
          <cell r="AD1154" t="str">
            <v>Pending</v>
          </cell>
          <cell r="AE1154" t="str">
            <v>Pending</v>
          </cell>
          <cell r="AF1154" t="str">
            <v>Pending</v>
          </cell>
        </row>
        <row r="1155">
          <cell r="N1155" t="str">
            <v>Taiwan</v>
          </cell>
          <cell r="W1155" t="str">
            <v>Operational</v>
          </cell>
          <cell r="X1155" t="str">
            <v>Operational</v>
          </cell>
          <cell r="Y1155" t="str">
            <v>Operational</v>
          </cell>
          <cell r="Z1155" t="str">
            <v>Operational</v>
          </cell>
          <cell r="AA1155" t="str">
            <v>Operational</v>
          </cell>
          <cell r="AB1155" t="str">
            <v>Operational</v>
          </cell>
          <cell r="AC1155" t="str">
            <v>Operational</v>
          </cell>
          <cell r="AD1155" t="str">
            <v>Operational</v>
          </cell>
          <cell r="AE1155" t="str">
            <v>Operational</v>
          </cell>
          <cell r="AF1155" t="str">
            <v>Operational</v>
          </cell>
        </row>
        <row r="1156">
          <cell r="N1156" t="str">
            <v>Taiwan</v>
          </cell>
          <cell r="W1156" t="str">
            <v>Operational</v>
          </cell>
          <cell r="X1156" t="str">
            <v>Operational</v>
          </cell>
          <cell r="Y1156" t="str">
            <v>Operational</v>
          </cell>
          <cell r="Z1156" t="str">
            <v>Operational</v>
          </cell>
          <cell r="AA1156" t="str">
            <v>Operational</v>
          </cell>
          <cell r="AB1156" t="str">
            <v>Operational</v>
          </cell>
          <cell r="AC1156" t="str">
            <v>Operational</v>
          </cell>
          <cell r="AD1156" t="str">
            <v>Operational</v>
          </cell>
          <cell r="AE1156" t="str">
            <v>Operational</v>
          </cell>
          <cell r="AF1156" t="str">
            <v>Operational</v>
          </cell>
        </row>
        <row r="1157">
          <cell r="N1157" t="str">
            <v>China</v>
          </cell>
          <cell r="W1157" t="str">
            <v>Under Construction</v>
          </cell>
          <cell r="X1157" t="str">
            <v>Under Construction</v>
          </cell>
          <cell r="Y1157" t="str">
            <v>Under Construction</v>
          </cell>
          <cell r="Z1157" t="str">
            <v>Under Construction</v>
          </cell>
          <cell r="AA1157" t="str">
            <v>Under Construction</v>
          </cell>
          <cell r="AB1157" t="str">
            <v>Operational</v>
          </cell>
          <cell r="AC1157" t="str">
            <v>Operational</v>
          </cell>
          <cell r="AD1157" t="str">
            <v>Operational</v>
          </cell>
          <cell r="AE1157" t="str">
            <v>Operational</v>
          </cell>
          <cell r="AF1157" t="str">
            <v>Operational</v>
          </cell>
        </row>
        <row r="1158">
          <cell r="N1158" t="str">
            <v>China</v>
          </cell>
          <cell r="W1158"/>
          <cell r="X1158"/>
          <cell r="Y1158"/>
          <cell r="Z1158"/>
          <cell r="AA1158"/>
          <cell r="AB1158" t="str">
            <v>Operational</v>
          </cell>
          <cell r="AC1158" t="str">
            <v>Operational</v>
          </cell>
          <cell r="AD1158" t="str">
            <v>Operational</v>
          </cell>
          <cell r="AE1158" t="str">
            <v>Operational</v>
          </cell>
          <cell r="AF1158" t="str">
            <v>Operational</v>
          </cell>
        </row>
        <row r="1159">
          <cell r="N1159" t="str">
            <v>China</v>
          </cell>
          <cell r="W1159"/>
          <cell r="X1159"/>
          <cell r="Y1159"/>
          <cell r="Z1159"/>
          <cell r="AA1159" t="str">
            <v>Operational</v>
          </cell>
          <cell r="AB1159" t="str">
            <v>Operational</v>
          </cell>
          <cell r="AC1159" t="str">
            <v>Operational</v>
          </cell>
          <cell r="AD1159" t="str">
            <v>Operational</v>
          </cell>
          <cell r="AE1159" t="str">
            <v>Operational</v>
          </cell>
          <cell r="AF1159" t="str">
            <v>Operational</v>
          </cell>
        </row>
        <row r="1160">
          <cell r="N1160" t="str">
            <v>China</v>
          </cell>
          <cell r="W1160" t="str">
            <v>Pending</v>
          </cell>
          <cell r="X1160" t="str">
            <v>Pending</v>
          </cell>
          <cell r="Y1160" t="str">
            <v>Pending</v>
          </cell>
          <cell r="Z1160" t="str">
            <v>Pending</v>
          </cell>
          <cell r="AA1160" t="str">
            <v>Pending</v>
          </cell>
          <cell r="AB1160" t="str">
            <v>Pending</v>
          </cell>
          <cell r="AC1160" t="str">
            <v>Pending</v>
          </cell>
          <cell r="AD1160" t="str">
            <v>Pending</v>
          </cell>
          <cell r="AE1160" t="str">
            <v>Pending</v>
          </cell>
          <cell r="AF1160" t="str">
            <v>Pending</v>
          </cell>
        </row>
        <row r="1161">
          <cell r="N1161" t="str">
            <v>Japan</v>
          </cell>
          <cell r="W1161" t="str">
            <v>Operational</v>
          </cell>
          <cell r="X1161" t="str">
            <v>Operational</v>
          </cell>
          <cell r="Y1161" t="str">
            <v>Operational</v>
          </cell>
          <cell r="Z1161" t="str">
            <v>Operational</v>
          </cell>
          <cell r="AA1161" t="str">
            <v>Operational</v>
          </cell>
          <cell r="AB1161" t="str">
            <v>Operational</v>
          </cell>
          <cell r="AC1161" t="str">
            <v>Operational</v>
          </cell>
          <cell r="AD1161" t="str">
            <v>Operational</v>
          </cell>
          <cell r="AE1161" t="str">
            <v>Operational</v>
          </cell>
          <cell r="AF1161" t="str">
            <v>Operational</v>
          </cell>
        </row>
        <row r="1162">
          <cell r="N1162" t="str">
            <v>Japan</v>
          </cell>
          <cell r="W1162" t="str">
            <v>Operational</v>
          </cell>
          <cell r="X1162" t="str">
            <v>Operational</v>
          </cell>
          <cell r="Y1162" t="str">
            <v>Operational</v>
          </cell>
          <cell r="Z1162" t="str">
            <v>Operational</v>
          </cell>
          <cell r="AA1162" t="str">
            <v>Operational</v>
          </cell>
          <cell r="AB1162" t="str">
            <v>Operational</v>
          </cell>
          <cell r="AC1162" t="str">
            <v>Operational</v>
          </cell>
          <cell r="AD1162" t="str">
            <v>Operational</v>
          </cell>
          <cell r="AE1162" t="str">
            <v>Operational</v>
          </cell>
          <cell r="AF1162" t="str">
            <v>Operational</v>
          </cell>
        </row>
        <row r="1163">
          <cell r="N1163" t="str">
            <v>Thailand</v>
          </cell>
          <cell r="W1163" t="str">
            <v>Operational</v>
          </cell>
          <cell r="X1163" t="str">
            <v>Operational</v>
          </cell>
          <cell r="Y1163" t="str">
            <v>Operational</v>
          </cell>
          <cell r="Z1163" t="str">
            <v>Operational</v>
          </cell>
          <cell r="AA1163" t="str">
            <v>Operational</v>
          </cell>
          <cell r="AB1163" t="str">
            <v>Operational</v>
          </cell>
          <cell r="AC1163" t="str">
            <v>Operational</v>
          </cell>
          <cell r="AD1163" t="str">
            <v>Operational</v>
          </cell>
          <cell r="AE1163" t="str">
            <v>Operational</v>
          </cell>
          <cell r="AF1163" t="str">
            <v>Operational</v>
          </cell>
        </row>
        <row r="1164">
          <cell r="N1164" t="str">
            <v>Japan</v>
          </cell>
          <cell r="W1164" t="str">
            <v>Operational</v>
          </cell>
          <cell r="X1164" t="str">
            <v>Operational</v>
          </cell>
          <cell r="Y1164" t="str">
            <v>Operational</v>
          </cell>
          <cell r="Z1164" t="str">
            <v>Operational</v>
          </cell>
          <cell r="AA1164" t="str">
            <v>Operational</v>
          </cell>
          <cell r="AB1164" t="str">
            <v>Operational</v>
          </cell>
          <cell r="AC1164" t="str">
            <v>Operational</v>
          </cell>
          <cell r="AD1164" t="str">
            <v>Operational</v>
          </cell>
          <cell r="AE1164" t="str">
            <v>Operational</v>
          </cell>
          <cell r="AF1164" t="str">
            <v>Operational</v>
          </cell>
        </row>
        <row r="1165">
          <cell r="N1165" t="str">
            <v>Japan</v>
          </cell>
          <cell r="W1165" t="str">
            <v>Operational</v>
          </cell>
          <cell r="X1165" t="str">
            <v>Operational</v>
          </cell>
          <cell r="Y1165" t="str">
            <v>Operational</v>
          </cell>
          <cell r="Z1165" t="str">
            <v>Operational</v>
          </cell>
          <cell r="AA1165" t="str">
            <v>Operational</v>
          </cell>
          <cell r="AB1165" t="str">
            <v>Operational</v>
          </cell>
          <cell r="AC1165" t="str">
            <v>Operational</v>
          </cell>
          <cell r="AD1165" t="str">
            <v>Operational</v>
          </cell>
          <cell r="AE1165" t="str">
            <v>Operational</v>
          </cell>
          <cell r="AF1165" t="str">
            <v>Operational</v>
          </cell>
        </row>
        <row r="1166">
          <cell r="N1166" t="str">
            <v>Japan</v>
          </cell>
          <cell r="W1166" t="str">
            <v>Operational</v>
          </cell>
          <cell r="X1166" t="str">
            <v>Operational</v>
          </cell>
          <cell r="Y1166" t="str">
            <v>Operational</v>
          </cell>
          <cell r="Z1166" t="str">
            <v>Operational</v>
          </cell>
          <cell r="AA1166" t="str">
            <v>Operational</v>
          </cell>
          <cell r="AB1166" t="str">
            <v>Operational</v>
          </cell>
          <cell r="AC1166" t="str">
            <v>Operational</v>
          </cell>
          <cell r="AD1166" t="str">
            <v>Operational</v>
          </cell>
          <cell r="AE1166" t="str">
            <v>Operational</v>
          </cell>
          <cell r="AF1166" t="str">
            <v>Operational</v>
          </cell>
        </row>
        <row r="1167">
          <cell r="N1167" t="str">
            <v>Japan</v>
          </cell>
          <cell r="W1167" t="str">
            <v>Operational</v>
          </cell>
          <cell r="X1167" t="str">
            <v>Operational</v>
          </cell>
          <cell r="Y1167" t="str">
            <v>Operational</v>
          </cell>
          <cell r="Z1167" t="str">
            <v>Operational</v>
          </cell>
          <cell r="AA1167" t="str">
            <v>Operational</v>
          </cell>
          <cell r="AB1167" t="str">
            <v>Operational</v>
          </cell>
          <cell r="AC1167" t="str">
            <v>Operational</v>
          </cell>
          <cell r="AD1167" t="str">
            <v>Operational</v>
          </cell>
          <cell r="AE1167" t="str">
            <v>Operational</v>
          </cell>
          <cell r="AF1167" t="str">
            <v>Operational</v>
          </cell>
        </row>
        <row r="1168">
          <cell r="N1168" t="str">
            <v>Japan</v>
          </cell>
          <cell r="W1168" t="str">
            <v>Operational</v>
          </cell>
          <cell r="X1168" t="str">
            <v>Operational</v>
          </cell>
          <cell r="Y1168" t="str">
            <v>Operational</v>
          </cell>
          <cell r="Z1168" t="str">
            <v>Operational</v>
          </cell>
          <cell r="AA1168" t="str">
            <v>Operational</v>
          </cell>
          <cell r="AB1168" t="str">
            <v>Operational</v>
          </cell>
          <cell r="AC1168" t="str">
            <v>Operational</v>
          </cell>
          <cell r="AD1168" t="str">
            <v>Operational</v>
          </cell>
          <cell r="AE1168" t="str">
            <v>Operational</v>
          </cell>
          <cell r="AF1168" t="str">
            <v>Operational</v>
          </cell>
        </row>
        <row r="1169">
          <cell r="N1169" t="str">
            <v>Japan</v>
          </cell>
          <cell r="W1169" t="str">
            <v>Operational</v>
          </cell>
          <cell r="X1169" t="str">
            <v>Operational</v>
          </cell>
          <cell r="Y1169" t="str">
            <v>Operational</v>
          </cell>
          <cell r="Z1169" t="str">
            <v>Operational</v>
          </cell>
          <cell r="AA1169" t="str">
            <v>Operational</v>
          </cell>
          <cell r="AB1169" t="str">
            <v>Operational</v>
          </cell>
          <cell r="AC1169" t="str">
            <v>Operational</v>
          </cell>
          <cell r="AD1169" t="str">
            <v>Operational</v>
          </cell>
          <cell r="AE1169" t="str">
            <v>Operational</v>
          </cell>
          <cell r="AF1169" t="str">
            <v>Operational</v>
          </cell>
        </row>
        <row r="1170">
          <cell r="N1170" t="str">
            <v>Japan</v>
          </cell>
          <cell r="W1170" t="str">
            <v>Operational</v>
          </cell>
          <cell r="X1170" t="str">
            <v>Operational</v>
          </cell>
          <cell r="Y1170" t="str">
            <v>Operational</v>
          </cell>
          <cell r="Z1170" t="str">
            <v>Operational</v>
          </cell>
          <cell r="AA1170" t="str">
            <v>Operational</v>
          </cell>
          <cell r="AB1170" t="str">
            <v>Operational</v>
          </cell>
          <cell r="AC1170" t="str">
            <v>Operational</v>
          </cell>
          <cell r="AD1170" t="str">
            <v>Operational</v>
          </cell>
          <cell r="AE1170" t="str">
            <v>Operational</v>
          </cell>
          <cell r="AF1170" t="str">
            <v>Operational</v>
          </cell>
        </row>
        <row r="1171">
          <cell r="N1171" t="str">
            <v>Japan</v>
          </cell>
          <cell r="W1171" t="str">
            <v>Operational</v>
          </cell>
          <cell r="X1171" t="str">
            <v>Operational</v>
          </cell>
          <cell r="Y1171" t="str">
            <v>Operational</v>
          </cell>
          <cell r="Z1171" t="str">
            <v>Operational</v>
          </cell>
          <cell r="AA1171" t="str">
            <v>Operational</v>
          </cell>
          <cell r="AB1171" t="str">
            <v>Operational</v>
          </cell>
          <cell r="AC1171" t="str">
            <v>Operational</v>
          </cell>
          <cell r="AD1171" t="str">
            <v>Operational</v>
          </cell>
          <cell r="AE1171" t="str">
            <v>Operational</v>
          </cell>
          <cell r="AF1171" t="str">
            <v>Operational</v>
          </cell>
        </row>
        <row r="1172">
          <cell r="N1172" t="str">
            <v>Japan</v>
          </cell>
          <cell r="W1172" t="str">
            <v>Operational</v>
          </cell>
          <cell r="X1172" t="str">
            <v>Operational</v>
          </cell>
          <cell r="Y1172" t="str">
            <v>Operational</v>
          </cell>
          <cell r="Z1172" t="str">
            <v>Operational</v>
          </cell>
          <cell r="AA1172" t="str">
            <v>Operational</v>
          </cell>
          <cell r="AB1172" t="str">
            <v>Operational</v>
          </cell>
          <cell r="AC1172" t="str">
            <v>Operational</v>
          </cell>
          <cell r="AD1172" t="str">
            <v>Operational</v>
          </cell>
          <cell r="AE1172" t="str">
            <v>Operational</v>
          </cell>
          <cell r="AF1172" t="str">
            <v>Operational</v>
          </cell>
        </row>
        <row r="1173">
          <cell r="N1173" t="str">
            <v>Japan</v>
          </cell>
          <cell r="W1173" t="str">
            <v>Operational</v>
          </cell>
          <cell r="X1173" t="str">
            <v>Operational</v>
          </cell>
          <cell r="Y1173" t="str">
            <v>Operational</v>
          </cell>
          <cell r="Z1173" t="str">
            <v>Operational</v>
          </cell>
          <cell r="AA1173" t="str">
            <v>Operational</v>
          </cell>
          <cell r="AB1173" t="str">
            <v>Operational</v>
          </cell>
          <cell r="AC1173" t="str">
            <v>Operational</v>
          </cell>
          <cell r="AD1173" t="str">
            <v>Operational</v>
          </cell>
          <cell r="AE1173" t="str">
            <v>Operational</v>
          </cell>
          <cell r="AF1173" t="str">
            <v>Operational</v>
          </cell>
        </row>
        <row r="1174">
          <cell r="N1174" t="str">
            <v>India</v>
          </cell>
          <cell r="W1174" t="str">
            <v>Operational</v>
          </cell>
          <cell r="X1174" t="str">
            <v>Operational</v>
          </cell>
          <cell r="Y1174" t="str">
            <v>Operational</v>
          </cell>
          <cell r="Z1174" t="str">
            <v>Operational</v>
          </cell>
          <cell r="AA1174" t="str">
            <v>Operational</v>
          </cell>
          <cell r="AB1174" t="str">
            <v>Operational</v>
          </cell>
          <cell r="AC1174" t="str">
            <v>Operational</v>
          </cell>
          <cell r="AD1174" t="str">
            <v>Operational</v>
          </cell>
          <cell r="AE1174" t="str">
            <v>Operational</v>
          </cell>
          <cell r="AF1174" t="str">
            <v>Operational</v>
          </cell>
        </row>
        <row r="1175">
          <cell r="N1175" t="str">
            <v>India</v>
          </cell>
          <cell r="W1175" t="str">
            <v>Operational</v>
          </cell>
          <cell r="X1175" t="str">
            <v>Operational</v>
          </cell>
          <cell r="Y1175" t="str">
            <v>Operational</v>
          </cell>
          <cell r="Z1175" t="str">
            <v>Operational</v>
          </cell>
          <cell r="AA1175" t="str">
            <v>Operational</v>
          </cell>
          <cell r="AB1175" t="str">
            <v>Operational</v>
          </cell>
          <cell r="AC1175" t="str">
            <v>Operational</v>
          </cell>
          <cell r="AD1175" t="str">
            <v>Operational</v>
          </cell>
          <cell r="AE1175" t="str">
            <v>Operational</v>
          </cell>
          <cell r="AF1175" t="str">
            <v>Operational</v>
          </cell>
        </row>
        <row r="1176">
          <cell r="N1176" t="str">
            <v>India</v>
          </cell>
          <cell r="W1176" t="str">
            <v>Operational</v>
          </cell>
          <cell r="X1176" t="str">
            <v>Operational</v>
          </cell>
          <cell r="Y1176" t="str">
            <v>Operational</v>
          </cell>
          <cell r="Z1176" t="str">
            <v>Operational</v>
          </cell>
          <cell r="AA1176" t="str">
            <v>Operational</v>
          </cell>
          <cell r="AB1176" t="str">
            <v>Operational</v>
          </cell>
          <cell r="AC1176" t="str">
            <v>Operational</v>
          </cell>
          <cell r="AD1176" t="str">
            <v>Operational</v>
          </cell>
          <cell r="AE1176" t="str">
            <v>Operational</v>
          </cell>
          <cell r="AF1176" t="str">
            <v>Operational</v>
          </cell>
        </row>
        <row r="1177">
          <cell r="N1177" t="str">
            <v>India</v>
          </cell>
          <cell r="W1177" t="str">
            <v>Operational</v>
          </cell>
          <cell r="X1177" t="str">
            <v>Operational</v>
          </cell>
          <cell r="Y1177" t="str">
            <v>Operational</v>
          </cell>
          <cell r="Z1177" t="str">
            <v>Operational</v>
          </cell>
          <cell r="AA1177" t="str">
            <v>Operational</v>
          </cell>
          <cell r="AB1177" t="str">
            <v>Operational</v>
          </cell>
          <cell r="AC1177" t="str">
            <v>Operational</v>
          </cell>
          <cell r="AD1177" t="str">
            <v>Operational</v>
          </cell>
          <cell r="AE1177" t="str">
            <v>Operational</v>
          </cell>
          <cell r="AF1177" t="str">
            <v>Operational</v>
          </cell>
        </row>
        <row r="1178">
          <cell r="N1178" t="str">
            <v>India</v>
          </cell>
          <cell r="W1178" t="str">
            <v>Operational</v>
          </cell>
          <cell r="X1178" t="str">
            <v>Operational</v>
          </cell>
          <cell r="Y1178" t="str">
            <v>Operational</v>
          </cell>
          <cell r="Z1178" t="str">
            <v>Operational</v>
          </cell>
          <cell r="AA1178" t="str">
            <v>Operational</v>
          </cell>
          <cell r="AB1178" t="str">
            <v>Operational</v>
          </cell>
          <cell r="AC1178" t="str">
            <v>Operational</v>
          </cell>
          <cell r="AD1178" t="str">
            <v>Operational</v>
          </cell>
          <cell r="AE1178" t="str">
            <v>Operational</v>
          </cell>
          <cell r="AF1178" t="str">
            <v>Operational</v>
          </cell>
        </row>
        <row r="1179">
          <cell r="N1179" t="str">
            <v>India</v>
          </cell>
          <cell r="W1179" t="str">
            <v>Operational</v>
          </cell>
          <cell r="X1179" t="str">
            <v>Operational</v>
          </cell>
          <cell r="Y1179" t="str">
            <v>Operational</v>
          </cell>
          <cell r="Z1179" t="str">
            <v>Operational</v>
          </cell>
          <cell r="AA1179" t="str">
            <v>Operational</v>
          </cell>
          <cell r="AB1179" t="str">
            <v>Operational</v>
          </cell>
          <cell r="AC1179" t="str">
            <v>Operational</v>
          </cell>
          <cell r="AD1179" t="str">
            <v>Operational</v>
          </cell>
          <cell r="AE1179" t="str">
            <v>Operational</v>
          </cell>
          <cell r="AF1179" t="str">
            <v>Operational</v>
          </cell>
        </row>
        <row r="1180">
          <cell r="N1180" t="str">
            <v>India</v>
          </cell>
          <cell r="W1180" t="str">
            <v>Operational</v>
          </cell>
          <cell r="X1180" t="str">
            <v>Operational</v>
          </cell>
          <cell r="Y1180" t="str">
            <v>Operational</v>
          </cell>
          <cell r="Z1180" t="str">
            <v>Operational</v>
          </cell>
          <cell r="AA1180" t="str">
            <v>Operational</v>
          </cell>
          <cell r="AB1180" t="str">
            <v>Operational</v>
          </cell>
          <cell r="AC1180" t="str">
            <v>Operational</v>
          </cell>
          <cell r="AD1180" t="str">
            <v>Operational</v>
          </cell>
          <cell r="AE1180" t="str">
            <v>Operational</v>
          </cell>
          <cell r="AF1180" t="str">
            <v>Operational</v>
          </cell>
        </row>
        <row r="1181">
          <cell r="N1181" t="str">
            <v>India</v>
          </cell>
          <cell r="W1181" t="str">
            <v>Operational</v>
          </cell>
          <cell r="X1181" t="str">
            <v>Operational</v>
          </cell>
          <cell r="Y1181" t="str">
            <v>Operational</v>
          </cell>
          <cell r="Z1181" t="str">
            <v>Operational</v>
          </cell>
          <cell r="AA1181" t="str">
            <v>Operational</v>
          </cell>
          <cell r="AB1181" t="str">
            <v>Operational</v>
          </cell>
          <cell r="AC1181" t="str">
            <v>Operational</v>
          </cell>
          <cell r="AD1181" t="str">
            <v>Operational</v>
          </cell>
          <cell r="AE1181" t="str">
            <v>Operational</v>
          </cell>
          <cell r="AF1181" t="str">
            <v>Operational</v>
          </cell>
        </row>
        <row r="1182">
          <cell r="N1182" t="str">
            <v>India</v>
          </cell>
          <cell r="W1182" t="str">
            <v>Operational</v>
          </cell>
          <cell r="X1182" t="str">
            <v>Operational</v>
          </cell>
          <cell r="Y1182" t="str">
            <v>Operational</v>
          </cell>
          <cell r="Z1182" t="str">
            <v>Operational</v>
          </cell>
          <cell r="AA1182" t="str">
            <v>Operational</v>
          </cell>
          <cell r="AB1182" t="str">
            <v>Operational</v>
          </cell>
          <cell r="AC1182" t="str">
            <v>Operational</v>
          </cell>
          <cell r="AD1182" t="str">
            <v>Operational</v>
          </cell>
          <cell r="AE1182" t="str">
            <v>Operational</v>
          </cell>
          <cell r="AF1182" t="str">
            <v>Operational</v>
          </cell>
        </row>
        <row r="1183">
          <cell r="N1183" t="str">
            <v>India</v>
          </cell>
          <cell r="W1183" t="str">
            <v>Operational</v>
          </cell>
          <cell r="X1183" t="str">
            <v>Operational</v>
          </cell>
          <cell r="Y1183" t="str">
            <v>Operational</v>
          </cell>
          <cell r="Z1183" t="str">
            <v>Operational</v>
          </cell>
          <cell r="AA1183" t="str">
            <v>Operational</v>
          </cell>
          <cell r="AB1183" t="str">
            <v>Operational</v>
          </cell>
          <cell r="AC1183" t="str">
            <v>Operational</v>
          </cell>
          <cell r="AD1183" t="str">
            <v>Operational</v>
          </cell>
          <cell r="AE1183" t="str">
            <v>Operational</v>
          </cell>
          <cell r="AF1183" t="str">
            <v>Operational</v>
          </cell>
        </row>
        <row r="1184">
          <cell r="N1184" t="str">
            <v>India</v>
          </cell>
          <cell r="W1184" t="str">
            <v>Operational</v>
          </cell>
          <cell r="X1184" t="str">
            <v>Operational</v>
          </cell>
          <cell r="Y1184" t="str">
            <v>Operational</v>
          </cell>
          <cell r="Z1184" t="str">
            <v>Operational</v>
          </cell>
          <cell r="AA1184" t="str">
            <v>Operational</v>
          </cell>
          <cell r="AB1184" t="str">
            <v>Operational</v>
          </cell>
          <cell r="AC1184" t="str">
            <v>Operational</v>
          </cell>
          <cell r="AD1184" t="str">
            <v>Operational</v>
          </cell>
          <cell r="AE1184" t="str">
            <v>Operational</v>
          </cell>
          <cell r="AF1184" t="str">
            <v>Operational</v>
          </cell>
        </row>
        <row r="1185">
          <cell r="N1185" t="str">
            <v>India</v>
          </cell>
          <cell r="W1185" t="str">
            <v>Operational</v>
          </cell>
          <cell r="X1185" t="str">
            <v>Operational</v>
          </cell>
          <cell r="Y1185" t="str">
            <v>Operational</v>
          </cell>
          <cell r="Z1185" t="str">
            <v>Operational</v>
          </cell>
          <cell r="AA1185" t="str">
            <v>Operational</v>
          </cell>
          <cell r="AB1185" t="str">
            <v>Operational</v>
          </cell>
          <cell r="AC1185" t="str">
            <v>Operational</v>
          </cell>
          <cell r="AD1185" t="str">
            <v>Operational</v>
          </cell>
          <cell r="AE1185" t="str">
            <v>Operational</v>
          </cell>
          <cell r="AF1185" t="str">
            <v>Operational</v>
          </cell>
        </row>
        <row r="1186">
          <cell r="N1186" t="str">
            <v>Japan</v>
          </cell>
          <cell r="W1186" t="str">
            <v>Operational</v>
          </cell>
          <cell r="X1186" t="str">
            <v>Operational</v>
          </cell>
          <cell r="Y1186" t="str">
            <v>Operational</v>
          </cell>
          <cell r="Z1186" t="str">
            <v>Operational</v>
          </cell>
          <cell r="AA1186" t="str">
            <v>Operational</v>
          </cell>
          <cell r="AB1186" t="str">
            <v>Operational</v>
          </cell>
          <cell r="AC1186" t="str">
            <v>Operational</v>
          </cell>
          <cell r="AD1186" t="str">
            <v>Operational</v>
          </cell>
          <cell r="AE1186" t="str">
            <v>Operational</v>
          </cell>
          <cell r="AF1186" t="str">
            <v>Operational</v>
          </cell>
        </row>
        <row r="1187">
          <cell r="N1187" t="str">
            <v>Japan</v>
          </cell>
          <cell r="W1187" t="str">
            <v>Operational</v>
          </cell>
          <cell r="X1187" t="str">
            <v>Operational</v>
          </cell>
          <cell r="Y1187" t="str">
            <v>Operational</v>
          </cell>
          <cell r="Z1187" t="str">
            <v>Operational</v>
          </cell>
          <cell r="AA1187" t="str">
            <v>Operational</v>
          </cell>
          <cell r="AB1187" t="str">
            <v>Operational</v>
          </cell>
          <cell r="AC1187" t="str">
            <v>Operational</v>
          </cell>
          <cell r="AD1187" t="str">
            <v>Operational</v>
          </cell>
          <cell r="AE1187" t="str">
            <v>Operational</v>
          </cell>
          <cell r="AF1187" t="str">
            <v>Operational</v>
          </cell>
        </row>
        <row r="1188">
          <cell r="N1188" t="str">
            <v>Japan</v>
          </cell>
          <cell r="W1188" t="str">
            <v>Operational</v>
          </cell>
          <cell r="X1188" t="str">
            <v>Operational</v>
          </cell>
          <cell r="Y1188" t="str">
            <v>Operational</v>
          </cell>
          <cell r="Z1188" t="str">
            <v>Operational</v>
          </cell>
          <cell r="AA1188" t="str">
            <v>Operational</v>
          </cell>
          <cell r="AB1188" t="str">
            <v>Operational</v>
          </cell>
          <cell r="AC1188" t="str">
            <v>Operational</v>
          </cell>
          <cell r="AD1188" t="str">
            <v>Operational</v>
          </cell>
          <cell r="AE1188" t="str">
            <v>Operational</v>
          </cell>
          <cell r="AF1188" t="str">
            <v>Operational</v>
          </cell>
        </row>
        <row r="1189">
          <cell r="N1189" t="str">
            <v>Japan</v>
          </cell>
          <cell r="W1189" t="str">
            <v>Operational</v>
          </cell>
          <cell r="X1189" t="str">
            <v>Operational</v>
          </cell>
          <cell r="Y1189" t="str">
            <v>Operational</v>
          </cell>
          <cell r="Z1189" t="str">
            <v>Operational</v>
          </cell>
          <cell r="AA1189" t="str">
            <v>Operational</v>
          </cell>
          <cell r="AB1189" t="str">
            <v>Operational</v>
          </cell>
          <cell r="AC1189" t="str">
            <v>Operational</v>
          </cell>
          <cell r="AD1189" t="str">
            <v>Operational</v>
          </cell>
          <cell r="AE1189" t="str">
            <v>Operational</v>
          </cell>
          <cell r="AF1189" t="str">
            <v>Operational</v>
          </cell>
        </row>
        <row r="1190">
          <cell r="N1190" t="str">
            <v>China</v>
          </cell>
          <cell r="W1190" t="str">
            <v>Operational</v>
          </cell>
          <cell r="X1190" t="str">
            <v>Operational</v>
          </cell>
          <cell r="Y1190" t="str">
            <v>Operational</v>
          </cell>
          <cell r="Z1190" t="str">
            <v>Operational</v>
          </cell>
          <cell r="AA1190" t="str">
            <v>Operational</v>
          </cell>
          <cell r="AB1190" t="str">
            <v>Operational</v>
          </cell>
          <cell r="AC1190" t="str">
            <v>Operational</v>
          </cell>
          <cell r="AD1190" t="str">
            <v>Operational</v>
          </cell>
          <cell r="AE1190" t="str">
            <v>Operational</v>
          </cell>
          <cell r="AF1190" t="str">
            <v>Operational</v>
          </cell>
        </row>
        <row r="1191">
          <cell r="N1191" t="str">
            <v>Australia</v>
          </cell>
          <cell r="W1191" t="str">
            <v>Operational</v>
          </cell>
          <cell r="X1191" t="str">
            <v>Operational</v>
          </cell>
          <cell r="Y1191" t="str">
            <v>Operational</v>
          </cell>
          <cell r="Z1191" t="str">
            <v>Operational</v>
          </cell>
          <cell r="AA1191" t="str">
            <v>Operational</v>
          </cell>
          <cell r="AB1191" t="str">
            <v>Operational</v>
          </cell>
          <cell r="AC1191" t="str">
            <v>Operational</v>
          </cell>
          <cell r="AD1191" t="str">
            <v>Operational</v>
          </cell>
          <cell r="AE1191" t="str">
            <v>Operational</v>
          </cell>
          <cell r="AF1191" t="str">
            <v>Operational</v>
          </cell>
        </row>
        <row r="1192">
          <cell r="N1192" t="str">
            <v>Japan</v>
          </cell>
          <cell r="W1192" t="str">
            <v>Operational</v>
          </cell>
          <cell r="X1192" t="str">
            <v>Operational</v>
          </cell>
          <cell r="Y1192" t="str">
            <v>Operational</v>
          </cell>
          <cell r="Z1192" t="str">
            <v>Operational</v>
          </cell>
          <cell r="AA1192" t="str">
            <v>Operational</v>
          </cell>
          <cell r="AB1192" t="str">
            <v>Operational</v>
          </cell>
          <cell r="AC1192" t="str">
            <v>Operational</v>
          </cell>
          <cell r="AD1192" t="str">
            <v>Operational</v>
          </cell>
          <cell r="AE1192" t="str">
            <v>Operational</v>
          </cell>
          <cell r="AF1192" t="str">
            <v>Operational</v>
          </cell>
        </row>
        <row r="1193">
          <cell r="N1193" t="str">
            <v>Hong Kong SAR, China</v>
          </cell>
          <cell r="W1193" t="str">
            <v>Under Construction</v>
          </cell>
          <cell r="X1193" t="str">
            <v>Under Construction</v>
          </cell>
          <cell r="Y1193" t="str">
            <v>Operational</v>
          </cell>
          <cell r="Z1193" t="str">
            <v>Operational</v>
          </cell>
          <cell r="AA1193" t="str">
            <v>Operational</v>
          </cell>
          <cell r="AB1193" t="str">
            <v>Operational</v>
          </cell>
          <cell r="AC1193" t="str">
            <v>Operational</v>
          </cell>
          <cell r="AD1193" t="str">
            <v>Operational</v>
          </cell>
          <cell r="AE1193" t="str">
            <v>Operational</v>
          </cell>
          <cell r="AF1193" t="str">
            <v>Operational</v>
          </cell>
        </row>
        <row r="1194">
          <cell r="N1194" t="str">
            <v>Australia</v>
          </cell>
          <cell r="W1194" t="str">
            <v>Operational</v>
          </cell>
          <cell r="X1194" t="str">
            <v>Operational</v>
          </cell>
          <cell r="Y1194" t="str">
            <v>Operational</v>
          </cell>
          <cell r="Z1194" t="str">
            <v>Operational</v>
          </cell>
          <cell r="AA1194" t="str">
            <v>Operational</v>
          </cell>
          <cell r="AB1194" t="str">
            <v>Operational</v>
          </cell>
          <cell r="AC1194" t="str">
            <v>Operational</v>
          </cell>
          <cell r="AD1194" t="str">
            <v>Operational</v>
          </cell>
          <cell r="AE1194" t="str">
            <v>Operational</v>
          </cell>
          <cell r="AF1194" t="str">
            <v>Operational</v>
          </cell>
        </row>
        <row r="1195">
          <cell r="N1195" t="str">
            <v>Japan</v>
          </cell>
          <cell r="W1195" t="str">
            <v>Operational</v>
          </cell>
          <cell r="X1195" t="str">
            <v>Operational</v>
          </cell>
          <cell r="Y1195" t="str">
            <v>Operational</v>
          </cell>
          <cell r="Z1195" t="str">
            <v>Operational</v>
          </cell>
          <cell r="AA1195" t="str">
            <v>Operational</v>
          </cell>
          <cell r="AB1195" t="str">
            <v>Operational</v>
          </cell>
          <cell r="AC1195" t="str">
            <v>Operational</v>
          </cell>
          <cell r="AD1195" t="str">
            <v>Operational</v>
          </cell>
          <cell r="AE1195" t="str">
            <v>Operational</v>
          </cell>
          <cell r="AF1195" t="str">
            <v>Operational</v>
          </cell>
        </row>
        <row r="1196">
          <cell r="N1196" t="str">
            <v>Australia</v>
          </cell>
          <cell r="W1196" t="str">
            <v>Operational</v>
          </cell>
          <cell r="X1196" t="str">
            <v>Operational</v>
          </cell>
          <cell r="Y1196" t="str">
            <v>Operational</v>
          </cell>
          <cell r="Z1196" t="str">
            <v>Operational</v>
          </cell>
          <cell r="AA1196" t="str">
            <v>Operational</v>
          </cell>
          <cell r="AB1196" t="str">
            <v>Operational</v>
          </cell>
          <cell r="AC1196" t="str">
            <v>Operational</v>
          </cell>
          <cell r="AD1196" t="str">
            <v>Operational</v>
          </cell>
          <cell r="AE1196" t="str">
            <v>Operational</v>
          </cell>
          <cell r="AF1196" t="str">
            <v>Operational</v>
          </cell>
        </row>
        <row r="1197">
          <cell r="N1197" t="str">
            <v>China</v>
          </cell>
          <cell r="W1197" t="str">
            <v>Operational</v>
          </cell>
          <cell r="X1197" t="str">
            <v>Operational</v>
          </cell>
          <cell r="Y1197" t="str">
            <v>Operational</v>
          </cell>
          <cell r="Z1197" t="str">
            <v>Operational</v>
          </cell>
          <cell r="AA1197" t="str">
            <v>Operational</v>
          </cell>
          <cell r="AB1197" t="str">
            <v>Operational</v>
          </cell>
          <cell r="AC1197" t="str">
            <v>Operational</v>
          </cell>
          <cell r="AD1197" t="str">
            <v>Operational</v>
          </cell>
          <cell r="AE1197" t="str">
            <v>Operational</v>
          </cell>
          <cell r="AF1197" t="str">
            <v>Operational</v>
          </cell>
        </row>
        <row r="1198">
          <cell r="N1198" t="str">
            <v>China</v>
          </cell>
          <cell r="W1198" t="str">
            <v>Operational</v>
          </cell>
          <cell r="X1198" t="str">
            <v>Operational</v>
          </cell>
          <cell r="Y1198" t="str">
            <v>Operational</v>
          </cell>
          <cell r="Z1198" t="str">
            <v>Operational</v>
          </cell>
          <cell r="AA1198" t="str">
            <v>Operational</v>
          </cell>
          <cell r="AB1198" t="str">
            <v>Operational</v>
          </cell>
          <cell r="AC1198" t="str">
            <v>Operational</v>
          </cell>
          <cell r="AD1198" t="str">
            <v>Operational</v>
          </cell>
          <cell r="AE1198" t="str">
            <v>Operational</v>
          </cell>
          <cell r="AF1198" t="str">
            <v>Operational</v>
          </cell>
        </row>
        <row r="1199">
          <cell r="N1199" t="str">
            <v>Australia</v>
          </cell>
          <cell r="W1199" t="str">
            <v>Operational</v>
          </cell>
          <cell r="X1199" t="str">
            <v>Operational</v>
          </cell>
          <cell r="Y1199" t="str">
            <v>Operational</v>
          </cell>
          <cell r="Z1199" t="str">
            <v>Operational</v>
          </cell>
          <cell r="AA1199" t="str">
            <v>Operational</v>
          </cell>
          <cell r="AB1199" t="str">
            <v>Operational</v>
          </cell>
          <cell r="AC1199" t="str">
            <v>Operational</v>
          </cell>
          <cell r="AD1199" t="str">
            <v>Operational</v>
          </cell>
          <cell r="AE1199" t="str">
            <v>Operational</v>
          </cell>
          <cell r="AF1199" t="str">
            <v>Operational</v>
          </cell>
        </row>
        <row r="1200">
          <cell r="N1200" t="str">
            <v>Vietnam</v>
          </cell>
          <cell r="W1200" t="str">
            <v>Operational</v>
          </cell>
          <cell r="X1200" t="str">
            <v>Operational</v>
          </cell>
          <cell r="Y1200" t="str">
            <v>Operational</v>
          </cell>
          <cell r="Z1200" t="str">
            <v>Operational</v>
          </cell>
          <cell r="AA1200" t="str">
            <v>Operational</v>
          </cell>
          <cell r="AB1200" t="str">
            <v>Operational</v>
          </cell>
          <cell r="AC1200" t="str">
            <v>Operational</v>
          </cell>
          <cell r="AD1200" t="str">
            <v>Operational</v>
          </cell>
          <cell r="AE1200" t="str">
            <v>Operational</v>
          </cell>
          <cell r="AF1200" t="str">
            <v>Operational</v>
          </cell>
        </row>
        <row r="1201">
          <cell r="N1201" t="str">
            <v>Australia</v>
          </cell>
          <cell r="W1201" t="str">
            <v>Operational</v>
          </cell>
          <cell r="X1201" t="str">
            <v>Operational</v>
          </cell>
          <cell r="Y1201" t="str">
            <v>Operational</v>
          </cell>
          <cell r="Z1201" t="str">
            <v>Operational</v>
          </cell>
          <cell r="AA1201" t="str">
            <v>Operational</v>
          </cell>
          <cell r="AB1201" t="str">
            <v>Operational</v>
          </cell>
          <cell r="AC1201" t="str">
            <v>Operational</v>
          </cell>
          <cell r="AD1201" t="str">
            <v>Operational</v>
          </cell>
          <cell r="AE1201" t="str">
            <v>Operational</v>
          </cell>
          <cell r="AF1201" t="str">
            <v>Operational</v>
          </cell>
        </row>
        <row r="1202">
          <cell r="N1202" t="str">
            <v>Hong Kong SAR, China</v>
          </cell>
          <cell r="W1202" t="str">
            <v>Operational</v>
          </cell>
          <cell r="X1202" t="str">
            <v>Operational</v>
          </cell>
          <cell r="Y1202" t="str">
            <v>Operational</v>
          </cell>
          <cell r="Z1202" t="str">
            <v>Operational</v>
          </cell>
          <cell r="AA1202" t="str">
            <v>Operational</v>
          </cell>
          <cell r="AB1202" t="str">
            <v>Operational</v>
          </cell>
          <cell r="AC1202" t="str">
            <v>Operational</v>
          </cell>
          <cell r="AD1202" t="str">
            <v>Operational</v>
          </cell>
          <cell r="AE1202" t="str">
            <v>Operational</v>
          </cell>
          <cell r="AF1202" t="str">
            <v>Operational</v>
          </cell>
        </row>
        <row r="1203">
          <cell r="N1203" t="str">
            <v>Japan</v>
          </cell>
          <cell r="W1203" t="str">
            <v>Operational</v>
          </cell>
          <cell r="X1203" t="str">
            <v>Operational</v>
          </cell>
          <cell r="Y1203" t="str">
            <v>Operational</v>
          </cell>
          <cell r="Z1203" t="str">
            <v>Operational</v>
          </cell>
          <cell r="AA1203" t="str">
            <v>Operational</v>
          </cell>
          <cell r="AB1203" t="str">
            <v>Operational</v>
          </cell>
          <cell r="AC1203" t="str">
            <v>Operational</v>
          </cell>
          <cell r="AD1203" t="str">
            <v>Operational</v>
          </cell>
          <cell r="AE1203" t="str">
            <v>Operational</v>
          </cell>
          <cell r="AF1203" t="str">
            <v>Operational</v>
          </cell>
        </row>
        <row r="1204">
          <cell r="N1204" t="str">
            <v>Japan</v>
          </cell>
          <cell r="W1204" t="str">
            <v>Operational</v>
          </cell>
          <cell r="X1204" t="str">
            <v>Operational</v>
          </cell>
          <cell r="Y1204" t="str">
            <v>Operational</v>
          </cell>
          <cell r="Z1204" t="str">
            <v>Operational</v>
          </cell>
          <cell r="AA1204" t="str">
            <v>Operational</v>
          </cell>
          <cell r="AB1204" t="str">
            <v>Operational</v>
          </cell>
          <cell r="AC1204" t="str">
            <v>Operational</v>
          </cell>
          <cell r="AD1204" t="str">
            <v>Operational</v>
          </cell>
          <cell r="AE1204" t="str">
            <v>Operational</v>
          </cell>
          <cell r="AF1204" t="str">
            <v>Operational</v>
          </cell>
        </row>
        <row r="1205">
          <cell r="N1205" t="str">
            <v>Australia</v>
          </cell>
          <cell r="W1205" t="str">
            <v>Operational</v>
          </cell>
          <cell r="X1205" t="str">
            <v>Operational</v>
          </cell>
          <cell r="Y1205" t="str">
            <v>Operational</v>
          </cell>
          <cell r="Z1205" t="str">
            <v>Operational</v>
          </cell>
          <cell r="AA1205" t="str">
            <v>Operational</v>
          </cell>
          <cell r="AB1205" t="str">
            <v>Operational</v>
          </cell>
          <cell r="AC1205" t="str">
            <v>Operational</v>
          </cell>
          <cell r="AD1205" t="str">
            <v>Operational</v>
          </cell>
          <cell r="AE1205" t="str">
            <v>Operational</v>
          </cell>
          <cell r="AF1205" t="str">
            <v>Operational</v>
          </cell>
        </row>
        <row r="1206">
          <cell r="N1206" t="str">
            <v>Japan</v>
          </cell>
          <cell r="W1206" t="str">
            <v>Operational</v>
          </cell>
          <cell r="X1206" t="str">
            <v>Operational</v>
          </cell>
          <cell r="Y1206" t="str">
            <v>Operational</v>
          </cell>
          <cell r="Z1206" t="str">
            <v>Operational</v>
          </cell>
          <cell r="AA1206" t="str">
            <v>Operational</v>
          </cell>
          <cell r="AB1206" t="str">
            <v>Operational</v>
          </cell>
          <cell r="AC1206" t="str">
            <v>Operational</v>
          </cell>
          <cell r="AD1206" t="str">
            <v>Operational</v>
          </cell>
          <cell r="AE1206" t="str">
            <v>Operational</v>
          </cell>
          <cell r="AF1206" t="str">
            <v>Operational</v>
          </cell>
        </row>
        <row r="1207">
          <cell r="N1207" t="str">
            <v>Japan</v>
          </cell>
          <cell r="W1207" t="str">
            <v>Operational</v>
          </cell>
          <cell r="X1207" t="str">
            <v>Operational</v>
          </cell>
          <cell r="Y1207" t="str">
            <v>Operational</v>
          </cell>
          <cell r="Z1207" t="str">
            <v>Operational</v>
          </cell>
          <cell r="AA1207" t="str">
            <v>Operational</v>
          </cell>
          <cell r="AB1207" t="str">
            <v>Operational</v>
          </cell>
          <cell r="AC1207" t="str">
            <v>Operational</v>
          </cell>
          <cell r="AD1207" t="str">
            <v>Operational</v>
          </cell>
          <cell r="AE1207" t="str">
            <v>Operational</v>
          </cell>
          <cell r="AF1207" t="str">
            <v>Operational</v>
          </cell>
        </row>
        <row r="1208">
          <cell r="N1208" t="str">
            <v>Japan</v>
          </cell>
          <cell r="W1208" t="str">
            <v>Operational</v>
          </cell>
          <cell r="X1208" t="str">
            <v>Operational</v>
          </cell>
          <cell r="Y1208" t="str">
            <v>Operational</v>
          </cell>
          <cell r="Z1208" t="str">
            <v>Operational</v>
          </cell>
          <cell r="AA1208" t="str">
            <v>Operational</v>
          </cell>
          <cell r="AB1208" t="str">
            <v>Operational</v>
          </cell>
          <cell r="AC1208" t="str">
            <v>Operational</v>
          </cell>
          <cell r="AD1208" t="str">
            <v>Operational</v>
          </cell>
          <cell r="AE1208" t="str">
            <v>Operational</v>
          </cell>
          <cell r="AF1208" t="str">
            <v>Operational</v>
          </cell>
        </row>
        <row r="1209">
          <cell r="N1209" t="str">
            <v>China</v>
          </cell>
          <cell r="W1209" t="str">
            <v>Operational</v>
          </cell>
          <cell r="X1209" t="str">
            <v>Operational</v>
          </cell>
          <cell r="Y1209" t="str">
            <v>Operational</v>
          </cell>
          <cell r="Z1209" t="str">
            <v>Operational</v>
          </cell>
          <cell r="AA1209" t="str">
            <v>Operational</v>
          </cell>
          <cell r="AB1209" t="str">
            <v>Operational</v>
          </cell>
          <cell r="AC1209" t="str">
            <v>Operational</v>
          </cell>
          <cell r="AD1209" t="str">
            <v>Operational</v>
          </cell>
          <cell r="AE1209" t="str">
            <v>Operational</v>
          </cell>
          <cell r="AF1209" t="str">
            <v>Pending</v>
          </cell>
        </row>
        <row r="1210">
          <cell r="N1210" t="str">
            <v>Japan</v>
          </cell>
          <cell r="W1210" t="str">
            <v>Operational</v>
          </cell>
          <cell r="X1210" t="str">
            <v>Operational</v>
          </cell>
          <cell r="Y1210" t="str">
            <v>Operational</v>
          </cell>
          <cell r="Z1210" t="str">
            <v>Operational</v>
          </cell>
          <cell r="AA1210" t="str">
            <v>Operational</v>
          </cell>
          <cell r="AB1210" t="str">
            <v>Operational</v>
          </cell>
          <cell r="AC1210" t="str">
            <v>Operational</v>
          </cell>
          <cell r="AD1210" t="str">
            <v>Operational</v>
          </cell>
          <cell r="AE1210" t="str">
            <v>Operational</v>
          </cell>
          <cell r="AF1210" t="str">
            <v>Operational</v>
          </cell>
        </row>
        <row r="1211">
          <cell r="N1211" t="str">
            <v>Japan</v>
          </cell>
          <cell r="W1211" t="str">
            <v>Operational</v>
          </cell>
          <cell r="X1211" t="str">
            <v>Operational</v>
          </cell>
          <cell r="Y1211" t="str">
            <v>Operational</v>
          </cell>
          <cell r="Z1211" t="str">
            <v>Operational</v>
          </cell>
          <cell r="AA1211" t="str">
            <v>Operational</v>
          </cell>
          <cell r="AB1211" t="str">
            <v>Operational</v>
          </cell>
          <cell r="AC1211" t="str">
            <v>Operational</v>
          </cell>
          <cell r="AD1211" t="str">
            <v>Operational</v>
          </cell>
          <cell r="AE1211" t="str">
            <v>Operational</v>
          </cell>
          <cell r="AF1211" t="str">
            <v>Operational</v>
          </cell>
        </row>
        <row r="1212">
          <cell r="N1212" t="str">
            <v>Korea, Rep.</v>
          </cell>
          <cell r="W1212" t="str">
            <v>Operational</v>
          </cell>
          <cell r="X1212" t="str">
            <v>Operational</v>
          </cell>
          <cell r="Y1212" t="str">
            <v>Operational</v>
          </cell>
          <cell r="Z1212" t="str">
            <v>Operational</v>
          </cell>
          <cell r="AA1212" t="str">
            <v>Operational</v>
          </cell>
          <cell r="AB1212" t="str">
            <v>Operational</v>
          </cell>
          <cell r="AC1212" t="str">
            <v>Operational</v>
          </cell>
          <cell r="AD1212" t="str">
            <v>Operational</v>
          </cell>
          <cell r="AE1212" t="str">
            <v>Operational</v>
          </cell>
          <cell r="AF1212" t="str">
            <v>Operational</v>
          </cell>
        </row>
        <row r="1213">
          <cell r="N1213" t="str">
            <v>China</v>
          </cell>
          <cell r="W1213" t="str">
            <v>Operational</v>
          </cell>
          <cell r="X1213" t="str">
            <v>Operational</v>
          </cell>
          <cell r="Y1213" t="str">
            <v>Operational</v>
          </cell>
          <cell r="Z1213" t="str">
            <v>Operational</v>
          </cell>
          <cell r="AA1213" t="str">
            <v>Operational</v>
          </cell>
          <cell r="AB1213" t="str">
            <v>Operational</v>
          </cell>
          <cell r="AC1213" t="str">
            <v>Operational</v>
          </cell>
          <cell r="AD1213" t="str">
            <v>Operational</v>
          </cell>
          <cell r="AE1213" t="str">
            <v>Operational</v>
          </cell>
          <cell r="AF1213" t="str">
            <v>Operational</v>
          </cell>
        </row>
        <row r="1214">
          <cell r="N1214" t="str">
            <v>Japan</v>
          </cell>
          <cell r="W1214" t="str">
            <v>Operational</v>
          </cell>
          <cell r="X1214" t="str">
            <v>Operational</v>
          </cell>
          <cell r="Y1214" t="str">
            <v>Operational</v>
          </cell>
          <cell r="Z1214" t="str">
            <v>Operational</v>
          </cell>
          <cell r="AA1214" t="str">
            <v>Operational</v>
          </cell>
          <cell r="AB1214" t="str">
            <v>Operational</v>
          </cell>
          <cell r="AC1214" t="str">
            <v>Operational</v>
          </cell>
          <cell r="AD1214" t="str">
            <v>Operational</v>
          </cell>
          <cell r="AE1214" t="str">
            <v>Operational</v>
          </cell>
          <cell r="AF1214" t="str">
            <v>Operational</v>
          </cell>
        </row>
        <row r="1215">
          <cell r="N1215" t="str">
            <v>China</v>
          </cell>
          <cell r="W1215" t="str">
            <v>Under Construction</v>
          </cell>
          <cell r="X1215" t="str">
            <v>Under Construction</v>
          </cell>
          <cell r="Y1215" t="str">
            <v>Under Construction</v>
          </cell>
          <cell r="Z1215" t="str">
            <v>Under Construction</v>
          </cell>
          <cell r="AA1215" t="str">
            <v>Under Construction</v>
          </cell>
          <cell r="AB1215" t="str">
            <v>Operational</v>
          </cell>
          <cell r="AC1215" t="str">
            <v>Operational</v>
          </cell>
          <cell r="AD1215" t="str">
            <v>Operational</v>
          </cell>
          <cell r="AE1215" t="str">
            <v>Operational</v>
          </cell>
          <cell r="AF1215" t="str">
            <v>Operational</v>
          </cell>
        </row>
        <row r="1216">
          <cell r="N1216" t="str">
            <v>Hong Kong SAR, China</v>
          </cell>
          <cell r="W1216" t="str">
            <v>Operational</v>
          </cell>
          <cell r="X1216" t="str">
            <v>Operational</v>
          </cell>
          <cell r="Y1216" t="str">
            <v>Operational</v>
          </cell>
          <cell r="Z1216" t="str">
            <v>Operational</v>
          </cell>
          <cell r="AA1216" t="str">
            <v>Operational</v>
          </cell>
          <cell r="AB1216" t="str">
            <v>Operational</v>
          </cell>
          <cell r="AC1216" t="str">
            <v>Operational</v>
          </cell>
          <cell r="AD1216" t="str">
            <v>Operational</v>
          </cell>
          <cell r="AE1216" t="str">
            <v>Operational</v>
          </cell>
          <cell r="AF1216" t="str">
            <v>Operational</v>
          </cell>
        </row>
        <row r="1217">
          <cell r="N1217" t="str">
            <v>Singapore</v>
          </cell>
          <cell r="W1217" t="str">
            <v>Operational</v>
          </cell>
          <cell r="X1217" t="str">
            <v>Operational</v>
          </cell>
          <cell r="Y1217" t="str">
            <v>Operational</v>
          </cell>
          <cell r="Z1217" t="str">
            <v>Operational</v>
          </cell>
          <cell r="AA1217" t="str">
            <v>Operational</v>
          </cell>
          <cell r="AB1217" t="str">
            <v>Operational</v>
          </cell>
          <cell r="AC1217" t="str">
            <v>Operational</v>
          </cell>
          <cell r="AD1217" t="str">
            <v>Operational</v>
          </cell>
          <cell r="AE1217" t="str">
            <v>Operational</v>
          </cell>
          <cell r="AF1217" t="str">
            <v>Operational</v>
          </cell>
        </row>
        <row r="1218">
          <cell r="N1218" t="str">
            <v>Singapore</v>
          </cell>
          <cell r="W1218" t="str">
            <v>Operational</v>
          </cell>
          <cell r="X1218" t="str">
            <v>Operational</v>
          </cell>
          <cell r="Y1218" t="str">
            <v>Operational</v>
          </cell>
          <cell r="Z1218" t="str">
            <v>Operational</v>
          </cell>
          <cell r="AA1218" t="str">
            <v>Operational</v>
          </cell>
          <cell r="AB1218" t="str">
            <v>Operational</v>
          </cell>
          <cell r="AC1218" t="str">
            <v>Operational</v>
          </cell>
          <cell r="AD1218" t="str">
            <v>Operational</v>
          </cell>
          <cell r="AE1218" t="str">
            <v>Operational</v>
          </cell>
          <cell r="AF1218" t="str">
            <v>Operational</v>
          </cell>
        </row>
        <row r="1219">
          <cell r="N1219" t="str">
            <v>Singapore</v>
          </cell>
          <cell r="W1219" t="str">
            <v>Operational</v>
          </cell>
          <cell r="X1219" t="str">
            <v>Operational</v>
          </cell>
          <cell r="Y1219" t="str">
            <v>Operational</v>
          </cell>
          <cell r="Z1219" t="str">
            <v>Operational</v>
          </cell>
          <cell r="AA1219" t="str">
            <v>Operational</v>
          </cell>
          <cell r="AB1219" t="str">
            <v>Operational</v>
          </cell>
          <cell r="AC1219" t="str">
            <v>Operational</v>
          </cell>
          <cell r="AD1219" t="str">
            <v>Operational</v>
          </cell>
          <cell r="AE1219" t="str">
            <v>Operational</v>
          </cell>
          <cell r="AF1219" t="str">
            <v>Operational</v>
          </cell>
        </row>
        <row r="1220">
          <cell r="N1220" t="str">
            <v>Singapore</v>
          </cell>
          <cell r="W1220" t="str">
            <v>Operational</v>
          </cell>
          <cell r="X1220" t="str">
            <v>Operational</v>
          </cell>
          <cell r="Y1220" t="str">
            <v>Operational</v>
          </cell>
          <cell r="Z1220" t="str">
            <v>Operational</v>
          </cell>
          <cell r="AA1220" t="str">
            <v>Operational</v>
          </cell>
          <cell r="AB1220" t="str">
            <v>Operational</v>
          </cell>
          <cell r="AC1220" t="str">
            <v>Operational</v>
          </cell>
          <cell r="AD1220" t="str">
            <v>Operational</v>
          </cell>
          <cell r="AE1220" t="str">
            <v>Operational</v>
          </cell>
          <cell r="AF1220" t="str">
            <v>Operational</v>
          </cell>
        </row>
        <row r="1221">
          <cell r="N1221" t="str">
            <v>Australia</v>
          </cell>
          <cell r="W1221" t="str">
            <v>Operational</v>
          </cell>
          <cell r="X1221" t="str">
            <v>Operational</v>
          </cell>
          <cell r="Y1221" t="str">
            <v>Operational</v>
          </cell>
          <cell r="Z1221" t="str">
            <v>Operational</v>
          </cell>
          <cell r="AA1221" t="str">
            <v>Operational</v>
          </cell>
          <cell r="AB1221" t="str">
            <v>Operational</v>
          </cell>
          <cell r="AC1221" t="str">
            <v>Operational</v>
          </cell>
          <cell r="AD1221" t="str">
            <v>Operational</v>
          </cell>
          <cell r="AE1221" t="str">
            <v>Operational</v>
          </cell>
          <cell r="AF1221" t="str">
            <v>Operational</v>
          </cell>
        </row>
        <row r="1222">
          <cell r="N1222" t="str">
            <v>Hong Kong SAR, China</v>
          </cell>
          <cell r="W1222" t="str">
            <v>Operational</v>
          </cell>
          <cell r="X1222" t="str">
            <v>Operational</v>
          </cell>
          <cell r="Y1222" t="str">
            <v>Operational</v>
          </cell>
          <cell r="Z1222" t="str">
            <v>Operational</v>
          </cell>
          <cell r="AA1222" t="str">
            <v>Operational</v>
          </cell>
          <cell r="AB1222" t="str">
            <v>Operational</v>
          </cell>
          <cell r="AC1222" t="str">
            <v>Operational</v>
          </cell>
          <cell r="AD1222" t="str">
            <v>Operational</v>
          </cell>
          <cell r="AE1222" t="str">
            <v>Operational</v>
          </cell>
          <cell r="AF1222" t="str">
            <v>Operational</v>
          </cell>
        </row>
        <row r="1223">
          <cell r="N1223" t="str">
            <v>Malaysia</v>
          </cell>
          <cell r="W1223" t="str">
            <v>Operational</v>
          </cell>
          <cell r="X1223" t="str">
            <v>Operational</v>
          </cell>
          <cell r="Y1223" t="str">
            <v>Operational</v>
          </cell>
          <cell r="Z1223" t="str">
            <v>Operational</v>
          </cell>
          <cell r="AA1223" t="str">
            <v>Operational</v>
          </cell>
          <cell r="AB1223" t="str">
            <v>Operational</v>
          </cell>
          <cell r="AC1223" t="str">
            <v>Operational</v>
          </cell>
          <cell r="AD1223" t="str">
            <v>Operational</v>
          </cell>
          <cell r="AE1223" t="str">
            <v>Operational</v>
          </cell>
          <cell r="AF1223" t="str">
            <v>Operational</v>
          </cell>
        </row>
        <row r="1224">
          <cell r="N1224" t="str">
            <v>Malaysia</v>
          </cell>
          <cell r="W1224" t="str">
            <v>Operational</v>
          </cell>
          <cell r="X1224" t="str">
            <v>Operational</v>
          </cell>
          <cell r="Y1224" t="str">
            <v>Operational</v>
          </cell>
          <cell r="Z1224" t="str">
            <v>Operational</v>
          </cell>
          <cell r="AA1224" t="str">
            <v>Operational</v>
          </cell>
          <cell r="AB1224" t="str">
            <v>Operational</v>
          </cell>
          <cell r="AC1224" t="str">
            <v>Operational</v>
          </cell>
          <cell r="AD1224" t="str">
            <v>Operational</v>
          </cell>
          <cell r="AE1224" t="str">
            <v>Operational</v>
          </cell>
          <cell r="AF1224" t="str">
            <v>Operational</v>
          </cell>
        </row>
        <row r="1225">
          <cell r="N1225" t="str">
            <v>China</v>
          </cell>
          <cell r="W1225" t="str">
            <v>Under Construction</v>
          </cell>
          <cell r="X1225" t="str">
            <v>Under Construction</v>
          </cell>
          <cell r="Y1225" t="str">
            <v>Operational</v>
          </cell>
          <cell r="Z1225" t="str">
            <v>Operational</v>
          </cell>
          <cell r="AA1225" t="str">
            <v>Operational</v>
          </cell>
          <cell r="AB1225" t="str">
            <v>Operational</v>
          </cell>
          <cell r="AC1225" t="str">
            <v>Operational</v>
          </cell>
          <cell r="AD1225" t="str">
            <v>Operational</v>
          </cell>
          <cell r="AE1225" t="str">
            <v>Operational</v>
          </cell>
          <cell r="AF1225" t="str">
            <v>Operational</v>
          </cell>
        </row>
        <row r="1226">
          <cell r="N1226" t="str">
            <v>Hong Kong SAR, China</v>
          </cell>
          <cell r="W1226" t="str">
            <v>Operational</v>
          </cell>
          <cell r="X1226" t="str">
            <v>Operational</v>
          </cell>
          <cell r="Y1226" t="str">
            <v>Operational</v>
          </cell>
          <cell r="Z1226" t="str">
            <v>Operational</v>
          </cell>
          <cell r="AA1226" t="str">
            <v>Operational</v>
          </cell>
          <cell r="AB1226" t="str">
            <v>Operational</v>
          </cell>
          <cell r="AC1226" t="str">
            <v>Operational</v>
          </cell>
          <cell r="AD1226" t="str">
            <v>Operational</v>
          </cell>
          <cell r="AE1226" t="str">
            <v>Operational</v>
          </cell>
          <cell r="AF1226" t="str">
            <v>Operational</v>
          </cell>
        </row>
        <row r="1227">
          <cell r="N1227" t="str">
            <v>China</v>
          </cell>
          <cell r="W1227" t="str">
            <v>Pending</v>
          </cell>
          <cell r="X1227" t="str">
            <v>Pending</v>
          </cell>
          <cell r="Y1227" t="str">
            <v>Pending</v>
          </cell>
          <cell r="Z1227" t="str">
            <v>Pending</v>
          </cell>
          <cell r="AA1227" t="str">
            <v>Pending</v>
          </cell>
          <cell r="AB1227" t="str">
            <v>Pending</v>
          </cell>
          <cell r="AC1227" t="str">
            <v>Pending</v>
          </cell>
          <cell r="AD1227" t="str">
            <v>Pending</v>
          </cell>
          <cell r="AE1227" t="str">
            <v>Pending</v>
          </cell>
          <cell r="AF1227" t="str">
            <v>Pending</v>
          </cell>
        </row>
        <row r="1228">
          <cell r="N1228" t="str">
            <v>China</v>
          </cell>
          <cell r="W1228" t="str">
            <v>Pending</v>
          </cell>
          <cell r="X1228" t="str">
            <v>Pending</v>
          </cell>
          <cell r="Y1228" t="str">
            <v>Pending</v>
          </cell>
          <cell r="Z1228" t="str">
            <v>Pending</v>
          </cell>
          <cell r="AA1228" t="str">
            <v>Pending</v>
          </cell>
          <cell r="AB1228" t="str">
            <v>Pending</v>
          </cell>
          <cell r="AC1228" t="str">
            <v>Pending</v>
          </cell>
          <cell r="AD1228" t="str">
            <v>Pending</v>
          </cell>
          <cell r="AE1228" t="str">
            <v>Pending</v>
          </cell>
          <cell r="AF1228" t="str">
            <v>Pending</v>
          </cell>
        </row>
        <row r="1229">
          <cell r="N1229" t="str">
            <v>China</v>
          </cell>
          <cell r="W1229" t="str">
            <v>Pending</v>
          </cell>
          <cell r="X1229" t="str">
            <v>Pending</v>
          </cell>
          <cell r="Y1229" t="str">
            <v>Pending</v>
          </cell>
          <cell r="Z1229" t="str">
            <v>Pending</v>
          </cell>
          <cell r="AA1229" t="str">
            <v>Pending</v>
          </cell>
          <cell r="AB1229" t="str">
            <v>Pending</v>
          </cell>
          <cell r="AC1229" t="str">
            <v>Pending</v>
          </cell>
          <cell r="AD1229" t="str">
            <v>Pending</v>
          </cell>
          <cell r="AE1229" t="str">
            <v>Pending</v>
          </cell>
          <cell r="AF1229" t="str">
            <v>Pending</v>
          </cell>
        </row>
        <row r="1230">
          <cell r="N1230" t="str">
            <v>China</v>
          </cell>
          <cell r="W1230" t="str">
            <v>Pending</v>
          </cell>
          <cell r="X1230" t="str">
            <v>Pending</v>
          </cell>
          <cell r="Y1230" t="str">
            <v>Pending</v>
          </cell>
          <cell r="Z1230" t="str">
            <v>Pending</v>
          </cell>
          <cell r="AA1230" t="str">
            <v>Pending</v>
          </cell>
          <cell r="AB1230" t="str">
            <v>Pending</v>
          </cell>
          <cell r="AC1230" t="str">
            <v>Pending</v>
          </cell>
          <cell r="AD1230" t="str">
            <v>Pending</v>
          </cell>
          <cell r="AE1230" t="str">
            <v>Pending</v>
          </cell>
          <cell r="AF1230" t="str">
            <v>Pending</v>
          </cell>
        </row>
        <row r="1231">
          <cell r="N1231" t="str">
            <v>China</v>
          </cell>
          <cell r="W1231" t="str">
            <v>Pending</v>
          </cell>
          <cell r="X1231" t="str">
            <v>Pending</v>
          </cell>
          <cell r="Y1231" t="str">
            <v>Pending</v>
          </cell>
          <cell r="Z1231" t="str">
            <v>Pending</v>
          </cell>
          <cell r="AA1231" t="str">
            <v>Pending</v>
          </cell>
          <cell r="AB1231" t="str">
            <v>Pending</v>
          </cell>
          <cell r="AC1231" t="str">
            <v>Pending</v>
          </cell>
          <cell r="AD1231" t="str">
            <v>Pending</v>
          </cell>
          <cell r="AE1231" t="str">
            <v>Pending</v>
          </cell>
          <cell r="AF1231" t="str">
            <v>Pending</v>
          </cell>
        </row>
        <row r="1232">
          <cell r="N1232" t="str">
            <v>China</v>
          </cell>
          <cell r="W1232" t="str">
            <v>Operational</v>
          </cell>
          <cell r="X1232" t="str">
            <v>Operational</v>
          </cell>
          <cell r="Y1232" t="str">
            <v>Operational</v>
          </cell>
          <cell r="Z1232" t="str">
            <v>Operational</v>
          </cell>
          <cell r="AA1232" t="str">
            <v>Operational</v>
          </cell>
          <cell r="AB1232" t="str">
            <v>Operational</v>
          </cell>
          <cell r="AC1232" t="str">
            <v>Operational</v>
          </cell>
          <cell r="AD1232" t="str">
            <v>Operational</v>
          </cell>
          <cell r="AE1232" t="str">
            <v>Operational</v>
          </cell>
          <cell r="AF1232" t="str">
            <v>Operational</v>
          </cell>
        </row>
        <row r="1233">
          <cell r="N1233" t="str">
            <v>China</v>
          </cell>
          <cell r="W1233" t="str">
            <v>Operational</v>
          </cell>
          <cell r="X1233" t="str">
            <v>Operational</v>
          </cell>
          <cell r="Y1233" t="str">
            <v>Operational</v>
          </cell>
          <cell r="Z1233" t="str">
            <v>Operational</v>
          </cell>
          <cell r="AA1233" t="str">
            <v>Operational</v>
          </cell>
          <cell r="AB1233" t="str">
            <v>Operational</v>
          </cell>
          <cell r="AC1233" t="str">
            <v>Operational</v>
          </cell>
          <cell r="AD1233" t="str">
            <v>Operational</v>
          </cell>
          <cell r="AE1233" t="str">
            <v>Operational</v>
          </cell>
          <cell r="AF1233" t="str">
            <v>Operational</v>
          </cell>
        </row>
        <row r="1234">
          <cell r="N1234" t="str">
            <v>China</v>
          </cell>
          <cell r="W1234" t="str">
            <v>Operational</v>
          </cell>
          <cell r="X1234" t="str">
            <v>Operational</v>
          </cell>
          <cell r="Y1234" t="str">
            <v>Operational</v>
          </cell>
          <cell r="Z1234" t="str">
            <v>Operational</v>
          </cell>
          <cell r="AA1234" t="str">
            <v>Operational</v>
          </cell>
          <cell r="AB1234" t="str">
            <v>Operational</v>
          </cell>
          <cell r="AC1234" t="str">
            <v>Operational</v>
          </cell>
          <cell r="AD1234" t="str">
            <v>Operational</v>
          </cell>
          <cell r="AE1234" t="str">
            <v>Operational</v>
          </cell>
          <cell r="AF1234" t="str">
            <v>Operational</v>
          </cell>
        </row>
        <row r="1235">
          <cell r="N1235" t="str">
            <v>China</v>
          </cell>
          <cell r="W1235" t="str">
            <v>Operational</v>
          </cell>
          <cell r="X1235" t="str">
            <v>Operational</v>
          </cell>
          <cell r="Y1235" t="str">
            <v>Operational</v>
          </cell>
          <cell r="Z1235" t="str">
            <v>Operational</v>
          </cell>
          <cell r="AA1235" t="str">
            <v>Operational</v>
          </cell>
          <cell r="AB1235" t="str">
            <v>Operational</v>
          </cell>
          <cell r="AC1235" t="str">
            <v>Operational</v>
          </cell>
          <cell r="AD1235" t="str">
            <v>Operational</v>
          </cell>
          <cell r="AE1235" t="str">
            <v>Operational</v>
          </cell>
          <cell r="AF1235" t="str">
            <v>Operational</v>
          </cell>
        </row>
        <row r="1236">
          <cell r="N1236" t="str">
            <v>Australia</v>
          </cell>
          <cell r="W1236" t="str">
            <v>Operational</v>
          </cell>
          <cell r="X1236" t="str">
            <v>Operational</v>
          </cell>
          <cell r="Y1236" t="str">
            <v>Operational</v>
          </cell>
          <cell r="Z1236" t="str">
            <v>Operational</v>
          </cell>
          <cell r="AA1236" t="str">
            <v>Operational</v>
          </cell>
          <cell r="AB1236" t="str">
            <v>Operational</v>
          </cell>
          <cell r="AC1236" t="str">
            <v>Operational</v>
          </cell>
          <cell r="AD1236" t="str">
            <v>Operational</v>
          </cell>
          <cell r="AE1236" t="str">
            <v>Operational</v>
          </cell>
          <cell r="AF1236" t="str">
            <v>Operational</v>
          </cell>
        </row>
        <row r="1237">
          <cell r="N1237" t="str">
            <v>China</v>
          </cell>
          <cell r="W1237" t="str">
            <v>Pending</v>
          </cell>
          <cell r="X1237" t="str">
            <v>Pending</v>
          </cell>
          <cell r="Y1237" t="str">
            <v>Pending</v>
          </cell>
          <cell r="Z1237" t="str">
            <v>Pending</v>
          </cell>
          <cell r="AA1237" t="str">
            <v>Pending</v>
          </cell>
          <cell r="AB1237" t="str">
            <v>Pending</v>
          </cell>
          <cell r="AC1237" t="str">
            <v>Pending</v>
          </cell>
          <cell r="AD1237" t="str">
            <v>Pending</v>
          </cell>
          <cell r="AE1237" t="str">
            <v>Pending</v>
          </cell>
          <cell r="AF1237" t="str">
            <v>Pending</v>
          </cell>
        </row>
        <row r="1238">
          <cell r="N1238" t="str">
            <v>China</v>
          </cell>
          <cell r="W1238" t="str">
            <v>Operational</v>
          </cell>
          <cell r="X1238" t="str">
            <v>Operational</v>
          </cell>
          <cell r="Y1238" t="str">
            <v>Operational</v>
          </cell>
          <cell r="Z1238" t="str">
            <v>Operational</v>
          </cell>
          <cell r="AA1238" t="str">
            <v>Operational</v>
          </cell>
          <cell r="AB1238" t="str">
            <v>Operational</v>
          </cell>
          <cell r="AC1238" t="str">
            <v>Operational</v>
          </cell>
          <cell r="AD1238" t="str">
            <v>Operational</v>
          </cell>
          <cell r="AE1238" t="str">
            <v>Operational</v>
          </cell>
          <cell r="AF1238" t="str">
            <v>Operational</v>
          </cell>
        </row>
        <row r="1239">
          <cell r="N1239" t="str">
            <v>China</v>
          </cell>
          <cell r="W1239" t="str">
            <v>Operational</v>
          </cell>
          <cell r="X1239" t="str">
            <v>Operational</v>
          </cell>
          <cell r="Y1239" t="str">
            <v>Operational</v>
          </cell>
          <cell r="Z1239" t="str">
            <v>Operational</v>
          </cell>
          <cell r="AA1239" t="str">
            <v>Operational</v>
          </cell>
          <cell r="AB1239" t="str">
            <v>Operational</v>
          </cell>
          <cell r="AC1239" t="str">
            <v>Operational</v>
          </cell>
          <cell r="AD1239" t="str">
            <v>Operational</v>
          </cell>
          <cell r="AE1239" t="str">
            <v>Operational</v>
          </cell>
          <cell r="AF1239" t="str">
            <v>Operational</v>
          </cell>
        </row>
        <row r="1240">
          <cell r="N1240" t="str">
            <v>China</v>
          </cell>
          <cell r="W1240" t="str">
            <v>Operational</v>
          </cell>
          <cell r="X1240" t="str">
            <v>Operational</v>
          </cell>
          <cell r="Y1240" t="str">
            <v>Operational</v>
          </cell>
          <cell r="Z1240" t="str">
            <v>Operational</v>
          </cell>
          <cell r="AA1240" t="str">
            <v>Operational</v>
          </cell>
          <cell r="AB1240" t="str">
            <v>Operational</v>
          </cell>
          <cell r="AC1240" t="str">
            <v>Operational</v>
          </cell>
          <cell r="AD1240" t="str">
            <v>Operational</v>
          </cell>
          <cell r="AE1240" t="str">
            <v>Operational</v>
          </cell>
          <cell r="AF1240" t="str">
            <v>Operational</v>
          </cell>
        </row>
        <row r="1241">
          <cell r="N1241" t="str">
            <v>China</v>
          </cell>
          <cell r="W1241" t="str">
            <v>Operational</v>
          </cell>
          <cell r="X1241" t="str">
            <v>Operational</v>
          </cell>
          <cell r="Y1241" t="str">
            <v>Operational</v>
          </cell>
          <cell r="Z1241" t="str">
            <v>Operational</v>
          </cell>
          <cell r="AA1241" t="str">
            <v>Operational</v>
          </cell>
          <cell r="AB1241" t="str">
            <v>Operational</v>
          </cell>
          <cell r="AC1241" t="str">
            <v>Operational</v>
          </cell>
          <cell r="AD1241" t="str">
            <v>Operational</v>
          </cell>
          <cell r="AE1241" t="str">
            <v>Operational</v>
          </cell>
          <cell r="AF1241" t="str">
            <v>Operational</v>
          </cell>
        </row>
        <row r="1242">
          <cell r="N1242" t="str">
            <v>China</v>
          </cell>
          <cell r="W1242" t="str">
            <v>Operational</v>
          </cell>
          <cell r="X1242" t="str">
            <v>Operational</v>
          </cell>
          <cell r="Y1242" t="str">
            <v>Operational</v>
          </cell>
          <cell r="Z1242" t="str">
            <v>Operational</v>
          </cell>
          <cell r="AA1242" t="str">
            <v>Operational</v>
          </cell>
          <cell r="AB1242" t="str">
            <v>Operational</v>
          </cell>
          <cell r="AC1242" t="str">
            <v>Operational</v>
          </cell>
          <cell r="AD1242" t="str">
            <v>Operational</v>
          </cell>
          <cell r="AE1242" t="str">
            <v>Operational</v>
          </cell>
          <cell r="AF1242" t="str">
            <v>Operational</v>
          </cell>
        </row>
        <row r="1243">
          <cell r="N1243" t="str">
            <v>China</v>
          </cell>
          <cell r="W1243" t="str">
            <v>Operational</v>
          </cell>
          <cell r="X1243" t="str">
            <v>Operational</v>
          </cell>
          <cell r="Y1243" t="str">
            <v>Operational</v>
          </cell>
          <cell r="Z1243" t="str">
            <v>Operational</v>
          </cell>
          <cell r="AA1243" t="str">
            <v>Operational</v>
          </cell>
          <cell r="AB1243" t="str">
            <v>Operational</v>
          </cell>
          <cell r="AC1243" t="str">
            <v>Operational</v>
          </cell>
          <cell r="AD1243" t="str">
            <v>Operational</v>
          </cell>
          <cell r="AE1243" t="str">
            <v>Operational</v>
          </cell>
          <cell r="AF1243" t="str">
            <v>Operational</v>
          </cell>
        </row>
        <row r="1244">
          <cell r="N1244" t="str">
            <v>China</v>
          </cell>
          <cell r="W1244" t="str">
            <v>Operational</v>
          </cell>
          <cell r="X1244" t="str">
            <v>Operational</v>
          </cell>
          <cell r="Y1244" t="str">
            <v>Operational</v>
          </cell>
          <cell r="Z1244" t="str">
            <v>Operational</v>
          </cell>
          <cell r="AA1244" t="str">
            <v>Operational</v>
          </cell>
          <cell r="AB1244" t="str">
            <v>Operational</v>
          </cell>
          <cell r="AC1244" t="str">
            <v>Operational</v>
          </cell>
          <cell r="AD1244" t="str">
            <v>Operational</v>
          </cell>
          <cell r="AE1244" t="str">
            <v>Operational</v>
          </cell>
          <cell r="AF1244" t="str">
            <v>Operational</v>
          </cell>
        </row>
        <row r="1245">
          <cell r="N1245" t="str">
            <v>China</v>
          </cell>
          <cell r="W1245" t="str">
            <v>Under Construction</v>
          </cell>
          <cell r="X1245" t="str">
            <v>Operational</v>
          </cell>
          <cell r="Y1245" t="str">
            <v>Operational</v>
          </cell>
          <cell r="Z1245" t="str">
            <v>Operational</v>
          </cell>
          <cell r="AA1245" t="str">
            <v>Operational</v>
          </cell>
          <cell r="AB1245" t="str">
            <v>Operational</v>
          </cell>
          <cell r="AC1245" t="str">
            <v>Operational</v>
          </cell>
          <cell r="AD1245" t="str">
            <v>Operational</v>
          </cell>
          <cell r="AE1245" t="str">
            <v>Operational</v>
          </cell>
          <cell r="AF1245" t="str">
            <v>Operational</v>
          </cell>
        </row>
        <row r="1246">
          <cell r="N1246" t="str">
            <v>China</v>
          </cell>
          <cell r="W1246" t="str">
            <v>Operational</v>
          </cell>
          <cell r="X1246" t="str">
            <v>Operational</v>
          </cell>
          <cell r="Y1246" t="str">
            <v>Operational</v>
          </cell>
          <cell r="Z1246" t="str">
            <v>Operational</v>
          </cell>
          <cell r="AA1246" t="str">
            <v>Operational</v>
          </cell>
          <cell r="AB1246" t="str">
            <v>Operational</v>
          </cell>
          <cell r="AC1246" t="str">
            <v>Operational</v>
          </cell>
          <cell r="AD1246" t="str">
            <v>Operational</v>
          </cell>
          <cell r="AE1246" t="str">
            <v>Operational</v>
          </cell>
          <cell r="AF1246" t="str">
            <v>Operational</v>
          </cell>
        </row>
        <row r="1247">
          <cell r="N1247" t="str">
            <v>China</v>
          </cell>
          <cell r="W1247" t="str">
            <v>Operational</v>
          </cell>
          <cell r="X1247" t="str">
            <v>Operational</v>
          </cell>
          <cell r="Y1247" t="str">
            <v>Operational</v>
          </cell>
          <cell r="Z1247" t="str">
            <v>Operational</v>
          </cell>
          <cell r="AA1247" t="str">
            <v>Operational</v>
          </cell>
          <cell r="AB1247" t="str">
            <v>Operational</v>
          </cell>
          <cell r="AC1247" t="str">
            <v>Operational</v>
          </cell>
          <cell r="AD1247" t="str">
            <v>Operational</v>
          </cell>
          <cell r="AE1247" t="str">
            <v>Operational</v>
          </cell>
          <cell r="AF1247" t="str">
            <v>Operational</v>
          </cell>
        </row>
        <row r="1248">
          <cell r="N1248" t="str">
            <v>Australia</v>
          </cell>
          <cell r="W1248" t="str">
            <v>Operational</v>
          </cell>
          <cell r="X1248" t="str">
            <v>Operational</v>
          </cell>
          <cell r="Y1248" t="str">
            <v>Operational</v>
          </cell>
          <cell r="Z1248" t="str">
            <v>Operational</v>
          </cell>
          <cell r="AA1248" t="str">
            <v>Operational</v>
          </cell>
          <cell r="AB1248" t="str">
            <v>Operational</v>
          </cell>
          <cell r="AC1248" t="str">
            <v>Operational</v>
          </cell>
          <cell r="AD1248" t="str">
            <v>Operational</v>
          </cell>
          <cell r="AE1248" t="str">
            <v>Operational</v>
          </cell>
          <cell r="AF1248" t="str">
            <v>Operational</v>
          </cell>
        </row>
        <row r="1249">
          <cell r="N1249" t="str">
            <v>China</v>
          </cell>
          <cell r="X1249" t="str">
            <v>Operational</v>
          </cell>
          <cell r="Y1249" t="str">
            <v>Operational</v>
          </cell>
          <cell r="Z1249" t="str">
            <v>Operational</v>
          </cell>
          <cell r="AA1249" t="str">
            <v>Operational</v>
          </cell>
          <cell r="AB1249" t="str">
            <v>Operational</v>
          </cell>
          <cell r="AC1249" t="str">
            <v>Operational</v>
          </cell>
          <cell r="AD1249" t="str">
            <v>Operational</v>
          </cell>
          <cell r="AE1249" t="str">
            <v>Operational</v>
          </cell>
          <cell r="AF1249" t="str">
            <v>Operational</v>
          </cell>
        </row>
        <row r="1250">
          <cell r="N1250" t="str">
            <v>China</v>
          </cell>
          <cell r="W1250" t="str">
            <v>Operational</v>
          </cell>
          <cell r="X1250" t="str">
            <v>Operational</v>
          </cell>
          <cell r="Y1250" t="str">
            <v>Operational</v>
          </cell>
          <cell r="Z1250" t="str">
            <v>Operational</v>
          </cell>
          <cell r="AA1250" t="str">
            <v>Operational</v>
          </cell>
          <cell r="AB1250" t="str">
            <v>Operational</v>
          </cell>
          <cell r="AC1250" t="str">
            <v>Operational</v>
          </cell>
          <cell r="AD1250" t="str">
            <v>Operational</v>
          </cell>
          <cell r="AE1250" t="str">
            <v>Operational</v>
          </cell>
          <cell r="AF1250" t="str">
            <v>Operational</v>
          </cell>
        </row>
        <row r="1251">
          <cell r="N1251" t="str">
            <v>China</v>
          </cell>
          <cell r="W1251" t="str">
            <v>Operational</v>
          </cell>
          <cell r="X1251" t="str">
            <v>Operational</v>
          </cell>
          <cell r="Y1251" t="str">
            <v>Operational</v>
          </cell>
          <cell r="Z1251" t="str">
            <v>Operational</v>
          </cell>
          <cell r="AA1251" t="str">
            <v>Operational</v>
          </cell>
          <cell r="AB1251" t="str">
            <v>Operational</v>
          </cell>
          <cell r="AC1251" t="str">
            <v>Operational</v>
          </cell>
          <cell r="AD1251" t="str">
            <v>Operational</v>
          </cell>
          <cell r="AE1251" t="str">
            <v>Operational</v>
          </cell>
          <cell r="AF1251" t="str">
            <v>Operational</v>
          </cell>
        </row>
        <row r="1252">
          <cell r="N1252" t="str">
            <v>China</v>
          </cell>
          <cell r="W1252" t="str">
            <v>Operational</v>
          </cell>
          <cell r="X1252" t="str">
            <v>Operational</v>
          </cell>
          <cell r="Y1252" t="str">
            <v>Operational</v>
          </cell>
          <cell r="Z1252" t="str">
            <v>Operational</v>
          </cell>
          <cell r="AA1252" t="str">
            <v>Operational</v>
          </cell>
          <cell r="AB1252" t="str">
            <v>Operational</v>
          </cell>
          <cell r="AC1252" t="str">
            <v>Operational</v>
          </cell>
          <cell r="AD1252" t="str">
            <v>Operational</v>
          </cell>
          <cell r="AE1252" t="str">
            <v>Operational</v>
          </cell>
          <cell r="AF1252" t="str">
            <v>Operational</v>
          </cell>
        </row>
        <row r="1253">
          <cell r="N1253" t="str">
            <v>China</v>
          </cell>
          <cell r="W1253" t="str">
            <v>Operational</v>
          </cell>
          <cell r="X1253" t="str">
            <v>Operational</v>
          </cell>
          <cell r="Y1253" t="str">
            <v>Operational</v>
          </cell>
          <cell r="Z1253" t="str">
            <v>Operational</v>
          </cell>
          <cell r="AA1253" t="str">
            <v>Operational</v>
          </cell>
          <cell r="AB1253" t="str">
            <v>Operational</v>
          </cell>
          <cell r="AC1253" t="str">
            <v>Operational</v>
          </cell>
          <cell r="AD1253" t="str">
            <v>Operational</v>
          </cell>
          <cell r="AE1253" t="str">
            <v>Operational</v>
          </cell>
          <cell r="AF1253" t="str">
            <v>Operational</v>
          </cell>
        </row>
        <row r="1254">
          <cell r="N1254" t="str">
            <v>China</v>
          </cell>
          <cell r="W1254" t="str">
            <v>Operational</v>
          </cell>
          <cell r="X1254" t="str">
            <v>Operational</v>
          </cell>
          <cell r="Y1254" t="str">
            <v>Operational</v>
          </cell>
          <cell r="Z1254" t="str">
            <v>Operational</v>
          </cell>
          <cell r="AA1254" t="str">
            <v>Operational</v>
          </cell>
          <cell r="AB1254" t="str">
            <v>Operational</v>
          </cell>
          <cell r="AC1254" t="str">
            <v>Operational</v>
          </cell>
          <cell r="AD1254" t="str">
            <v>Operational</v>
          </cell>
          <cell r="AE1254" t="str">
            <v>Operational</v>
          </cell>
          <cell r="AF1254" t="str">
            <v>Operational</v>
          </cell>
        </row>
        <row r="1255">
          <cell r="N1255" t="str">
            <v>China</v>
          </cell>
          <cell r="W1255" t="str">
            <v>Operational</v>
          </cell>
          <cell r="X1255" t="str">
            <v>Operational</v>
          </cell>
          <cell r="Y1255" t="str">
            <v>Operational</v>
          </cell>
          <cell r="Z1255" t="str">
            <v>Operational</v>
          </cell>
          <cell r="AA1255" t="str">
            <v>Operational</v>
          </cell>
          <cell r="AB1255" t="str">
            <v>Operational</v>
          </cell>
          <cell r="AC1255" t="str">
            <v>Operational</v>
          </cell>
          <cell r="AD1255" t="str">
            <v>Operational</v>
          </cell>
          <cell r="AE1255" t="str">
            <v>Operational</v>
          </cell>
          <cell r="AF1255" t="str">
            <v>Operational</v>
          </cell>
        </row>
        <row r="1256">
          <cell r="N1256" t="str">
            <v>China</v>
          </cell>
          <cell r="W1256" t="str">
            <v>Operational</v>
          </cell>
          <cell r="X1256" t="str">
            <v>Operational</v>
          </cell>
          <cell r="Y1256" t="str">
            <v>Operational</v>
          </cell>
          <cell r="Z1256" t="str">
            <v>Operational</v>
          </cell>
          <cell r="AA1256" t="str">
            <v>Operational</v>
          </cell>
          <cell r="AB1256" t="str">
            <v>Operational</v>
          </cell>
          <cell r="AC1256" t="str">
            <v>Operational</v>
          </cell>
          <cell r="AD1256" t="str">
            <v>Operational</v>
          </cell>
          <cell r="AE1256" t="str">
            <v>Operational</v>
          </cell>
          <cell r="AF1256" t="str">
            <v>Operational</v>
          </cell>
        </row>
        <row r="1257">
          <cell r="N1257" t="str">
            <v>China</v>
          </cell>
          <cell r="W1257" t="str">
            <v>Operational</v>
          </cell>
          <cell r="X1257" t="str">
            <v>Operational</v>
          </cell>
          <cell r="Y1257" t="str">
            <v>Operational</v>
          </cell>
          <cell r="Z1257" t="str">
            <v>Operational</v>
          </cell>
          <cell r="AA1257" t="str">
            <v>Operational</v>
          </cell>
          <cell r="AB1257" t="str">
            <v>Operational</v>
          </cell>
          <cell r="AC1257" t="str">
            <v>Operational</v>
          </cell>
          <cell r="AD1257" t="str">
            <v>Operational</v>
          </cell>
          <cell r="AE1257" t="str">
            <v>Operational</v>
          </cell>
          <cell r="AF1257" t="str">
            <v>Operational</v>
          </cell>
        </row>
        <row r="1258">
          <cell r="N1258" t="str">
            <v>China</v>
          </cell>
          <cell r="W1258" t="str">
            <v>Operational</v>
          </cell>
          <cell r="X1258" t="str">
            <v>Operational</v>
          </cell>
          <cell r="Y1258" t="str">
            <v>Operational</v>
          </cell>
          <cell r="Z1258" t="str">
            <v>Operational</v>
          </cell>
          <cell r="AA1258" t="str">
            <v>Operational</v>
          </cell>
          <cell r="AB1258" t="str">
            <v>Operational</v>
          </cell>
          <cell r="AC1258" t="str">
            <v>Operational</v>
          </cell>
          <cell r="AD1258" t="str">
            <v>Operational</v>
          </cell>
          <cell r="AE1258" t="str">
            <v>Operational</v>
          </cell>
          <cell r="AF1258" t="str">
            <v>Operational</v>
          </cell>
        </row>
        <row r="1259">
          <cell r="N1259" t="str">
            <v>China</v>
          </cell>
          <cell r="W1259" t="str">
            <v>Operational</v>
          </cell>
          <cell r="X1259" t="str">
            <v>Operational</v>
          </cell>
          <cell r="Y1259" t="str">
            <v>Operational</v>
          </cell>
          <cell r="Z1259" t="str">
            <v>Operational</v>
          </cell>
          <cell r="AA1259" t="str">
            <v>Operational</v>
          </cell>
          <cell r="AB1259" t="str">
            <v>Operational</v>
          </cell>
          <cell r="AC1259" t="str">
            <v>Operational</v>
          </cell>
          <cell r="AD1259" t="str">
            <v>Operational</v>
          </cell>
          <cell r="AE1259" t="str">
            <v>Operational</v>
          </cell>
          <cell r="AF1259" t="str">
            <v>Operational</v>
          </cell>
        </row>
        <row r="1260">
          <cell r="N1260" t="str">
            <v>China</v>
          </cell>
          <cell r="W1260" t="str">
            <v>Operational</v>
          </cell>
          <cell r="X1260" t="str">
            <v>Operational</v>
          </cell>
          <cell r="Y1260" t="str">
            <v>Operational</v>
          </cell>
          <cell r="Z1260" t="str">
            <v>Operational</v>
          </cell>
          <cell r="AA1260" t="str">
            <v>Operational</v>
          </cell>
          <cell r="AB1260" t="str">
            <v>Operational</v>
          </cell>
          <cell r="AC1260" t="str">
            <v>Operational</v>
          </cell>
          <cell r="AD1260" t="str">
            <v>Operational</v>
          </cell>
          <cell r="AE1260" t="str">
            <v>Operational</v>
          </cell>
          <cell r="AF1260" t="str">
            <v>Operational</v>
          </cell>
        </row>
        <row r="1261">
          <cell r="N1261" t="str">
            <v>China</v>
          </cell>
          <cell r="W1261" t="str">
            <v>Operational</v>
          </cell>
          <cell r="X1261" t="str">
            <v>Operational</v>
          </cell>
          <cell r="Y1261" t="str">
            <v>Operational</v>
          </cell>
          <cell r="Z1261" t="str">
            <v>Operational</v>
          </cell>
          <cell r="AA1261" t="str">
            <v>Operational</v>
          </cell>
          <cell r="AB1261" t="str">
            <v>Operational</v>
          </cell>
          <cell r="AC1261" t="str">
            <v>Operational</v>
          </cell>
          <cell r="AD1261" t="str">
            <v>Operational</v>
          </cell>
          <cell r="AE1261" t="str">
            <v>Operational</v>
          </cell>
          <cell r="AF1261" t="str">
            <v>Operational</v>
          </cell>
        </row>
        <row r="1262">
          <cell r="N1262" t="str">
            <v>China</v>
          </cell>
          <cell r="W1262" t="str">
            <v>Operational</v>
          </cell>
          <cell r="X1262" t="str">
            <v>Operational</v>
          </cell>
          <cell r="Y1262" t="str">
            <v>Operational</v>
          </cell>
          <cell r="Z1262" t="str">
            <v>Operational</v>
          </cell>
          <cell r="AA1262" t="str">
            <v>Operational</v>
          </cell>
          <cell r="AB1262" t="str">
            <v>Operational</v>
          </cell>
          <cell r="AC1262" t="str">
            <v>Operational</v>
          </cell>
          <cell r="AD1262" t="str">
            <v>Operational</v>
          </cell>
          <cell r="AE1262" t="str">
            <v>Operational</v>
          </cell>
          <cell r="AF1262" t="str">
            <v>Operational</v>
          </cell>
        </row>
        <row r="1263">
          <cell r="N1263" t="str">
            <v>China</v>
          </cell>
          <cell r="W1263" t="str">
            <v>Operational</v>
          </cell>
          <cell r="X1263" t="str">
            <v>Operational</v>
          </cell>
          <cell r="Y1263" t="str">
            <v>Operational</v>
          </cell>
          <cell r="Z1263" t="str">
            <v>Operational</v>
          </cell>
          <cell r="AA1263" t="str">
            <v>Operational</v>
          </cell>
          <cell r="AB1263" t="str">
            <v>Operational</v>
          </cell>
          <cell r="AC1263" t="str">
            <v>Operational</v>
          </cell>
          <cell r="AD1263" t="str">
            <v>Operational</v>
          </cell>
          <cell r="AE1263" t="str">
            <v>Operational</v>
          </cell>
          <cell r="AF1263" t="str">
            <v>Operational</v>
          </cell>
        </row>
        <row r="1264">
          <cell r="N1264" t="str">
            <v>China</v>
          </cell>
          <cell r="W1264" t="str">
            <v>Operational</v>
          </cell>
          <cell r="X1264" t="str">
            <v>Operational</v>
          </cell>
          <cell r="Y1264" t="str">
            <v>Operational</v>
          </cell>
          <cell r="Z1264" t="str">
            <v>Operational</v>
          </cell>
          <cell r="AA1264" t="str">
            <v>Operational</v>
          </cell>
          <cell r="AB1264" t="str">
            <v>Operational</v>
          </cell>
          <cell r="AC1264" t="str">
            <v>Operational</v>
          </cell>
          <cell r="AD1264" t="str">
            <v>Operational</v>
          </cell>
          <cell r="AE1264" t="str">
            <v>Operational</v>
          </cell>
          <cell r="AF1264" t="str">
            <v>Operational</v>
          </cell>
        </row>
        <row r="1265">
          <cell r="N1265" t="str">
            <v>China</v>
          </cell>
          <cell r="W1265" t="str">
            <v>Operational</v>
          </cell>
          <cell r="X1265" t="str">
            <v>Operational</v>
          </cell>
          <cell r="Y1265" t="str">
            <v>Operational</v>
          </cell>
          <cell r="Z1265" t="str">
            <v>Operational</v>
          </cell>
          <cell r="AA1265" t="str">
            <v>Operational</v>
          </cell>
          <cell r="AB1265" t="str">
            <v>Operational</v>
          </cell>
          <cell r="AC1265" t="str">
            <v>Operational</v>
          </cell>
          <cell r="AD1265" t="str">
            <v>Operational</v>
          </cell>
          <cell r="AE1265" t="str">
            <v>Operational</v>
          </cell>
          <cell r="AF1265" t="str">
            <v>Operational</v>
          </cell>
        </row>
        <row r="1266">
          <cell r="N1266" t="str">
            <v>China</v>
          </cell>
          <cell r="W1266" t="str">
            <v>Operational</v>
          </cell>
          <cell r="X1266" t="str">
            <v>Operational</v>
          </cell>
          <cell r="Y1266" t="str">
            <v>Operational</v>
          </cell>
          <cell r="Z1266" t="str">
            <v>Operational</v>
          </cell>
          <cell r="AA1266" t="str">
            <v>Operational</v>
          </cell>
          <cell r="AB1266" t="str">
            <v>Operational</v>
          </cell>
          <cell r="AC1266" t="str">
            <v>Operational</v>
          </cell>
          <cell r="AD1266" t="str">
            <v>Operational</v>
          </cell>
          <cell r="AE1266" t="str">
            <v>Operational</v>
          </cell>
          <cell r="AF1266" t="str">
            <v>Operational</v>
          </cell>
        </row>
        <row r="1267">
          <cell r="N1267" t="str">
            <v>China</v>
          </cell>
          <cell r="W1267" t="str">
            <v>Operational</v>
          </cell>
          <cell r="X1267" t="str">
            <v>Operational</v>
          </cell>
          <cell r="Y1267" t="str">
            <v>Operational</v>
          </cell>
          <cell r="Z1267" t="str">
            <v>Operational</v>
          </cell>
          <cell r="AA1267" t="str">
            <v>Operational</v>
          </cell>
          <cell r="AB1267" t="str">
            <v>Operational</v>
          </cell>
          <cell r="AC1267" t="str">
            <v>Operational</v>
          </cell>
          <cell r="AD1267" t="str">
            <v>Operational</v>
          </cell>
          <cell r="AE1267" t="str">
            <v>Operational</v>
          </cell>
          <cell r="AF1267" t="str">
            <v>Operational</v>
          </cell>
        </row>
        <row r="1268">
          <cell r="N1268" t="str">
            <v>China</v>
          </cell>
          <cell r="W1268" t="str">
            <v>Operational</v>
          </cell>
          <cell r="X1268" t="str">
            <v>Operational</v>
          </cell>
          <cell r="Y1268" t="str">
            <v>Operational</v>
          </cell>
          <cell r="Z1268" t="str">
            <v>Operational</v>
          </cell>
          <cell r="AA1268" t="str">
            <v>Operational</v>
          </cell>
          <cell r="AB1268" t="str">
            <v>Operational</v>
          </cell>
          <cell r="AC1268" t="str">
            <v>Operational</v>
          </cell>
          <cell r="AD1268" t="str">
            <v>Operational</v>
          </cell>
          <cell r="AE1268" t="str">
            <v>Operational</v>
          </cell>
          <cell r="AF1268" t="str">
            <v>Operational</v>
          </cell>
        </row>
        <row r="1269">
          <cell r="N1269" t="str">
            <v>China</v>
          </cell>
          <cell r="W1269" t="str">
            <v>Operational</v>
          </cell>
          <cell r="X1269" t="str">
            <v>Operational</v>
          </cell>
          <cell r="Y1269" t="str">
            <v>Operational</v>
          </cell>
          <cell r="Z1269" t="str">
            <v>Operational</v>
          </cell>
          <cell r="AA1269" t="str">
            <v>Operational</v>
          </cell>
          <cell r="AB1269" t="str">
            <v>Operational</v>
          </cell>
          <cell r="AC1269" t="str">
            <v>Operational</v>
          </cell>
          <cell r="AD1269" t="str">
            <v>Operational</v>
          </cell>
          <cell r="AE1269" t="str">
            <v>Operational</v>
          </cell>
          <cell r="AF1269" t="str">
            <v>Operational</v>
          </cell>
        </row>
        <row r="1270">
          <cell r="N1270" t="str">
            <v>China</v>
          </cell>
          <cell r="W1270" t="str">
            <v>Operational</v>
          </cell>
          <cell r="X1270" t="str">
            <v>Operational</v>
          </cell>
          <cell r="Y1270" t="str">
            <v>Operational</v>
          </cell>
          <cell r="Z1270" t="str">
            <v>Operational</v>
          </cell>
          <cell r="AA1270" t="str">
            <v>Operational</v>
          </cell>
          <cell r="AB1270" t="str">
            <v>Operational</v>
          </cell>
          <cell r="AC1270" t="str">
            <v>Operational</v>
          </cell>
          <cell r="AD1270" t="str">
            <v>Operational</v>
          </cell>
          <cell r="AE1270" t="str">
            <v>Operational</v>
          </cell>
          <cell r="AF1270" t="str">
            <v>Operational</v>
          </cell>
        </row>
        <row r="1271">
          <cell r="N1271" t="str">
            <v>China</v>
          </cell>
          <cell r="W1271" t="str">
            <v>Operational</v>
          </cell>
          <cell r="X1271" t="str">
            <v>Operational</v>
          </cell>
          <cell r="Y1271" t="str">
            <v>Operational</v>
          </cell>
          <cell r="Z1271" t="str">
            <v>Operational</v>
          </cell>
          <cell r="AA1271" t="str">
            <v>Operational</v>
          </cell>
          <cell r="AB1271" t="str">
            <v>Operational</v>
          </cell>
          <cell r="AC1271" t="str">
            <v>Operational</v>
          </cell>
          <cell r="AD1271" t="str">
            <v>Operational</v>
          </cell>
          <cell r="AE1271" t="str">
            <v>Operational</v>
          </cell>
          <cell r="AF1271" t="str">
            <v>Operational</v>
          </cell>
        </row>
        <row r="1272">
          <cell r="N1272" t="str">
            <v>China</v>
          </cell>
          <cell r="W1272" t="str">
            <v>Operational</v>
          </cell>
          <cell r="X1272" t="str">
            <v>Operational</v>
          </cell>
          <cell r="Y1272" t="str">
            <v>Operational</v>
          </cell>
          <cell r="Z1272" t="str">
            <v>Operational</v>
          </cell>
          <cell r="AA1272" t="str">
            <v>Operational</v>
          </cell>
          <cell r="AB1272" t="str">
            <v>Operational</v>
          </cell>
          <cell r="AC1272" t="str">
            <v>Operational</v>
          </cell>
          <cell r="AD1272" t="str">
            <v>Operational</v>
          </cell>
          <cell r="AE1272" t="str">
            <v>Operational</v>
          </cell>
          <cell r="AF1272" t="str">
            <v>Operational</v>
          </cell>
        </row>
        <row r="1273">
          <cell r="N1273" t="str">
            <v>China</v>
          </cell>
          <cell r="W1273" t="str">
            <v>Operational</v>
          </cell>
          <cell r="X1273" t="str">
            <v>Operational</v>
          </cell>
          <cell r="Y1273" t="str">
            <v>Operational</v>
          </cell>
          <cell r="Z1273" t="str">
            <v>Operational</v>
          </cell>
          <cell r="AA1273" t="str">
            <v>Operational</v>
          </cell>
          <cell r="AB1273" t="str">
            <v>Operational</v>
          </cell>
          <cell r="AC1273" t="str">
            <v>Operational</v>
          </cell>
          <cell r="AD1273" t="str">
            <v>Operational</v>
          </cell>
          <cell r="AE1273" t="str">
            <v>Operational</v>
          </cell>
          <cell r="AF1273" t="str">
            <v>Operational</v>
          </cell>
        </row>
        <row r="1274">
          <cell r="N1274" t="str">
            <v>China</v>
          </cell>
          <cell r="W1274" t="str">
            <v>Operational</v>
          </cell>
          <cell r="X1274" t="str">
            <v>Operational</v>
          </cell>
          <cell r="Y1274" t="str">
            <v>Operational</v>
          </cell>
          <cell r="Z1274" t="str">
            <v>Operational</v>
          </cell>
          <cell r="AA1274" t="str">
            <v>Operational</v>
          </cell>
          <cell r="AB1274" t="str">
            <v>Operational</v>
          </cell>
          <cell r="AC1274" t="str">
            <v>Operational</v>
          </cell>
          <cell r="AD1274" t="str">
            <v>Operational</v>
          </cell>
          <cell r="AE1274" t="str">
            <v>Operational</v>
          </cell>
          <cell r="AF1274" t="str">
            <v>Operational</v>
          </cell>
        </row>
        <row r="1275">
          <cell r="N1275" t="str">
            <v>China</v>
          </cell>
          <cell r="W1275" t="str">
            <v>Operational</v>
          </cell>
          <cell r="X1275" t="str">
            <v>Operational</v>
          </cell>
          <cell r="Y1275" t="str">
            <v>Operational</v>
          </cell>
          <cell r="Z1275" t="str">
            <v>Operational</v>
          </cell>
          <cell r="AA1275" t="str">
            <v>Operational</v>
          </cell>
          <cell r="AB1275" t="str">
            <v>Operational</v>
          </cell>
          <cell r="AC1275" t="str">
            <v>Operational</v>
          </cell>
          <cell r="AD1275" t="str">
            <v>Operational</v>
          </cell>
          <cell r="AE1275" t="str">
            <v>Operational</v>
          </cell>
          <cell r="AF1275" t="str">
            <v>Operational</v>
          </cell>
        </row>
        <row r="1276">
          <cell r="N1276" t="str">
            <v>China</v>
          </cell>
          <cell r="W1276" t="str">
            <v>Operational</v>
          </cell>
          <cell r="X1276" t="str">
            <v>Operational</v>
          </cell>
          <cell r="Y1276" t="str">
            <v>Operational</v>
          </cell>
          <cell r="Z1276" t="str">
            <v>Operational</v>
          </cell>
          <cell r="AA1276" t="str">
            <v>Operational</v>
          </cell>
          <cell r="AB1276" t="str">
            <v>Operational</v>
          </cell>
          <cell r="AC1276" t="str">
            <v>Operational</v>
          </cell>
          <cell r="AD1276" t="str">
            <v>Operational</v>
          </cell>
          <cell r="AE1276" t="str">
            <v>Operational</v>
          </cell>
          <cell r="AF1276" t="str">
            <v>Operational</v>
          </cell>
        </row>
        <row r="1277">
          <cell r="N1277" t="str">
            <v>China</v>
          </cell>
          <cell r="W1277" t="str">
            <v>Operational</v>
          </cell>
          <cell r="X1277" t="str">
            <v>Operational</v>
          </cell>
          <cell r="Y1277" t="str">
            <v>Operational</v>
          </cell>
          <cell r="Z1277" t="str">
            <v>Operational</v>
          </cell>
          <cell r="AA1277" t="str">
            <v>Operational</v>
          </cell>
          <cell r="AB1277" t="str">
            <v>Operational</v>
          </cell>
          <cell r="AC1277" t="str">
            <v>Operational</v>
          </cell>
          <cell r="AD1277" t="str">
            <v>Operational</v>
          </cell>
          <cell r="AE1277" t="str">
            <v>Operational</v>
          </cell>
          <cell r="AF1277" t="str">
            <v>Operational</v>
          </cell>
        </row>
        <row r="1278">
          <cell r="N1278" t="str">
            <v>China</v>
          </cell>
          <cell r="W1278" t="str">
            <v>Operational</v>
          </cell>
          <cell r="X1278" t="str">
            <v>Operational</v>
          </cell>
          <cell r="Y1278" t="str">
            <v>Operational</v>
          </cell>
          <cell r="Z1278" t="str">
            <v>Operational</v>
          </cell>
          <cell r="AA1278" t="str">
            <v>Operational</v>
          </cell>
          <cell r="AB1278" t="str">
            <v>Operational</v>
          </cell>
          <cell r="AC1278" t="str">
            <v>Operational</v>
          </cell>
          <cell r="AD1278" t="str">
            <v>Operational</v>
          </cell>
          <cell r="AE1278" t="str">
            <v>Operational</v>
          </cell>
          <cell r="AF1278" t="str">
            <v>Operational</v>
          </cell>
        </row>
        <row r="1279">
          <cell r="N1279" t="str">
            <v>China</v>
          </cell>
          <cell r="W1279"/>
          <cell r="X1279"/>
          <cell r="Y1279"/>
          <cell r="Z1279"/>
          <cell r="AA1279"/>
          <cell r="AB1279" t="str">
            <v>Operational</v>
          </cell>
          <cell r="AC1279" t="str">
            <v>Operational</v>
          </cell>
          <cell r="AD1279" t="str">
            <v>Operational</v>
          </cell>
          <cell r="AE1279" t="str">
            <v>Operational</v>
          </cell>
          <cell r="AF1279" t="str">
            <v>Operational</v>
          </cell>
        </row>
        <row r="1280">
          <cell r="N1280" t="str">
            <v>China</v>
          </cell>
          <cell r="W1280" t="str">
            <v>Operational</v>
          </cell>
          <cell r="X1280" t="str">
            <v>Operational</v>
          </cell>
          <cell r="Y1280" t="str">
            <v>Operational</v>
          </cell>
          <cell r="Z1280" t="str">
            <v>Operational</v>
          </cell>
          <cell r="AA1280" t="str">
            <v>Operational</v>
          </cell>
          <cell r="AB1280" t="str">
            <v>Operational</v>
          </cell>
          <cell r="AC1280" t="str">
            <v>Operational</v>
          </cell>
          <cell r="AD1280" t="str">
            <v>Operational</v>
          </cell>
          <cell r="AE1280" t="str">
            <v>Operational</v>
          </cell>
          <cell r="AF1280" t="str">
            <v>Operational</v>
          </cell>
        </row>
        <row r="1281">
          <cell r="N1281" t="str">
            <v>China</v>
          </cell>
          <cell r="W1281" t="str">
            <v>Operational</v>
          </cell>
          <cell r="X1281" t="str">
            <v>Operational</v>
          </cell>
          <cell r="Y1281" t="str">
            <v>Operational</v>
          </cell>
          <cell r="Z1281" t="str">
            <v>Operational</v>
          </cell>
          <cell r="AA1281" t="str">
            <v>Operational</v>
          </cell>
          <cell r="AB1281" t="str">
            <v>Operational</v>
          </cell>
          <cell r="AC1281" t="str">
            <v>Operational</v>
          </cell>
          <cell r="AD1281" t="str">
            <v>Operational</v>
          </cell>
          <cell r="AE1281" t="str">
            <v>Operational</v>
          </cell>
          <cell r="AF1281" t="str">
            <v>Operational</v>
          </cell>
        </row>
        <row r="1282">
          <cell r="N1282" t="str">
            <v>China</v>
          </cell>
          <cell r="W1282" t="str">
            <v>Operational</v>
          </cell>
          <cell r="X1282" t="str">
            <v>Operational</v>
          </cell>
          <cell r="Y1282" t="str">
            <v>Operational</v>
          </cell>
          <cell r="Z1282" t="str">
            <v>Operational</v>
          </cell>
          <cell r="AA1282" t="str">
            <v>Operational</v>
          </cell>
          <cell r="AB1282" t="str">
            <v>Operational</v>
          </cell>
          <cell r="AC1282" t="str">
            <v>Operational</v>
          </cell>
          <cell r="AD1282" t="str">
            <v>Operational</v>
          </cell>
          <cell r="AE1282" t="str">
            <v>Operational</v>
          </cell>
          <cell r="AF1282" t="str">
            <v>Operational</v>
          </cell>
        </row>
        <row r="1283">
          <cell r="N1283" t="str">
            <v>Japan</v>
          </cell>
          <cell r="W1283" t="str">
            <v>Operational</v>
          </cell>
          <cell r="X1283" t="str">
            <v>Operational</v>
          </cell>
          <cell r="Y1283" t="str">
            <v>Operational</v>
          </cell>
          <cell r="Z1283" t="str">
            <v>Operational</v>
          </cell>
          <cell r="AA1283" t="str">
            <v>Operational</v>
          </cell>
          <cell r="AB1283" t="str">
            <v>Operational</v>
          </cell>
          <cell r="AC1283" t="str">
            <v>Operational</v>
          </cell>
          <cell r="AD1283" t="str">
            <v>Operational</v>
          </cell>
          <cell r="AE1283" t="str">
            <v>Operational</v>
          </cell>
          <cell r="AF1283" t="str">
            <v>Operational</v>
          </cell>
        </row>
        <row r="1284">
          <cell r="N1284" t="str">
            <v>Japan</v>
          </cell>
          <cell r="W1284" t="str">
            <v>Operational</v>
          </cell>
          <cell r="X1284" t="str">
            <v>Operational</v>
          </cell>
          <cell r="Y1284" t="str">
            <v>Operational</v>
          </cell>
          <cell r="Z1284" t="str">
            <v>Operational</v>
          </cell>
          <cell r="AA1284" t="str">
            <v>Operational</v>
          </cell>
          <cell r="AB1284" t="str">
            <v>Operational</v>
          </cell>
          <cell r="AC1284" t="str">
            <v>Operational</v>
          </cell>
          <cell r="AD1284" t="str">
            <v>Operational</v>
          </cell>
          <cell r="AE1284" t="str">
            <v>Operational</v>
          </cell>
          <cell r="AF1284" t="str">
            <v>Operational</v>
          </cell>
        </row>
        <row r="1285">
          <cell r="N1285" t="str">
            <v>Hong Kong SAR, China</v>
          </cell>
          <cell r="W1285" t="str">
            <v>Operational</v>
          </cell>
          <cell r="X1285" t="str">
            <v>Operational</v>
          </cell>
          <cell r="Y1285" t="str">
            <v>Operational</v>
          </cell>
          <cell r="Z1285" t="str">
            <v>Operational</v>
          </cell>
          <cell r="AA1285" t="str">
            <v>Operational</v>
          </cell>
          <cell r="AB1285" t="str">
            <v>Operational</v>
          </cell>
          <cell r="AC1285" t="str">
            <v>Operational</v>
          </cell>
          <cell r="AD1285" t="str">
            <v>Operational</v>
          </cell>
          <cell r="AE1285" t="str">
            <v>Operational</v>
          </cell>
          <cell r="AF1285" t="str">
            <v>Operational</v>
          </cell>
        </row>
        <row r="1286">
          <cell r="N1286" t="str">
            <v>Japan</v>
          </cell>
          <cell r="W1286" t="str">
            <v>Operational</v>
          </cell>
          <cell r="X1286" t="str">
            <v>Operational</v>
          </cell>
          <cell r="Y1286" t="str">
            <v>Operational</v>
          </cell>
          <cell r="Z1286" t="str">
            <v>Operational</v>
          </cell>
          <cell r="AA1286" t="str">
            <v>Operational</v>
          </cell>
          <cell r="AB1286" t="str">
            <v>Operational</v>
          </cell>
          <cell r="AC1286" t="str">
            <v>Operational</v>
          </cell>
          <cell r="AD1286" t="str">
            <v>Operational</v>
          </cell>
          <cell r="AE1286" t="str">
            <v>Operational</v>
          </cell>
          <cell r="AF1286" t="str">
            <v>Operational</v>
          </cell>
        </row>
        <row r="1287">
          <cell r="N1287" t="str">
            <v>Japan</v>
          </cell>
          <cell r="W1287" t="str">
            <v>Operational</v>
          </cell>
          <cell r="X1287" t="str">
            <v>Operational</v>
          </cell>
          <cell r="Y1287" t="str">
            <v>Operational</v>
          </cell>
          <cell r="Z1287" t="str">
            <v>Operational</v>
          </cell>
          <cell r="AA1287" t="str">
            <v>Operational</v>
          </cell>
          <cell r="AB1287" t="str">
            <v>Operational</v>
          </cell>
          <cell r="AC1287" t="str">
            <v>Operational</v>
          </cell>
          <cell r="AD1287" t="str">
            <v>Operational</v>
          </cell>
          <cell r="AE1287" t="str">
            <v>Operational</v>
          </cell>
          <cell r="AF1287" t="str">
            <v>Operational</v>
          </cell>
        </row>
        <row r="1288">
          <cell r="N1288" t="str">
            <v>Japan</v>
          </cell>
          <cell r="W1288" t="str">
            <v>Operational</v>
          </cell>
          <cell r="X1288" t="str">
            <v>Operational</v>
          </cell>
          <cell r="Y1288" t="str">
            <v>Operational</v>
          </cell>
          <cell r="Z1288" t="str">
            <v>Operational</v>
          </cell>
          <cell r="AA1288" t="str">
            <v>Operational</v>
          </cell>
          <cell r="AB1288" t="str">
            <v>Operational</v>
          </cell>
          <cell r="AC1288" t="str">
            <v>Operational</v>
          </cell>
          <cell r="AD1288" t="str">
            <v>Operational</v>
          </cell>
          <cell r="AE1288" t="str">
            <v>Operational</v>
          </cell>
          <cell r="AF1288" t="str">
            <v>Operational</v>
          </cell>
        </row>
        <row r="1289">
          <cell r="N1289" t="str">
            <v>Japan</v>
          </cell>
          <cell r="W1289" t="str">
            <v>Operational</v>
          </cell>
          <cell r="X1289" t="str">
            <v>Operational</v>
          </cell>
          <cell r="Y1289" t="str">
            <v>Operational</v>
          </cell>
          <cell r="Z1289" t="str">
            <v>Operational</v>
          </cell>
          <cell r="AA1289" t="str">
            <v>Operational</v>
          </cell>
          <cell r="AB1289" t="str">
            <v>Operational</v>
          </cell>
          <cell r="AC1289" t="str">
            <v>Operational</v>
          </cell>
          <cell r="AD1289" t="str">
            <v>Operational</v>
          </cell>
          <cell r="AE1289" t="str">
            <v>Operational</v>
          </cell>
          <cell r="AF1289" t="str">
            <v>Operational</v>
          </cell>
        </row>
        <row r="1290">
          <cell r="N1290" t="str">
            <v>Australia</v>
          </cell>
          <cell r="W1290" t="str">
            <v>Operational</v>
          </cell>
          <cell r="X1290" t="str">
            <v>Operational</v>
          </cell>
          <cell r="Y1290" t="str">
            <v>Operational</v>
          </cell>
          <cell r="Z1290" t="str">
            <v>Operational</v>
          </cell>
          <cell r="AA1290" t="str">
            <v>Operational</v>
          </cell>
          <cell r="AB1290" t="str">
            <v>Operational</v>
          </cell>
          <cell r="AC1290" t="str">
            <v>Operational</v>
          </cell>
          <cell r="AD1290" t="str">
            <v>Operational</v>
          </cell>
          <cell r="AE1290" t="str">
            <v>Operational</v>
          </cell>
          <cell r="AF1290" t="str">
            <v>Operational</v>
          </cell>
        </row>
        <row r="1291">
          <cell r="N1291" t="str">
            <v>Japan</v>
          </cell>
          <cell r="W1291" t="str">
            <v>Operational</v>
          </cell>
          <cell r="X1291" t="str">
            <v>Operational</v>
          </cell>
          <cell r="Y1291" t="str">
            <v>Operational</v>
          </cell>
          <cell r="Z1291" t="str">
            <v>Operational</v>
          </cell>
          <cell r="AA1291" t="str">
            <v>Operational</v>
          </cell>
          <cell r="AB1291" t="str">
            <v>Operational</v>
          </cell>
          <cell r="AC1291" t="str">
            <v>Operational</v>
          </cell>
          <cell r="AD1291" t="str">
            <v>Operational</v>
          </cell>
          <cell r="AE1291" t="str">
            <v>Operational</v>
          </cell>
          <cell r="AF1291" t="str">
            <v>Operational</v>
          </cell>
        </row>
        <row r="1292">
          <cell r="N1292" t="str">
            <v>Hong Kong SAR, China</v>
          </cell>
          <cell r="W1292" t="str">
            <v>Operational</v>
          </cell>
          <cell r="X1292" t="str">
            <v>Operational</v>
          </cell>
          <cell r="Y1292" t="str">
            <v>Operational</v>
          </cell>
          <cell r="Z1292" t="str">
            <v>Operational</v>
          </cell>
          <cell r="AA1292" t="str">
            <v>Operational</v>
          </cell>
          <cell r="AB1292" t="str">
            <v>Operational</v>
          </cell>
          <cell r="AC1292" t="str">
            <v>Operational</v>
          </cell>
          <cell r="AD1292" t="str">
            <v>Operational</v>
          </cell>
          <cell r="AE1292" t="str">
            <v>Operational</v>
          </cell>
          <cell r="AF1292" t="str">
            <v>Operational</v>
          </cell>
        </row>
        <row r="1293">
          <cell r="N1293" t="str">
            <v>Hong Kong SAR, China</v>
          </cell>
          <cell r="W1293" t="str">
            <v>Operational</v>
          </cell>
          <cell r="X1293" t="str">
            <v>Operational</v>
          </cell>
          <cell r="Y1293" t="str">
            <v>Operational</v>
          </cell>
          <cell r="Z1293" t="str">
            <v>Operational</v>
          </cell>
          <cell r="AA1293" t="str">
            <v>Operational</v>
          </cell>
          <cell r="AB1293" t="str">
            <v>Operational</v>
          </cell>
          <cell r="AC1293" t="str">
            <v>Operational</v>
          </cell>
          <cell r="AD1293" t="str">
            <v>Operational</v>
          </cell>
          <cell r="AE1293" t="str">
            <v>Operational</v>
          </cell>
          <cell r="AF1293" t="str">
            <v>Operational</v>
          </cell>
        </row>
        <row r="1294">
          <cell r="N1294" t="str">
            <v>Hong Kong SAR, China</v>
          </cell>
          <cell r="W1294" t="str">
            <v>Operational</v>
          </cell>
          <cell r="X1294" t="str">
            <v>Operational</v>
          </cell>
          <cell r="Y1294" t="str">
            <v>Operational</v>
          </cell>
          <cell r="Z1294" t="str">
            <v>Operational</v>
          </cell>
          <cell r="AA1294" t="str">
            <v>Operational</v>
          </cell>
          <cell r="AB1294" t="str">
            <v>Operational</v>
          </cell>
          <cell r="AC1294" t="str">
            <v>Operational</v>
          </cell>
          <cell r="AD1294" t="str">
            <v>Operational</v>
          </cell>
          <cell r="AE1294" t="str">
            <v>Operational</v>
          </cell>
          <cell r="AF1294" t="str">
            <v>Operational</v>
          </cell>
        </row>
        <row r="1295">
          <cell r="N1295" t="str">
            <v>China</v>
          </cell>
          <cell r="W1295"/>
          <cell r="X1295"/>
          <cell r="Y1295"/>
          <cell r="Z1295"/>
          <cell r="AA1295"/>
          <cell r="AB1295" t="str">
            <v>Operational</v>
          </cell>
          <cell r="AC1295" t="str">
            <v>Operational</v>
          </cell>
          <cell r="AD1295" t="str">
            <v>Operational</v>
          </cell>
          <cell r="AE1295" t="str">
            <v>Operational</v>
          </cell>
          <cell r="AF1295" t="str">
            <v>Operational</v>
          </cell>
        </row>
        <row r="1296">
          <cell r="N1296" t="str">
            <v>Australia</v>
          </cell>
          <cell r="W1296" t="str">
            <v>Operational</v>
          </cell>
          <cell r="X1296" t="str">
            <v>Operational</v>
          </cell>
          <cell r="Y1296" t="str">
            <v>Operational</v>
          </cell>
          <cell r="Z1296" t="str">
            <v>Operational</v>
          </cell>
          <cell r="AA1296" t="str">
            <v>Operational</v>
          </cell>
          <cell r="AB1296" t="str">
            <v>Operational</v>
          </cell>
          <cell r="AC1296" t="str">
            <v>Operational</v>
          </cell>
          <cell r="AD1296" t="str">
            <v>Operational</v>
          </cell>
          <cell r="AE1296" t="str">
            <v>Operational</v>
          </cell>
          <cell r="AF1296" t="str">
            <v>Operational</v>
          </cell>
        </row>
        <row r="1297">
          <cell r="N1297" t="str">
            <v>China</v>
          </cell>
          <cell r="W1297" t="str">
            <v>Operational</v>
          </cell>
          <cell r="X1297" t="str">
            <v>Operational</v>
          </cell>
          <cell r="Y1297" t="str">
            <v>Operational</v>
          </cell>
          <cell r="Z1297" t="str">
            <v>Operational</v>
          </cell>
          <cell r="AA1297" t="str">
            <v>Operational</v>
          </cell>
          <cell r="AB1297" t="str">
            <v>Operational</v>
          </cell>
          <cell r="AC1297" t="str">
            <v>Operational</v>
          </cell>
          <cell r="AD1297" t="str">
            <v>Operational</v>
          </cell>
          <cell r="AE1297" t="str">
            <v>Operational</v>
          </cell>
          <cell r="AF1297" t="str">
            <v>Operational</v>
          </cell>
        </row>
        <row r="1298">
          <cell r="N1298" t="str">
            <v>Hong Kong SAR, China</v>
          </cell>
          <cell r="W1298" t="str">
            <v>Operational</v>
          </cell>
          <cell r="X1298" t="str">
            <v>Operational</v>
          </cell>
          <cell r="Y1298" t="str">
            <v>Operational</v>
          </cell>
          <cell r="Z1298" t="str">
            <v>Operational</v>
          </cell>
          <cell r="AA1298" t="str">
            <v>Operational</v>
          </cell>
          <cell r="AB1298" t="str">
            <v>Operational</v>
          </cell>
          <cell r="AC1298" t="str">
            <v>Operational</v>
          </cell>
          <cell r="AD1298" t="str">
            <v>Operational</v>
          </cell>
          <cell r="AE1298" t="str">
            <v>Operational</v>
          </cell>
          <cell r="AF1298" t="str">
            <v>Operational</v>
          </cell>
        </row>
        <row r="1299">
          <cell r="N1299" t="str">
            <v>Hong Kong SAR, China</v>
          </cell>
          <cell r="W1299" t="str">
            <v>Operational</v>
          </cell>
          <cell r="X1299" t="str">
            <v>Operational</v>
          </cell>
          <cell r="Y1299" t="str">
            <v>Operational</v>
          </cell>
          <cell r="Z1299" t="str">
            <v>Operational</v>
          </cell>
          <cell r="AA1299" t="str">
            <v>Operational</v>
          </cell>
          <cell r="AB1299" t="str">
            <v>Operational</v>
          </cell>
          <cell r="AC1299" t="str">
            <v>Operational</v>
          </cell>
          <cell r="AD1299" t="str">
            <v>Operational</v>
          </cell>
          <cell r="AE1299" t="str">
            <v>Operational</v>
          </cell>
          <cell r="AF1299" t="str">
            <v>Operational</v>
          </cell>
        </row>
        <row r="1300">
          <cell r="N1300" t="str">
            <v>Hong Kong SAR, China</v>
          </cell>
          <cell r="W1300" t="str">
            <v>Operational</v>
          </cell>
          <cell r="X1300" t="str">
            <v>Operational</v>
          </cell>
          <cell r="Y1300" t="str">
            <v>Operational</v>
          </cell>
          <cell r="Z1300" t="str">
            <v>Operational</v>
          </cell>
          <cell r="AA1300" t="str">
            <v>Operational</v>
          </cell>
          <cell r="AB1300" t="str">
            <v>Operational</v>
          </cell>
          <cell r="AC1300" t="str">
            <v>Operational</v>
          </cell>
          <cell r="AD1300" t="str">
            <v>Operational</v>
          </cell>
          <cell r="AE1300" t="str">
            <v>Operational</v>
          </cell>
          <cell r="AF1300" t="str">
            <v>Operational</v>
          </cell>
        </row>
        <row r="1301">
          <cell r="N1301" t="str">
            <v>Hong Kong SAR, China</v>
          </cell>
          <cell r="W1301" t="str">
            <v>Operational</v>
          </cell>
          <cell r="X1301" t="str">
            <v>Operational</v>
          </cell>
          <cell r="Y1301" t="str">
            <v>Operational</v>
          </cell>
          <cell r="Z1301" t="str">
            <v>Operational</v>
          </cell>
          <cell r="AA1301" t="str">
            <v>Operational</v>
          </cell>
          <cell r="AB1301" t="str">
            <v>Operational</v>
          </cell>
          <cell r="AC1301" t="str">
            <v>Operational</v>
          </cell>
          <cell r="AD1301" t="str">
            <v>Operational</v>
          </cell>
          <cell r="AE1301" t="str">
            <v>Operational</v>
          </cell>
          <cell r="AF1301" t="str">
            <v>Operational</v>
          </cell>
        </row>
        <row r="1302">
          <cell r="N1302" t="str">
            <v>Hong Kong SAR, China</v>
          </cell>
          <cell r="W1302" t="str">
            <v>Operational</v>
          </cell>
          <cell r="X1302" t="str">
            <v>Operational</v>
          </cell>
          <cell r="Y1302" t="str">
            <v>Operational</v>
          </cell>
          <cell r="Z1302" t="str">
            <v>Operational</v>
          </cell>
          <cell r="AA1302" t="str">
            <v>Operational</v>
          </cell>
          <cell r="AB1302" t="str">
            <v>Operational</v>
          </cell>
          <cell r="AC1302" t="str">
            <v>Operational</v>
          </cell>
          <cell r="AD1302" t="str">
            <v>Operational</v>
          </cell>
          <cell r="AE1302" t="str">
            <v>Operational</v>
          </cell>
          <cell r="AF1302" t="str">
            <v>Operational</v>
          </cell>
        </row>
        <row r="1303">
          <cell r="N1303" t="str">
            <v>Hong Kong SAR, China</v>
          </cell>
          <cell r="W1303" t="str">
            <v>Operational</v>
          </cell>
          <cell r="X1303" t="str">
            <v>Operational</v>
          </cell>
          <cell r="Y1303" t="str">
            <v>Operational</v>
          </cell>
          <cell r="Z1303" t="str">
            <v>Operational</v>
          </cell>
          <cell r="AA1303" t="str">
            <v>Operational</v>
          </cell>
          <cell r="AB1303" t="str">
            <v>Operational</v>
          </cell>
          <cell r="AC1303" t="str">
            <v>Operational</v>
          </cell>
          <cell r="AD1303" t="str">
            <v>Operational</v>
          </cell>
          <cell r="AE1303" t="str">
            <v>Operational</v>
          </cell>
          <cell r="AF1303" t="str">
            <v>Operational</v>
          </cell>
        </row>
        <row r="1304">
          <cell r="N1304" t="str">
            <v>Hong Kong SAR, China</v>
          </cell>
          <cell r="W1304" t="str">
            <v>Operational</v>
          </cell>
          <cell r="X1304" t="str">
            <v>Operational</v>
          </cell>
          <cell r="Y1304" t="str">
            <v>Operational</v>
          </cell>
          <cell r="Z1304" t="str">
            <v>Operational</v>
          </cell>
          <cell r="AA1304" t="str">
            <v>Operational</v>
          </cell>
          <cell r="AB1304" t="str">
            <v>Operational</v>
          </cell>
          <cell r="AC1304" t="str">
            <v>Operational</v>
          </cell>
          <cell r="AD1304" t="str">
            <v>Operational</v>
          </cell>
          <cell r="AE1304" t="str">
            <v>Operational</v>
          </cell>
          <cell r="AF1304" t="str">
            <v>Operational</v>
          </cell>
        </row>
        <row r="1305">
          <cell r="N1305" t="str">
            <v>Australia</v>
          </cell>
          <cell r="W1305" t="str">
            <v>Operational</v>
          </cell>
          <cell r="X1305" t="str">
            <v>Operational</v>
          </cell>
          <cell r="Y1305" t="str">
            <v>Operational</v>
          </cell>
          <cell r="Z1305" t="str">
            <v>Operational</v>
          </cell>
          <cell r="AA1305" t="str">
            <v>Operational</v>
          </cell>
          <cell r="AB1305" t="str">
            <v>Operational</v>
          </cell>
          <cell r="AC1305" t="str">
            <v>Operational</v>
          </cell>
          <cell r="AD1305" t="str">
            <v>Operational</v>
          </cell>
          <cell r="AE1305" t="str">
            <v>Operational</v>
          </cell>
          <cell r="AF1305" t="str">
            <v>Operational</v>
          </cell>
        </row>
        <row r="1306">
          <cell r="N1306" t="str">
            <v>Singapore</v>
          </cell>
          <cell r="W1306" t="str">
            <v>Operational</v>
          </cell>
          <cell r="X1306" t="str">
            <v>Operational</v>
          </cell>
          <cell r="Y1306" t="str">
            <v>Operational</v>
          </cell>
          <cell r="Z1306" t="str">
            <v>Operational</v>
          </cell>
          <cell r="AA1306" t="str">
            <v>Operational</v>
          </cell>
          <cell r="AB1306" t="str">
            <v>Operational</v>
          </cell>
          <cell r="AC1306" t="str">
            <v>Operational</v>
          </cell>
          <cell r="AD1306" t="str">
            <v>Operational</v>
          </cell>
          <cell r="AE1306" t="str">
            <v>Operational</v>
          </cell>
          <cell r="AF1306" t="str">
            <v>Operational</v>
          </cell>
        </row>
        <row r="1307">
          <cell r="N1307" t="str">
            <v>China</v>
          </cell>
          <cell r="W1307" t="str">
            <v>Operational</v>
          </cell>
          <cell r="X1307" t="str">
            <v>Operational</v>
          </cell>
          <cell r="Y1307" t="str">
            <v>Operational</v>
          </cell>
          <cell r="Z1307" t="str">
            <v>Operational</v>
          </cell>
          <cell r="AA1307" t="str">
            <v>Operational</v>
          </cell>
          <cell r="AB1307" t="str">
            <v>Operational</v>
          </cell>
          <cell r="AC1307" t="str">
            <v>Operational</v>
          </cell>
          <cell r="AD1307" t="str">
            <v>Operational</v>
          </cell>
          <cell r="AE1307" t="str">
            <v>Operational</v>
          </cell>
          <cell r="AF1307" t="str">
            <v>Operational</v>
          </cell>
        </row>
        <row r="1308">
          <cell r="N1308" t="str">
            <v>China</v>
          </cell>
          <cell r="W1308" t="str">
            <v>Operational</v>
          </cell>
          <cell r="X1308" t="str">
            <v>Operational</v>
          </cell>
          <cell r="Y1308" t="str">
            <v>Operational</v>
          </cell>
          <cell r="Z1308" t="str">
            <v>Operational</v>
          </cell>
          <cell r="AA1308" t="str">
            <v>Operational</v>
          </cell>
          <cell r="AB1308" t="str">
            <v>Operational</v>
          </cell>
          <cell r="AC1308" t="str">
            <v>Operational</v>
          </cell>
          <cell r="AD1308" t="str">
            <v>Operational</v>
          </cell>
          <cell r="AE1308" t="str">
            <v>Operational</v>
          </cell>
          <cell r="AF1308" t="str">
            <v>Operational</v>
          </cell>
        </row>
        <row r="1309">
          <cell r="N1309" t="str">
            <v>Hong Kong SAR, China</v>
          </cell>
          <cell r="W1309" t="str">
            <v>Under Construction</v>
          </cell>
          <cell r="X1309" t="str">
            <v>Under Construction</v>
          </cell>
          <cell r="Y1309" t="str">
            <v>Under Construction</v>
          </cell>
          <cell r="Z1309" t="str">
            <v>Under Construction</v>
          </cell>
          <cell r="AA1309" t="str">
            <v>Under Construction</v>
          </cell>
          <cell r="AB1309" t="str">
            <v>Under Construction</v>
          </cell>
          <cell r="AC1309" t="str">
            <v>Operational</v>
          </cell>
          <cell r="AD1309" t="str">
            <v>Operational</v>
          </cell>
          <cell r="AE1309" t="str">
            <v>Operational</v>
          </cell>
          <cell r="AF1309" t="str">
            <v>Operational</v>
          </cell>
        </row>
        <row r="1310">
          <cell r="N1310" t="str">
            <v>Australia</v>
          </cell>
          <cell r="W1310" t="str">
            <v>Operational</v>
          </cell>
          <cell r="X1310" t="str">
            <v>Operational</v>
          </cell>
          <cell r="Y1310" t="str">
            <v>Operational</v>
          </cell>
          <cell r="Z1310" t="str">
            <v>Operational</v>
          </cell>
          <cell r="AA1310" t="str">
            <v>Operational</v>
          </cell>
          <cell r="AB1310" t="str">
            <v>Operational</v>
          </cell>
          <cell r="AC1310" t="str">
            <v>Operational</v>
          </cell>
          <cell r="AD1310" t="str">
            <v>Operational</v>
          </cell>
          <cell r="AE1310" t="str">
            <v>Operational</v>
          </cell>
          <cell r="AF1310" t="str">
            <v>Operational</v>
          </cell>
        </row>
        <row r="1311">
          <cell r="N1311" t="str">
            <v>Australia</v>
          </cell>
          <cell r="W1311" t="str">
            <v>Operational</v>
          </cell>
          <cell r="X1311" t="str">
            <v>Operational</v>
          </cell>
          <cell r="Y1311" t="str">
            <v>Operational</v>
          </cell>
          <cell r="Z1311" t="str">
            <v>Operational</v>
          </cell>
          <cell r="AA1311" t="str">
            <v>Operational</v>
          </cell>
          <cell r="AB1311" t="str">
            <v>Operational</v>
          </cell>
          <cell r="AC1311" t="str">
            <v>Operational</v>
          </cell>
          <cell r="AD1311" t="str">
            <v>Operational</v>
          </cell>
          <cell r="AE1311" t="str">
            <v>Operational</v>
          </cell>
          <cell r="AF1311" t="str">
            <v>Operational</v>
          </cell>
        </row>
        <row r="1312">
          <cell r="N1312" t="str">
            <v>Australia</v>
          </cell>
          <cell r="W1312" t="str">
            <v>Operational</v>
          </cell>
          <cell r="X1312" t="str">
            <v>Operational</v>
          </cell>
          <cell r="Y1312" t="str">
            <v>Operational</v>
          </cell>
          <cell r="Z1312" t="str">
            <v>Operational</v>
          </cell>
          <cell r="AA1312" t="str">
            <v>Operational</v>
          </cell>
          <cell r="AB1312" t="str">
            <v>Operational</v>
          </cell>
          <cell r="AC1312" t="str">
            <v>Operational</v>
          </cell>
          <cell r="AD1312" t="str">
            <v>Operational</v>
          </cell>
          <cell r="AE1312" t="str">
            <v>Operational</v>
          </cell>
          <cell r="AF1312" t="str">
            <v>Operational</v>
          </cell>
        </row>
        <row r="1313">
          <cell r="N1313" t="str">
            <v>Australia</v>
          </cell>
          <cell r="W1313" t="str">
            <v>Operational</v>
          </cell>
          <cell r="X1313" t="str">
            <v>Operational</v>
          </cell>
          <cell r="Y1313" t="str">
            <v>Operational</v>
          </cell>
          <cell r="Z1313" t="str">
            <v>Operational</v>
          </cell>
          <cell r="AA1313" t="str">
            <v>Operational</v>
          </cell>
          <cell r="AB1313" t="str">
            <v>Operational</v>
          </cell>
          <cell r="AC1313" t="str">
            <v>Operational</v>
          </cell>
          <cell r="AD1313" t="str">
            <v>Operational</v>
          </cell>
          <cell r="AE1313" t="str">
            <v>Operational</v>
          </cell>
          <cell r="AF1313" t="str">
            <v>Operational</v>
          </cell>
        </row>
        <row r="1314">
          <cell r="N1314" t="str">
            <v>Hong Kong SAR, China</v>
          </cell>
          <cell r="W1314" t="str">
            <v>Under Construction</v>
          </cell>
          <cell r="X1314" t="str">
            <v>Operational</v>
          </cell>
          <cell r="Y1314" t="str">
            <v>Operational</v>
          </cell>
          <cell r="Z1314" t="str">
            <v>Operational</v>
          </cell>
          <cell r="AA1314" t="str">
            <v>Operational</v>
          </cell>
          <cell r="AB1314" t="str">
            <v>Operational</v>
          </cell>
          <cell r="AC1314" t="str">
            <v>Operational</v>
          </cell>
          <cell r="AD1314" t="str">
            <v>Operational</v>
          </cell>
          <cell r="AE1314" t="str">
            <v>Operational</v>
          </cell>
          <cell r="AF1314" t="str">
            <v>Operational</v>
          </cell>
        </row>
        <row r="1315">
          <cell r="N1315" t="str">
            <v>China</v>
          </cell>
          <cell r="W1315" t="str">
            <v>Operational</v>
          </cell>
          <cell r="X1315" t="str">
            <v>Operational</v>
          </cell>
          <cell r="Y1315" t="str">
            <v>Operational</v>
          </cell>
          <cell r="Z1315" t="str">
            <v>Operational</v>
          </cell>
          <cell r="AA1315" t="str">
            <v>Operational</v>
          </cell>
          <cell r="AB1315" t="str">
            <v>Operational</v>
          </cell>
          <cell r="AC1315" t="str">
            <v>Operational</v>
          </cell>
          <cell r="AD1315" t="str">
            <v>Operational</v>
          </cell>
          <cell r="AE1315" t="str">
            <v>Operational</v>
          </cell>
          <cell r="AF1315" t="str">
            <v>Operational</v>
          </cell>
        </row>
        <row r="1316">
          <cell r="N1316" t="str">
            <v>Hong Kong SAR, China</v>
          </cell>
          <cell r="W1316" t="str">
            <v>Under Construction</v>
          </cell>
          <cell r="X1316" t="str">
            <v>Under Construction</v>
          </cell>
          <cell r="Y1316" t="str">
            <v>Under Construction</v>
          </cell>
          <cell r="Z1316" t="str">
            <v>Operational</v>
          </cell>
          <cell r="AA1316" t="str">
            <v>Operational</v>
          </cell>
          <cell r="AB1316" t="str">
            <v>Operational</v>
          </cell>
          <cell r="AC1316" t="str">
            <v>Operational</v>
          </cell>
          <cell r="AD1316" t="str">
            <v>Operational</v>
          </cell>
          <cell r="AE1316" t="str">
            <v>Operational</v>
          </cell>
          <cell r="AF1316" t="str">
            <v>Operational</v>
          </cell>
        </row>
        <row r="1317">
          <cell r="N1317" t="str">
            <v>Hong Kong SAR, China</v>
          </cell>
          <cell r="W1317" t="str">
            <v>Operational</v>
          </cell>
          <cell r="X1317" t="str">
            <v>Operational</v>
          </cell>
          <cell r="Y1317" t="str">
            <v>Operational</v>
          </cell>
          <cell r="Z1317" t="str">
            <v>Operational</v>
          </cell>
          <cell r="AA1317" t="str">
            <v>Operational</v>
          </cell>
          <cell r="AB1317" t="str">
            <v>Operational</v>
          </cell>
          <cell r="AC1317" t="str">
            <v>Operational</v>
          </cell>
          <cell r="AD1317" t="str">
            <v>Operational</v>
          </cell>
          <cell r="AE1317" t="str">
            <v>Operational</v>
          </cell>
          <cell r="AF1317" t="str">
            <v>Operational</v>
          </cell>
        </row>
        <row r="1318">
          <cell r="N1318" t="str">
            <v>Hong Kong SAR, China</v>
          </cell>
          <cell r="W1318" t="str">
            <v>Operational</v>
          </cell>
          <cell r="X1318" t="str">
            <v>Operational</v>
          </cell>
          <cell r="Y1318" t="str">
            <v>Operational</v>
          </cell>
          <cell r="Z1318" t="str">
            <v>Operational</v>
          </cell>
          <cell r="AA1318" t="str">
            <v>Operational</v>
          </cell>
          <cell r="AB1318" t="str">
            <v>Operational</v>
          </cell>
          <cell r="AC1318" t="str">
            <v>Operational</v>
          </cell>
          <cell r="AD1318" t="str">
            <v>Operational</v>
          </cell>
          <cell r="AE1318" t="str">
            <v>Operational</v>
          </cell>
          <cell r="AF1318" t="str">
            <v>Operational</v>
          </cell>
        </row>
        <row r="1319">
          <cell r="N1319" t="str">
            <v>Australia</v>
          </cell>
          <cell r="W1319" t="str">
            <v>Operational</v>
          </cell>
          <cell r="X1319" t="str">
            <v>Operational</v>
          </cell>
          <cell r="Y1319" t="str">
            <v>Operational</v>
          </cell>
          <cell r="Z1319" t="str">
            <v>Operational</v>
          </cell>
          <cell r="AA1319" t="str">
            <v>Operational</v>
          </cell>
          <cell r="AB1319" t="str">
            <v>Operational</v>
          </cell>
          <cell r="AC1319" t="str">
            <v>Operational</v>
          </cell>
          <cell r="AD1319" t="str">
            <v>Operational</v>
          </cell>
          <cell r="AE1319" t="str">
            <v>Operational</v>
          </cell>
          <cell r="AF1319" t="str">
            <v>Operational</v>
          </cell>
        </row>
        <row r="1320">
          <cell r="N1320" t="str">
            <v>China</v>
          </cell>
          <cell r="W1320" t="str">
            <v>Operational</v>
          </cell>
          <cell r="X1320" t="str">
            <v>Operational</v>
          </cell>
          <cell r="Y1320" t="str">
            <v>Operational</v>
          </cell>
          <cell r="Z1320" t="str">
            <v>Operational</v>
          </cell>
          <cell r="AA1320" t="str">
            <v>Operational</v>
          </cell>
          <cell r="AB1320" t="str">
            <v>Operational</v>
          </cell>
          <cell r="AC1320" t="str">
            <v>Operational</v>
          </cell>
          <cell r="AD1320" t="str">
            <v>Operational</v>
          </cell>
          <cell r="AE1320" t="str">
            <v>Operational</v>
          </cell>
          <cell r="AF1320" t="str">
            <v>Operational</v>
          </cell>
        </row>
        <row r="1321">
          <cell r="N1321" t="str">
            <v>China</v>
          </cell>
          <cell r="W1321" t="str">
            <v>Operational</v>
          </cell>
          <cell r="X1321" t="str">
            <v>Operational</v>
          </cell>
          <cell r="Y1321" t="str">
            <v>Operational</v>
          </cell>
          <cell r="Z1321" t="str">
            <v>Operational</v>
          </cell>
          <cell r="AA1321" t="str">
            <v>Operational</v>
          </cell>
          <cell r="AB1321" t="str">
            <v>Operational</v>
          </cell>
          <cell r="AC1321" t="str">
            <v>Operational</v>
          </cell>
          <cell r="AD1321" t="str">
            <v>Operational</v>
          </cell>
          <cell r="AE1321" t="str">
            <v>Operational</v>
          </cell>
          <cell r="AF1321" t="str">
            <v>Operational</v>
          </cell>
        </row>
        <row r="1322">
          <cell r="N1322" t="str">
            <v>China</v>
          </cell>
          <cell r="W1322" t="str">
            <v>Operational</v>
          </cell>
          <cell r="X1322" t="str">
            <v>Operational</v>
          </cell>
          <cell r="Y1322" t="str">
            <v>Operational</v>
          </cell>
          <cell r="Z1322" t="str">
            <v>Operational</v>
          </cell>
          <cell r="AA1322" t="str">
            <v>Operational</v>
          </cell>
          <cell r="AB1322" t="str">
            <v>Operational</v>
          </cell>
          <cell r="AC1322" t="str">
            <v>Operational</v>
          </cell>
          <cell r="AD1322" t="str">
            <v>Operational</v>
          </cell>
          <cell r="AE1322" t="str">
            <v>Operational</v>
          </cell>
          <cell r="AF1322" t="str">
            <v>Operational</v>
          </cell>
        </row>
        <row r="1323">
          <cell r="N1323" t="str">
            <v>China</v>
          </cell>
          <cell r="W1323" t="str">
            <v>Operational</v>
          </cell>
          <cell r="X1323" t="str">
            <v>Operational</v>
          </cell>
          <cell r="Y1323" t="str">
            <v>Operational</v>
          </cell>
          <cell r="Z1323" t="str">
            <v>Operational</v>
          </cell>
          <cell r="AA1323" t="str">
            <v>Operational</v>
          </cell>
          <cell r="AB1323" t="str">
            <v>Operational</v>
          </cell>
          <cell r="AC1323" t="str">
            <v>Operational</v>
          </cell>
          <cell r="AD1323" t="str">
            <v>Operational</v>
          </cell>
          <cell r="AE1323" t="str">
            <v>Operational</v>
          </cell>
          <cell r="AF1323" t="str">
            <v>Operational</v>
          </cell>
        </row>
        <row r="1324">
          <cell r="N1324" t="str">
            <v>China</v>
          </cell>
          <cell r="W1324" t="str">
            <v>Operational</v>
          </cell>
          <cell r="X1324" t="str">
            <v>Operational</v>
          </cell>
          <cell r="Y1324" t="str">
            <v>Operational</v>
          </cell>
          <cell r="Z1324" t="str">
            <v>Operational</v>
          </cell>
          <cell r="AA1324" t="str">
            <v>Operational</v>
          </cell>
          <cell r="AB1324" t="str">
            <v>Operational</v>
          </cell>
          <cell r="AC1324" t="str">
            <v>Operational</v>
          </cell>
          <cell r="AD1324" t="str">
            <v>Operational</v>
          </cell>
          <cell r="AE1324" t="str">
            <v>Operational</v>
          </cell>
          <cell r="AF1324" t="str">
            <v>Operational</v>
          </cell>
        </row>
        <row r="1325">
          <cell r="N1325" t="str">
            <v>China</v>
          </cell>
          <cell r="W1325" t="str">
            <v>Operational</v>
          </cell>
          <cell r="X1325" t="str">
            <v>Operational</v>
          </cell>
          <cell r="Y1325" t="str">
            <v>Operational</v>
          </cell>
          <cell r="Z1325" t="str">
            <v>Operational</v>
          </cell>
          <cell r="AA1325" t="str">
            <v>Operational</v>
          </cell>
          <cell r="AB1325" t="str">
            <v>Operational</v>
          </cell>
          <cell r="AC1325" t="str">
            <v>Operational</v>
          </cell>
          <cell r="AD1325" t="str">
            <v>Operational</v>
          </cell>
          <cell r="AE1325" t="str">
            <v>Operational</v>
          </cell>
          <cell r="AF1325" t="str">
            <v>Operational</v>
          </cell>
        </row>
        <row r="1326">
          <cell r="N1326" t="str">
            <v>China</v>
          </cell>
          <cell r="W1326" t="str">
            <v>Operational</v>
          </cell>
          <cell r="X1326" t="str">
            <v>Operational</v>
          </cell>
          <cell r="Y1326" t="str">
            <v>Operational</v>
          </cell>
          <cell r="Z1326" t="str">
            <v>Operational</v>
          </cell>
          <cell r="AA1326" t="str">
            <v>Operational</v>
          </cell>
          <cell r="AB1326" t="str">
            <v>Operational</v>
          </cell>
          <cell r="AC1326" t="str">
            <v>Operational</v>
          </cell>
          <cell r="AD1326" t="str">
            <v>Operational</v>
          </cell>
          <cell r="AE1326" t="str">
            <v>Operational</v>
          </cell>
          <cell r="AF1326" t="str">
            <v>Operational</v>
          </cell>
        </row>
        <row r="1327">
          <cell r="N1327" t="str">
            <v>China</v>
          </cell>
          <cell r="W1327" t="str">
            <v>Operational</v>
          </cell>
          <cell r="X1327" t="str">
            <v>Operational</v>
          </cell>
          <cell r="Y1327" t="str">
            <v>Operational</v>
          </cell>
          <cell r="Z1327" t="str">
            <v>Operational</v>
          </cell>
          <cell r="AA1327" t="str">
            <v>Operational</v>
          </cell>
          <cell r="AB1327" t="str">
            <v>Operational</v>
          </cell>
          <cell r="AC1327" t="str">
            <v>Operational</v>
          </cell>
          <cell r="AD1327" t="str">
            <v>Operational</v>
          </cell>
          <cell r="AE1327" t="str">
            <v>Operational</v>
          </cell>
          <cell r="AF1327" t="str">
            <v>Operational</v>
          </cell>
        </row>
        <row r="1328">
          <cell r="N1328" t="str">
            <v>China</v>
          </cell>
          <cell r="W1328" t="str">
            <v>Operational</v>
          </cell>
          <cell r="X1328" t="str">
            <v>Operational</v>
          </cell>
          <cell r="Y1328" t="str">
            <v>Operational</v>
          </cell>
          <cell r="Z1328" t="str">
            <v>Operational</v>
          </cell>
          <cell r="AA1328" t="str">
            <v>Operational</v>
          </cell>
          <cell r="AB1328" t="str">
            <v>Operational</v>
          </cell>
          <cell r="AC1328" t="str">
            <v>Operational</v>
          </cell>
          <cell r="AD1328" t="str">
            <v>Operational</v>
          </cell>
          <cell r="AE1328" t="str">
            <v>Operational</v>
          </cell>
          <cell r="AF1328" t="str">
            <v>Operational</v>
          </cell>
        </row>
        <row r="1329">
          <cell r="N1329" t="str">
            <v>China</v>
          </cell>
          <cell r="W1329" t="str">
            <v>Operational</v>
          </cell>
          <cell r="X1329" t="str">
            <v>Operational</v>
          </cell>
          <cell r="Y1329" t="str">
            <v>Operational</v>
          </cell>
          <cell r="Z1329" t="str">
            <v>Operational</v>
          </cell>
          <cell r="AA1329" t="str">
            <v>Operational</v>
          </cell>
          <cell r="AB1329" t="str">
            <v>Operational</v>
          </cell>
          <cell r="AC1329" t="str">
            <v>Operational</v>
          </cell>
          <cell r="AD1329" t="str">
            <v>Operational</v>
          </cell>
          <cell r="AE1329" t="str">
            <v>Operational</v>
          </cell>
          <cell r="AF1329" t="str">
            <v>Operational</v>
          </cell>
        </row>
        <row r="1330">
          <cell r="N1330" t="str">
            <v>China</v>
          </cell>
          <cell r="W1330" t="str">
            <v>Operational</v>
          </cell>
          <cell r="X1330" t="str">
            <v>Operational</v>
          </cell>
          <cell r="Y1330" t="str">
            <v>Operational</v>
          </cell>
          <cell r="Z1330" t="str">
            <v>Operational</v>
          </cell>
          <cell r="AA1330" t="str">
            <v>Operational</v>
          </cell>
          <cell r="AB1330" t="str">
            <v>Operational</v>
          </cell>
          <cell r="AC1330" t="str">
            <v>Operational</v>
          </cell>
          <cell r="AD1330" t="str">
            <v>Operational</v>
          </cell>
          <cell r="AE1330" t="str">
            <v>Operational</v>
          </cell>
          <cell r="AF1330" t="str">
            <v>Operational</v>
          </cell>
        </row>
        <row r="1331">
          <cell r="N1331" t="str">
            <v>China</v>
          </cell>
          <cell r="W1331"/>
          <cell r="X1331"/>
          <cell r="Y1331"/>
          <cell r="Z1331"/>
          <cell r="AA1331" t="str">
            <v>Operational</v>
          </cell>
          <cell r="AB1331" t="str">
            <v>Operational</v>
          </cell>
          <cell r="AC1331" t="str">
            <v>Operational</v>
          </cell>
          <cell r="AD1331" t="str">
            <v>Operational</v>
          </cell>
          <cell r="AE1331" t="str">
            <v>Operational</v>
          </cell>
          <cell r="AF1331" t="str">
            <v>Operational</v>
          </cell>
        </row>
        <row r="1332">
          <cell r="N1332" t="str">
            <v>China</v>
          </cell>
          <cell r="W1332" t="str">
            <v>Operational</v>
          </cell>
          <cell r="X1332" t="str">
            <v>Operational</v>
          </cell>
          <cell r="Y1332" t="str">
            <v>Operational</v>
          </cell>
          <cell r="Z1332" t="str">
            <v>Operational</v>
          </cell>
          <cell r="AA1332" t="str">
            <v>Operational</v>
          </cell>
          <cell r="AB1332" t="str">
            <v>Operational</v>
          </cell>
          <cell r="AC1332" t="str">
            <v>Operational</v>
          </cell>
          <cell r="AD1332" t="str">
            <v>Operational</v>
          </cell>
          <cell r="AE1332" t="str">
            <v>Operational</v>
          </cell>
          <cell r="AF1332" t="str">
            <v>Operational</v>
          </cell>
        </row>
        <row r="1333">
          <cell r="N1333" t="str">
            <v>China</v>
          </cell>
          <cell r="W1333" t="str">
            <v>Operational</v>
          </cell>
          <cell r="X1333" t="str">
            <v>Operational</v>
          </cell>
          <cell r="Y1333" t="str">
            <v>Operational</v>
          </cell>
          <cell r="Z1333" t="str">
            <v>Operational</v>
          </cell>
          <cell r="AA1333" t="str">
            <v>Operational</v>
          </cell>
          <cell r="AB1333" t="str">
            <v>Operational</v>
          </cell>
          <cell r="AC1333" t="str">
            <v>Operational</v>
          </cell>
          <cell r="AD1333" t="str">
            <v>Operational</v>
          </cell>
          <cell r="AE1333" t="str">
            <v>Operational</v>
          </cell>
          <cell r="AF1333" t="str">
            <v>Operational</v>
          </cell>
        </row>
        <row r="1334">
          <cell r="N1334" t="str">
            <v>Australia</v>
          </cell>
          <cell r="W1334" t="str">
            <v>Operational</v>
          </cell>
          <cell r="X1334" t="str">
            <v>Operational</v>
          </cell>
          <cell r="Y1334" t="str">
            <v>Operational</v>
          </cell>
          <cell r="Z1334" t="str">
            <v>Operational</v>
          </cell>
          <cell r="AA1334" t="str">
            <v>Operational</v>
          </cell>
          <cell r="AB1334" t="str">
            <v>Operational</v>
          </cell>
          <cell r="AC1334" t="str">
            <v>Operational</v>
          </cell>
          <cell r="AD1334" t="str">
            <v>Operational</v>
          </cell>
          <cell r="AE1334" t="str">
            <v>Operational</v>
          </cell>
          <cell r="AF1334" t="str">
            <v>Operational</v>
          </cell>
        </row>
        <row r="1335">
          <cell r="N1335" t="str">
            <v>Australia</v>
          </cell>
          <cell r="W1335" t="str">
            <v>Operational</v>
          </cell>
          <cell r="X1335" t="str">
            <v>Operational</v>
          </cell>
          <cell r="Y1335" t="str">
            <v>Operational</v>
          </cell>
          <cell r="Z1335" t="str">
            <v>Operational</v>
          </cell>
          <cell r="AA1335" t="str">
            <v>Operational</v>
          </cell>
          <cell r="AB1335" t="str">
            <v>Operational</v>
          </cell>
          <cell r="AC1335" t="str">
            <v>Operational</v>
          </cell>
          <cell r="AD1335" t="str">
            <v>Operational</v>
          </cell>
          <cell r="AE1335" t="str">
            <v>Operational</v>
          </cell>
          <cell r="AF1335" t="str">
            <v>Operational</v>
          </cell>
        </row>
        <row r="1336">
          <cell r="N1336" t="str">
            <v>New Zealand</v>
          </cell>
          <cell r="W1336" t="str">
            <v>Operational</v>
          </cell>
          <cell r="X1336" t="str">
            <v>Operational</v>
          </cell>
          <cell r="Y1336" t="str">
            <v>Operational</v>
          </cell>
          <cell r="Z1336" t="str">
            <v>Operational</v>
          </cell>
          <cell r="AA1336" t="str">
            <v>Operational</v>
          </cell>
          <cell r="AB1336" t="str">
            <v>Operational</v>
          </cell>
          <cell r="AC1336" t="str">
            <v>Operational</v>
          </cell>
          <cell r="AD1336" t="str">
            <v>Operational</v>
          </cell>
          <cell r="AE1336" t="str">
            <v>Operational</v>
          </cell>
          <cell r="AF1336" t="str">
            <v>Operational</v>
          </cell>
        </row>
        <row r="1337">
          <cell r="N1337" t="str">
            <v>Japan</v>
          </cell>
          <cell r="W1337" t="str">
            <v>Operational</v>
          </cell>
          <cell r="X1337" t="str">
            <v>Operational</v>
          </cell>
          <cell r="Y1337" t="str">
            <v>Operational</v>
          </cell>
          <cell r="Z1337" t="str">
            <v>Operational</v>
          </cell>
          <cell r="AA1337" t="str">
            <v>Operational</v>
          </cell>
          <cell r="AB1337" t="str">
            <v>Operational</v>
          </cell>
          <cell r="AC1337" t="str">
            <v>Operational</v>
          </cell>
          <cell r="AD1337" t="str">
            <v>Operational</v>
          </cell>
          <cell r="AE1337" t="str">
            <v>Operational</v>
          </cell>
          <cell r="AF1337" t="str">
            <v>Operational</v>
          </cell>
        </row>
        <row r="1338">
          <cell r="N1338" t="str">
            <v>Australia</v>
          </cell>
          <cell r="W1338" t="str">
            <v>Operational</v>
          </cell>
          <cell r="X1338" t="str">
            <v>Operational</v>
          </cell>
          <cell r="Y1338" t="str">
            <v>Operational</v>
          </cell>
          <cell r="Z1338" t="str">
            <v>Operational</v>
          </cell>
          <cell r="AA1338" t="str">
            <v>Operational</v>
          </cell>
          <cell r="AB1338" t="str">
            <v>Operational</v>
          </cell>
          <cell r="AC1338" t="str">
            <v>Operational</v>
          </cell>
          <cell r="AD1338" t="str">
            <v>Operational</v>
          </cell>
          <cell r="AE1338" t="str">
            <v>Operational</v>
          </cell>
          <cell r="AF1338" t="str">
            <v>Operational</v>
          </cell>
        </row>
        <row r="1339">
          <cell r="N1339" t="str">
            <v>Japan</v>
          </cell>
          <cell r="W1339" t="str">
            <v>Operational</v>
          </cell>
          <cell r="X1339" t="str">
            <v>Operational</v>
          </cell>
          <cell r="Y1339" t="str">
            <v>Operational</v>
          </cell>
          <cell r="Z1339" t="str">
            <v>Operational</v>
          </cell>
          <cell r="AA1339" t="str">
            <v>Operational</v>
          </cell>
          <cell r="AB1339" t="str">
            <v>Operational</v>
          </cell>
          <cell r="AC1339" t="str">
            <v>Operational</v>
          </cell>
          <cell r="AD1339" t="str">
            <v>Operational</v>
          </cell>
          <cell r="AE1339" t="str">
            <v>Operational</v>
          </cell>
          <cell r="AF1339" t="str">
            <v>Operational</v>
          </cell>
        </row>
        <row r="1340">
          <cell r="N1340" t="str">
            <v>Japan</v>
          </cell>
          <cell r="W1340" t="str">
            <v>Operational</v>
          </cell>
          <cell r="X1340" t="str">
            <v>Operational</v>
          </cell>
          <cell r="Y1340" t="str">
            <v>Operational</v>
          </cell>
          <cell r="Z1340" t="str">
            <v>Operational</v>
          </cell>
          <cell r="AA1340" t="str">
            <v>Operational</v>
          </cell>
          <cell r="AB1340" t="str">
            <v>Operational</v>
          </cell>
          <cell r="AC1340" t="str">
            <v>Operational</v>
          </cell>
          <cell r="AD1340" t="str">
            <v>Operational</v>
          </cell>
          <cell r="AE1340" t="str">
            <v>Operational</v>
          </cell>
          <cell r="AF1340" t="str">
            <v>Operational</v>
          </cell>
        </row>
        <row r="1341">
          <cell r="N1341" t="str">
            <v>Japan</v>
          </cell>
          <cell r="W1341" t="str">
            <v>Operational</v>
          </cell>
          <cell r="X1341" t="str">
            <v>Operational</v>
          </cell>
          <cell r="Y1341" t="str">
            <v>Operational</v>
          </cell>
          <cell r="Z1341" t="str">
            <v>Operational</v>
          </cell>
          <cell r="AA1341" t="str">
            <v>Operational</v>
          </cell>
          <cell r="AB1341" t="str">
            <v>Operational</v>
          </cell>
          <cell r="AC1341" t="str">
            <v>Operational</v>
          </cell>
          <cell r="AD1341" t="str">
            <v>Operational</v>
          </cell>
          <cell r="AE1341" t="str">
            <v>Operational</v>
          </cell>
          <cell r="AF1341" t="str">
            <v>Operational</v>
          </cell>
        </row>
        <row r="1342">
          <cell r="N1342" t="str">
            <v>Hong Kong SAR, China</v>
          </cell>
          <cell r="W1342" t="str">
            <v>Operational</v>
          </cell>
          <cell r="X1342" t="str">
            <v>Operational</v>
          </cell>
          <cell r="Y1342" t="str">
            <v>Operational</v>
          </cell>
          <cell r="Z1342" t="str">
            <v>Operational</v>
          </cell>
          <cell r="AA1342" t="str">
            <v>Operational</v>
          </cell>
          <cell r="AB1342" t="str">
            <v>Operational</v>
          </cell>
          <cell r="AC1342" t="str">
            <v>Operational</v>
          </cell>
          <cell r="AD1342" t="str">
            <v>Operational</v>
          </cell>
          <cell r="AE1342" t="str">
            <v>Operational</v>
          </cell>
          <cell r="AF1342" t="str">
            <v>Operational</v>
          </cell>
        </row>
        <row r="1343">
          <cell r="N1343" t="str">
            <v>Japan</v>
          </cell>
          <cell r="W1343" t="str">
            <v>Operational</v>
          </cell>
          <cell r="X1343" t="str">
            <v>Operational</v>
          </cell>
          <cell r="Y1343" t="str">
            <v>Operational</v>
          </cell>
          <cell r="Z1343" t="str">
            <v>Operational</v>
          </cell>
          <cell r="AA1343" t="str">
            <v>Operational</v>
          </cell>
          <cell r="AB1343" t="str">
            <v>Operational</v>
          </cell>
          <cell r="AC1343" t="str">
            <v>Operational</v>
          </cell>
          <cell r="AD1343" t="str">
            <v>Operational</v>
          </cell>
          <cell r="AE1343" t="str">
            <v>Operational</v>
          </cell>
          <cell r="AF1343" t="str">
            <v>Operational</v>
          </cell>
        </row>
        <row r="1344">
          <cell r="N1344" t="str">
            <v>Japan</v>
          </cell>
          <cell r="W1344" t="str">
            <v>Operational</v>
          </cell>
          <cell r="X1344" t="str">
            <v>Operational</v>
          </cell>
          <cell r="Y1344" t="str">
            <v>Operational</v>
          </cell>
          <cell r="Z1344" t="str">
            <v>Operational</v>
          </cell>
          <cell r="AA1344" t="str">
            <v>Operational</v>
          </cell>
          <cell r="AB1344" t="str">
            <v>Operational</v>
          </cell>
          <cell r="AC1344" t="str">
            <v>Operational</v>
          </cell>
          <cell r="AD1344" t="str">
            <v>Operational</v>
          </cell>
          <cell r="AE1344" t="str">
            <v>Operational</v>
          </cell>
          <cell r="AF1344" t="str">
            <v>Operational</v>
          </cell>
        </row>
        <row r="1345">
          <cell r="N1345" t="str">
            <v>Japan</v>
          </cell>
          <cell r="W1345" t="str">
            <v>Operational</v>
          </cell>
          <cell r="X1345" t="str">
            <v>Operational</v>
          </cell>
          <cell r="Y1345" t="str">
            <v>Operational</v>
          </cell>
          <cell r="Z1345" t="str">
            <v>Operational</v>
          </cell>
          <cell r="AA1345" t="str">
            <v>Operational</v>
          </cell>
          <cell r="AB1345" t="str">
            <v>Operational</v>
          </cell>
          <cell r="AC1345" t="str">
            <v>Operational</v>
          </cell>
          <cell r="AD1345" t="str">
            <v>Operational</v>
          </cell>
          <cell r="AE1345" t="str">
            <v>Operational</v>
          </cell>
          <cell r="AF1345" t="str">
            <v>Operational</v>
          </cell>
        </row>
        <row r="1346">
          <cell r="N1346" t="str">
            <v>Japan</v>
          </cell>
          <cell r="W1346" t="str">
            <v>Operational</v>
          </cell>
          <cell r="X1346" t="str">
            <v>Operational</v>
          </cell>
          <cell r="Y1346" t="str">
            <v>Operational</v>
          </cell>
          <cell r="Z1346" t="str">
            <v>Operational</v>
          </cell>
          <cell r="AA1346" t="str">
            <v>Operational</v>
          </cell>
          <cell r="AB1346" t="str">
            <v>Operational</v>
          </cell>
          <cell r="AC1346" t="str">
            <v>Operational</v>
          </cell>
          <cell r="AD1346" t="str">
            <v>Operational</v>
          </cell>
          <cell r="AE1346" t="str">
            <v>Operational</v>
          </cell>
          <cell r="AF1346" t="str">
            <v>Operational</v>
          </cell>
        </row>
        <row r="1347">
          <cell r="N1347" t="str">
            <v>Japan</v>
          </cell>
          <cell r="W1347" t="str">
            <v>Operational</v>
          </cell>
          <cell r="X1347" t="str">
            <v>Operational</v>
          </cell>
          <cell r="Y1347" t="str">
            <v>Operational</v>
          </cell>
          <cell r="Z1347" t="str">
            <v>Operational</v>
          </cell>
          <cell r="AA1347" t="str">
            <v>Operational</v>
          </cell>
          <cell r="AB1347" t="str">
            <v>Operational</v>
          </cell>
          <cell r="AC1347" t="str">
            <v>Operational</v>
          </cell>
          <cell r="AD1347" t="str">
            <v>Operational</v>
          </cell>
          <cell r="AE1347" t="str">
            <v>Operational</v>
          </cell>
          <cell r="AF1347" t="str">
            <v>Operational</v>
          </cell>
        </row>
        <row r="1348">
          <cell r="N1348" t="str">
            <v>Japan</v>
          </cell>
          <cell r="W1348" t="str">
            <v>Operational</v>
          </cell>
          <cell r="X1348" t="str">
            <v>Operational</v>
          </cell>
          <cell r="Y1348" t="str">
            <v>Operational</v>
          </cell>
          <cell r="Z1348" t="str">
            <v>Operational</v>
          </cell>
          <cell r="AA1348" t="str">
            <v>Operational</v>
          </cell>
          <cell r="AB1348" t="str">
            <v>Operational</v>
          </cell>
          <cell r="AC1348" t="str">
            <v>Operational</v>
          </cell>
          <cell r="AD1348" t="str">
            <v>Operational</v>
          </cell>
          <cell r="AE1348" t="str">
            <v>Operational</v>
          </cell>
          <cell r="AF1348" t="str">
            <v>Operational</v>
          </cell>
        </row>
        <row r="1349">
          <cell r="N1349" t="str">
            <v>Australia</v>
          </cell>
          <cell r="W1349" t="str">
            <v>Operational</v>
          </cell>
          <cell r="X1349" t="str">
            <v>Operational</v>
          </cell>
          <cell r="Y1349" t="str">
            <v>Operational</v>
          </cell>
          <cell r="Z1349" t="str">
            <v>Operational</v>
          </cell>
          <cell r="AA1349" t="str">
            <v>Operational</v>
          </cell>
          <cell r="AB1349" t="str">
            <v>Operational</v>
          </cell>
          <cell r="AC1349" t="str">
            <v>Operational</v>
          </cell>
          <cell r="AD1349" t="str">
            <v>Operational</v>
          </cell>
          <cell r="AE1349" t="str">
            <v>Operational</v>
          </cell>
          <cell r="AF1349" t="str">
            <v>Operational</v>
          </cell>
        </row>
        <row r="1350">
          <cell r="N1350" t="str">
            <v>Australia</v>
          </cell>
          <cell r="W1350" t="str">
            <v>Operational</v>
          </cell>
          <cell r="X1350" t="str">
            <v>Operational</v>
          </cell>
          <cell r="Y1350" t="str">
            <v>Operational</v>
          </cell>
          <cell r="Z1350" t="str">
            <v>Operational</v>
          </cell>
          <cell r="AA1350" t="str">
            <v>Operational</v>
          </cell>
          <cell r="AB1350" t="str">
            <v>Operational</v>
          </cell>
          <cell r="AC1350" t="str">
            <v>Operational</v>
          </cell>
          <cell r="AD1350" t="str">
            <v>Operational</v>
          </cell>
          <cell r="AE1350" t="str">
            <v>Operational</v>
          </cell>
          <cell r="AF1350" t="str">
            <v>Operational</v>
          </cell>
        </row>
        <row r="1351">
          <cell r="N1351" t="str">
            <v>Australia</v>
          </cell>
          <cell r="W1351" t="str">
            <v>Operational</v>
          </cell>
          <cell r="X1351" t="str">
            <v>Operational</v>
          </cell>
          <cell r="Y1351" t="str">
            <v>Operational</v>
          </cell>
          <cell r="Z1351" t="str">
            <v>Operational</v>
          </cell>
          <cell r="AA1351" t="str">
            <v>Operational</v>
          </cell>
          <cell r="AB1351" t="str">
            <v>Operational</v>
          </cell>
          <cell r="AC1351" t="str">
            <v>Operational</v>
          </cell>
          <cell r="AD1351" t="str">
            <v>Operational</v>
          </cell>
          <cell r="AE1351" t="str">
            <v>Operational</v>
          </cell>
          <cell r="AF1351" t="str">
            <v>Operational</v>
          </cell>
        </row>
        <row r="1352">
          <cell r="N1352" t="str">
            <v>Australia</v>
          </cell>
          <cell r="W1352" t="str">
            <v>Operational</v>
          </cell>
          <cell r="X1352" t="str">
            <v>Operational</v>
          </cell>
          <cell r="Y1352" t="str">
            <v>Operational</v>
          </cell>
          <cell r="Z1352" t="str">
            <v>Operational</v>
          </cell>
          <cell r="AA1352" t="str">
            <v>Operational</v>
          </cell>
          <cell r="AB1352" t="str">
            <v>Operational</v>
          </cell>
          <cell r="AC1352" t="str">
            <v>Operational</v>
          </cell>
          <cell r="AD1352" t="str">
            <v>Operational</v>
          </cell>
          <cell r="AE1352" t="str">
            <v>Operational</v>
          </cell>
          <cell r="AF1352" t="str">
            <v>Operational</v>
          </cell>
        </row>
        <row r="1353">
          <cell r="N1353" t="str">
            <v>Australia</v>
          </cell>
          <cell r="W1353" t="str">
            <v>Operational</v>
          </cell>
          <cell r="X1353" t="str">
            <v>Operational</v>
          </cell>
          <cell r="Y1353" t="str">
            <v>Operational</v>
          </cell>
          <cell r="Z1353" t="str">
            <v>Operational</v>
          </cell>
          <cell r="AA1353" t="str">
            <v>Operational</v>
          </cell>
          <cell r="AB1353" t="str">
            <v>Operational</v>
          </cell>
          <cell r="AC1353" t="str">
            <v>Operational</v>
          </cell>
          <cell r="AD1353" t="str">
            <v>Operational</v>
          </cell>
          <cell r="AE1353" t="str">
            <v>Operational</v>
          </cell>
          <cell r="AF1353" t="str">
            <v>Operational</v>
          </cell>
        </row>
        <row r="1354">
          <cell r="N1354" t="str">
            <v>Australia</v>
          </cell>
          <cell r="W1354" t="str">
            <v>Operational</v>
          </cell>
          <cell r="X1354" t="str">
            <v>Operational</v>
          </cell>
          <cell r="Y1354" t="str">
            <v>Operational</v>
          </cell>
          <cell r="Z1354" t="str">
            <v>Operational</v>
          </cell>
          <cell r="AA1354" t="str">
            <v>Operational</v>
          </cell>
          <cell r="AB1354" t="str">
            <v>Operational</v>
          </cell>
          <cell r="AC1354" t="str">
            <v>Operational</v>
          </cell>
          <cell r="AD1354" t="str">
            <v>Operational</v>
          </cell>
          <cell r="AE1354" t="str">
            <v>Operational</v>
          </cell>
          <cell r="AF1354" t="str">
            <v>Operational</v>
          </cell>
        </row>
        <row r="1355">
          <cell r="N1355" t="str">
            <v>Australia</v>
          </cell>
          <cell r="W1355" t="str">
            <v>Operational</v>
          </cell>
          <cell r="X1355" t="str">
            <v>Operational</v>
          </cell>
          <cell r="Y1355" t="str">
            <v>Operational</v>
          </cell>
          <cell r="Z1355" t="str">
            <v>Operational</v>
          </cell>
          <cell r="AA1355" t="str">
            <v>Operational</v>
          </cell>
          <cell r="AB1355" t="str">
            <v>Operational</v>
          </cell>
          <cell r="AC1355" t="str">
            <v>Operational</v>
          </cell>
          <cell r="AD1355" t="str">
            <v>Operational</v>
          </cell>
          <cell r="AE1355" t="str">
            <v>Operational</v>
          </cell>
          <cell r="AF1355" t="str">
            <v>Operational</v>
          </cell>
        </row>
        <row r="1356">
          <cell r="N1356" t="str">
            <v>Japan</v>
          </cell>
          <cell r="W1356" t="str">
            <v>Operational</v>
          </cell>
          <cell r="X1356" t="str">
            <v>Operational</v>
          </cell>
          <cell r="Y1356" t="str">
            <v>Operational</v>
          </cell>
          <cell r="Z1356" t="str">
            <v>Operational</v>
          </cell>
          <cell r="AA1356" t="str">
            <v>Operational</v>
          </cell>
          <cell r="AB1356" t="str">
            <v>Operational</v>
          </cell>
          <cell r="AC1356" t="str">
            <v>Operational</v>
          </cell>
          <cell r="AD1356" t="str">
            <v>Operational</v>
          </cell>
          <cell r="AE1356" t="str">
            <v>Operational</v>
          </cell>
          <cell r="AF1356" t="str">
            <v>Operational</v>
          </cell>
        </row>
        <row r="1357">
          <cell r="N1357" t="str">
            <v>Japan</v>
          </cell>
          <cell r="W1357" t="str">
            <v>Operational</v>
          </cell>
          <cell r="X1357" t="str">
            <v>Operational</v>
          </cell>
          <cell r="Y1357" t="str">
            <v>Operational</v>
          </cell>
          <cell r="Z1357" t="str">
            <v>Operational</v>
          </cell>
          <cell r="AA1357" t="str">
            <v>Operational</v>
          </cell>
          <cell r="AB1357" t="str">
            <v>Operational</v>
          </cell>
          <cell r="AC1357" t="str">
            <v>Operational</v>
          </cell>
          <cell r="AD1357" t="str">
            <v>Operational</v>
          </cell>
          <cell r="AE1357" t="str">
            <v>Operational</v>
          </cell>
          <cell r="AF1357" t="str">
            <v>Operational</v>
          </cell>
        </row>
        <row r="1358">
          <cell r="N1358" t="str">
            <v>Japan</v>
          </cell>
          <cell r="W1358" t="str">
            <v>Operational</v>
          </cell>
          <cell r="X1358" t="str">
            <v>Operational</v>
          </cell>
          <cell r="Y1358" t="str">
            <v>Operational</v>
          </cell>
          <cell r="Z1358" t="str">
            <v>Operational</v>
          </cell>
          <cell r="AA1358" t="str">
            <v>Operational</v>
          </cell>
          <cell r="AB1358" t="str">
            <v>Operational</v>
          </cell>
          <cell r="AC1358" t="str">
            <v>Operational</v>
          </cell>
          <cell r="AD1358" t="str">
            <v>Operational</v>
          </cell>
          <cell r="AE1358" t="str">
            <v>Operational</v>
          </cell>
          <cell r="AF1358" t="str">
            <v>Operational</v>
          </cell>
        </row>
        <row r="1359">
          <cell r="N1359" t="str">
            <v>Hong Kong SAR, China</v>
          </cell>
          <cell r="W1359" t="str">
            <v>Operational</v>
          </cell>
          <cell r="X1359" t="str">
            <v>Operational</v>
          </cell>
          <cell r="Y1359" t="str">
            <v>Operational</v>
          </cell>
          <cell r="Z1359" t="str">
            <v>Operational</v>
          </cell>
          <cell r="AA1359" t="str">
            <v>Operational</v>
          </cell>
          <cell r="AB1359" t="str">
            <v>Operational</v>
          </cell>
          <cell r="AC1359" t="str">
            <v>Operational</v>
          </cell>
          <cell r="AD1359" t="str">
            <v>Operational</v>
          </cell>
          <cell r="AE1359" t="str">
            <v>Operational</v>
          </cell>
          <cell r="AF1359" t="str">
            <v>Operational</v>
          </cell>
        </row>
        <row r="1360">
          <cell r="N1360" t="str">
            <v>Singapore</v>
          </cell>
          <cell r="W1360" t="str">
            <v>Operational</v>
          </cell>
          <cell r="X1360" t="str">
            <v>Operational</v>
          </cell>
          <cell r="Y1360" t="str">
            <v>Operational</v>
          </cell>
          <cell r="Z1360" t="str">
            <v>Operational</v>
          </cell>
          <cell r="AA1360" t="str">
            <v>Operational</v>
          </cell>
          <cell r="AB1360" t="str">
            <v>Operational</v>
          </cell>
          <cell r="AC1360" t="str">
            <v>Operational</v>
          </cell>
          <cell r="AD1360" t="str">
            <v>Operational</v>
          </cell>
          <cell r="AE1360" t="str">
            <v>Operational</v>
          </cell>
          <cell r="AF1360" t="str">
            <v>Operational</v>
          </cell>
        </row>
        <row r="1361">
          <cell r="N1361" t="str">
            <v>Singapore</v>
          </cell>
          <cell r="W1361" t="str">
            <v>Operational</v>
          </cell>
          <cell r="X1361" t="str">
            <v>Operational</v>
          </cell>
          <cell r="Y1361" t="str">
            <v>Operational</v>
          </cell>
          <cell r="Z1361" t="str">
            <v>Operational</v>
          </cell>
          <cell r="AA1361" t="str">
            <v>Operational</v>
          </cell>
          <cell r="AB1361" t="str">
            <v>Operational</v>
          </cell>
          <cell r="AC1361" t="str">
            <v>Operational</v>
          </cell>
          <cell r="AD1361" t="str">
            <v>Operational</v>
          </cell>
          <cell r="AE1361" t="str">
            <v>Operational</v>
          </cell>
          <cell r="AF1361" t="str">
            <v>Operational</v>
          </cell>
        </row>
        <row r="1362">
          <cell r="N1362" t="str">
            <v>China</v>
          </cell>
          <cell r="W1362" t="str">
            <v>Operational</v>
          </cell>
          <cell r="X1362" t="str">
            <v>Operational</v>
          </cell>
          <cell r="Y1362" t="str">
            <v>Operational</v>
          </cell>
          <cell r="Z1362" t="str">
            <v>Operational</v>
          </cell>
          <cell r="AA1362" t="str">
            <v>Operational</v>
          </cell>
          <cell r="AB1362" t="str">
            <v>Operational</v>
          </cell>
          <cell r="AC1362" t="str">
            <v>Operational</v>
          </cell>
          <cell r="AD1362" t="str">
            <v>Operational</v>
          </cell>
          <cell r="AE1362" t="str">
            <v>Operational</v>
          </cell>
          <cell r="AF1362" t="str">
            <v>Operational</v>
          </cell>
        </row>
        <row r="1363">
          <cell r="N1363" t="str">
            <v>Australia</v>
          </cell>
          <cell r="W1363" t="str">
            <v>Operational</v>
          </cell>
          <cell r="X1363" t="str">
            <v>Operational</v>
          </cell>
          <cell r="Y1363" t="str">
            <v>Operational</v>
          </cell>
          <cell r="Z1363" t="str">
            <v>Operational</v>
          </cell>
          <cell r="AA1363" t="str">
            <v>Operational</v>
          </cell>
          <cell r="AB1363" t="str">
            <v>Operational</v>
          </cell>
          <cell r="AC1363" t="str">
            <v>Operational</v>
          </cell>
          <cell r="AD1363" t="str">
            <v>Operational</v>
          </cell>
          <cell r="AE1363" t="str">
            <v>Operational</v>
          </cell>
          <cell r="AF1363" t="str">
            <v>Operational</v>
          </cell>
        </row>
        <row r="1364">
          <cell r="N1364" t="str">
            <v>Japan</v>
          </cell>
          <cell r="W1364" t="str">
            <v>Operational</v>
          </cell>
          <cell r="X1364" t="str">
            <v>Operational</v>
          </cell>
          <cell r="Y1364" t="str">
            <v>Operational</v>
          </cell>
          <cell r="Z1364" t="str">
            <v>Operational</v>
          </cell>
          <cell r="AA1364" t="str">
            <v>Operational</v>
          </cell>
          <cell r="AB1364" t="str">
            <v>Operational</v>
          </cell>
          <cell r="AC1364" t="str">
            <v>Operational</v>
          </cell>
          <cell r="AD1364" t="str">
            <v>Operational</v>
          </cell>
          <cell r="AE1364" t="str">
            <v>Operational</v>
          </cell>
          <cell r="AF1364" t="str">
            <v>Operational</v>
          </cell>
        </row>
        <row r="1365">
          <cell r="N1365" t="str">
            <v>Japan</v>
          </cell>
          <cell r="W1365" t="str">
            <v>Operational</v>
          </cell>
          <cell r="X1365" t="str">
            <v>Operational</v>
          </cell>
          <cell r="Y1365" t="str">
            <v>Operational</v>
          </cell>
          <cell r="Z1365" t="str">
            <v>Operational</v>
          </cell>
          <cell r="AA1365" t="str">
            <v>Operational</v>
          </cell>
          <cell r="AB1365" t="str">
            <v>Operational</v>
          </cell>
          <cell r="AC1365" t="str">
            <v>Operational</v>
          </cell>
          <cell r="AD1365" t="str">
            <v>Operational</v>
          </cell>
          <cell r="AE1365" t="str">
            <v>Operational</v>
          </cell>
          <cell r="AF1365" t="str">
            <v>Operational</v>
          </cell>
        </row>
        <row r="1366">
          <cell r="N1366" t="str">
            <v>Japan</v>
          </cell>
          <cell r="W1366" t="str">
            <v>Operational</v>
          </cell>
          <cell r="X1366" t="str">
            <v>Operational</v>
          </cell>
          <cell r="Y1366" t="str">
            <v>Operational</v>
          </cell>
          <cell r="Z1366" t="str">
            <v>Operational</v>
          </cell>
          <cell r="AA1366" t="str">
            <v>Operational</v>
          </cell>
          <cell r="AB1366" t="str">
            <v>Operational</v>
          </cell>
          <cell r="AC1366" t="str">
            <v>Operational</v>
          </cell>
          <cell r="AD1366" t="str">
            <v>Operational</v>
          </cell>
          <cell r="AE1366" t="str">
            <v>Operational</v>
          </cell>
          <cell r="AF1366" t="str">
            <v>Operational</v>
          </cell>
        </row>
        <row r="1367">
          <cell r="N1367" t="str">
            <v>Japan</v>
          </cell>
          <cell r="W1367" t="str">
            <v>Operational</v>
          </cell>
          <cell r="X1367" t="str">
            <v>Operational</v>
          </cell>
          <cell r="Y1367" t="str">
            <v>Operational</v>
          </cell>
          <cell r="Z1367" t="str">
            <v>Operational</v>
          </cell>
          <cell r="AA1367" t="str">
            <v>Operational</v>
          </cell>
          <cell r="AB1367" t="str">
            <v>Operational</v>
          </cell>
          <cell r="AC1367" t="str">
            <v>Operational</v>
          </cell>
          <cell r="AD1367" t="str">
            <v>Operational</v>
          </cell>
          <cell r="AE1367" t="str">
            <v>Operational</v>
          </cell>
          <cell r="AF1367" t="str">
            <v>Operational</v>
          </cell>
        </row>
        <row r="1368">
          <cell r="N1368" t="str">
            <v>Japan</v>
          </cell>
          <cell r="W1368" t="str">
            <v>Operational</v>
          </cell>
          <cell r="X1368" t="str">
            <v>Operational</v>
          </cell>
          <cell r="Y1368" t="str">
            <v>Operational</v>
          </cell>
          <cell r="Z1368" t="str">
            <v>Operational</v>
          </cell>
          <cell r="AA1368" t="str">
            <v>Operational</v>
          </cell>
          <cell r="AB1368" t="str">
            <v>Operational</v>
          </cell>
          <cell r="AC1368" t="str">
            <v>Operational</v>
          </cell>
          <cell r="AD1368" t="str">
            <v>Operational</v>
          </cell>
          <cell r="AE1368" t="str">
            <v>Operational</v>
          </cell>
          <cell r="AF1368" t="str">
            <v>Operational</v>
          </cell>
        </row>
        <row r="1369">
          <cell r="N1369" t="str">
            <v>Japan</v>
          </cell>
          <cell r="W1369" t="str">
            <v>Operational</v>
          </cell>
          <cell r="X1369" t="str">
            <v>Operational</v>
          </cell>
          <cell r="Y1369" t="str">
            <v>Operational</v>
          </cell>
          <cell r="Z1369" t="str">
            <v>Operational</v>
          </cell>
          <cell r="AA1369" t="str">
            <v>Operational</v>
          </cell>
          <cell r="AB1369" t="str">
            <v>Operational</v>
          </cell>
          <cell r="AC1369" t="str">
            <v>Operational</v>
          </cell>
          <cell r="AD1369" t="str">
            <v>Operational</v>
          </cell>
          <cell r="AE1369" t="str">
            <v>Operational</v>
          </cell>
          <cell r="AF1369" t="str">
            <v>Operational</v>
          </cell>
        </row>
        <row r="1370">
          <cell r="N1370" t="str">
            <v>Japan</v>
          </cell>
          <cell r="W1370" t="str">
            <v>Operational</v>
          </cell>
          <cell r="X1370" t="str">
            <v>Operational</v>
          </cell>
          <cell r="Y1370" t="str">
            <v>Operational</v>
          </cell>
          <cell r="Z1370" t="str">
            <v>Operational</v>
          </cell>
          <cell r="AA1370" t="str">
            <v>Operational</v>
          </cell>
          <cell r="AB1370" t="str">
            <v>Operational</v>
          </cell>
          <cell r="AC1370" t="str">
            <v>Operational</v>
          </cell>
          <cell r="AD1370" t="str">
            <v>Operational</v>
          </cell>
          <cell r="AE1370" t="str">
            <v>Operational</v>
          </cell>
          <cell r="AF1370" t="str">
            <v>Operational</v>
          </cell>
        </row>
        <row r="1371">
          <cell r="N1371" t="str">
            <v>Japan</v>
          </cell>
          <cell r="W1371" t="str">
            <v>Operational</v>
          </cell>
          <cell r="X1371" t="str">
            <v>Operational</v>
          </cell>
          <cell r="Y1371" t="str">
            <v>Operational</v>
          </cell>
          <cell r="Z1371" t="str">
            <v>Operational</v>
          </cell>
          <cell r="AA1371" t="str">
            <v>Operational</v>
          </cell>
          <cell r="AB1371" t="str">
            <v>Operational</v>
          </cell>
          <cell r="AC1371" t="str">
            <v>Operational</v>
          </cell>
          <cell r="AD1371" t="str">
            <v>Operational</v>
          </cell>
          <cell r="AE1371" t="str">
            <v>Operational</v>
          </cell>
          <cell r="AF1371" t="str">
            <v>Operational</v>
          </cell>
        </row>
        <row r="1372">
          <cell r="N1372" t="str">
            <v>Japan</v>
          </cell>
          <cell r="W1372" t="str">
            <v>Operational</v>
          </cell>
          <cell r="X1372" t="str">
            <v>Operational</v>
          </cell>
          <cell r="Y1372" t="str">
            <v>Operational</v>
          </cell>
          <cell r="Z1372" t="str">
            <v>Operational</v>
          </cell>
          <cell r="AA1372" t="str">
            <v>Operational</v>
          </cell>
          <cell r="AB1372" t="str">
            <v>Operational</v>
          </cell>
          <cell r="AC1372" t="str">
            <v>Operational</v>
          </cell>
          <cell r="AD1372" t="str">
            <v>Operational</v>
          </cell>
          <cell r="AE1372" t="str">
            <v>Operational</v>
          </cell>
          <cell r="AF1372" t="str">
            <v>Operational</v>
          </cell>
        </row>
        <row r="1373">
          <cell r="N1373" t="str">
            <v>Japan</v>
          </cell>
          <cell r="W1373" t="str">
            <v>Operational</v>
          </cell>
          <cell r="X1373" t="str">
            <v>Operational</v>
          </cell>
          <cell r="Y1373" t="str">
            <v>Operational</v>
          </cell>
          <cell r="Z1373" t="str">
            <v>Operational</v>
          </cell>
          <cell r="AA1373" t="str">
            <v>Operational</v>
          </cell>
          <cell r="AB1373" t="str">
            <v>Operational</v>
          </cell>
          <cell r="AC1373" t="str">
            <v>Operational</v>
          </cell>
          <cell r="AD1373" t="str">
            <v>Operational</v>
          </cell>
          <cell r="AE1373" t="str">
            <v>Operational</v>
          </cell>
          <cell r="AF1373" t="str">
            <v>Operational</v>
          </cell>
        </row>
        <row r="1374">
          <cell r="N1374" t="str">
            <v>Japan</v>
          </cell>
          <cell r="W1374" t="str">
            <v>Operational</v>
          </cell>
          <cell r="X1374" t="str">
            <v>Operational</v>
          </cell>
          <cell r="Y1374" t="str">
            <v>Operational</v>
          </cell>
          <cell r="Z1374" t="str">
            <v>Operational</v>
          </cell>
          <cell r="AA1374" t="str">
            <v>Operational</v>
          </cell>
          <cell r="AB1374" t="str">
            <v>Operational</v>
          </cell>
          <cell r="AC1374" t="str">
            <v>Operational</v>
          </cell>
          <cell r="AD1374" t="str">
            <v>Operational</v>
          </cell>
          <cell r="AE1374" t="str">
            <v>Operational</v>
          </cell>
          <cell r="AF1374" t="str">
            <v>Operational</v>
          </cell>
        </row>
        <row r="1375">
          <cell r="N1375" t="str">
            <v>Japan</v>
          </cell>
          <cell r="W1375" t="str">
            <v>Operational</v>
          </cell>
          <cell r="X1375" t="str">
            <v>Operational</v>
          </cell>
          <cell r="Y1375" t="str">
            <v>Operational</v>
          </cell>
          <cell r="Z1375" t="str">
            <v>Operational</v>
          </cell>
          <cell r="AA1375" t="str">
            <v>Operational</v>
          </cell>
          <cell r="AB1375" t="str">
            <v>Operational</v>
          </cell>
          <cell r="AC1375" t="str">
            <v>Operational</v>
          </cell>
          <cell r="AD1375" t="str">
            <v>Operational</v>
          </cell>
          <cell r="AE1375" t="str">
            <v>Operational</v>
          </cell>
          <cell r="AF1375" t="str">
            <v>Operational</v>
          </cell>
        </row>
        <row r="1376">
          <cell r="N1376" t="str">
            <v>Japan</v>
          </cell>
          <cell r="W1376" t="str">
            <v>Operational</v>
          </cell>
          <cell r="X1376" t="str">
            <v>Operational</v>
          </cell>
          <cell r="Y1376" t="str">
            <v>Operational</v>
          </cell>
          <cell r="Z1376" t="str">
            <v>Operational</v>
          </cell>
          <cell r="AA1376" t="str">
            <v>Operational</v>
          </cell>
          <cell r="AB1376" t="str">
            <v>Operational</v>
          </cell>
          <cell r="AC1376" t="str">
            <v>Operational</v>
          </cell>
          <cell r="AD1376" t="str">
            <v>Operational</v>
          </cell>
          <cell r="AE1376" t="str">
            <v>Operational</v>
          </cell>
          <cell r="AF1376" t="str">
            <v>Operational</v>
          </cell>
        </row>
        <row r="1377">
          <cell r="N1377" t="str">
            <v>Australia</v>
          </cell>
          <cell r="W1377" t="str">
            <v>Operational</v>
          </cell>
          <cell r="X1377" t="str">
            <v>Operational</v>
          </cell>
          <cell r="Y1377" t="str">
            <v>Operational</v>
          </cell>
          <cell r="Z1377" t="str">
            <v>Operational</v>
          </cell>
          <cell r="AA1377" t="str">
            <v>Operational</v>
          </cell>
          <cell r="AB1377" t="str">
            <v>Operational</v>
          </cell>
          <cell r="AC1377" t="str">
            <v>Operational</v>
          </cell>
          <cell r="AD1377" t="str">
            <v>Operational</v>
          </cell>
          <cell r="AE1377" t="str">
            <v>Operational</v>
          </cell>
          <cell r="AF1377" t="str">
            <v>Operational</v>
          </cell>
        </row>
        <row r="1378">
          <cell r="N1378" t="str">
            <v>Japan</v>
          </cell>
          <cell r="W1378" t="str">
            <v>Operational</v>
          </cell>
          <cell r="X1378" t="str">
            <v>Operational</v>
          </cell>
          <cell r="Y1378" t="str">
            <v>Operational</v>
          </cell>
          <cell r="Z1378" t="str">
            <v>Operational</v>
          </cell>
          <cell r="AA1378" t="str">
            <v>Operational</v>
          </cell>
          <cell r="AB1378" t="str">
            <v>Operational</v>
          </cell>
          <cell r="AC1378" t="str">
            <v>Operational</v>
          </cell>
          <cell r="AD1378" t="str">
            <v>Operational</v>
          </cell>
          <cell r="AE1378" t="str">
            <v>Operational</v>
          </cell>
          <cell r="AF1378" t="str">
            <v>Operational</v>
          </cell>
        </row>
        <row r="1379">
          <cell r="N1379" t="str">
            <v>Japan</v>
          </cell>
          <cell r="W1379" t="str">
            <v>Operational</v>
          </cell>
          <cell r="X1379" t="str">
            <v>Operational</v>
          </cell>
          <cell r="Y1379" t="str">
            <v>Operational</v>
          </cell>
          <cell r="Z1379" t="str">
            <v>Operational</v>
          </cell>
          <cell r="AA1379" t="str">
            <v>Operational</v>
          </cell>
          <cell r="AB1379" t="str">
            <v>Operational</v>
          </cell>
          <cell r="AC1379" t="str">
            <v>Operational</v>
          </cell>
          <cell r="AD1379" t="str">
            <v>Operational</v>
          </cell>
          <cell r="AE1379" t="str">
            <v>Operational</v>
          </cell>
          <cell r="AF1379" t="str">
            <v>Operational</v>
          </cell>
        </row>
        <row r="1380">
          <cell r="N1380" t="str">
            <v>Japan</v>
          </cell>
          <cell r="W1380" t="str">
            <v>Operational</v>
          </cell>
          <cell r="X1380" t="str">
            <v>Operational</v>
          </cell>
          <cell r="Y1380" t="str">
            <v>Operational</v>
          </cell>
          <cell r="Z1380" t="str">
            <v>Operational</v>
          </cell>
          <cell r="AA1380" t="str">
            <v>Operational</v>
          </cell>
          <cell r="AB1380" t="str">
            <v>Operational</v>
          </cell>
          <cell r="AC1380" t="str">
            <v>Operational</v>
          </cell>
          <cell r="AD1380" t="str">
            <v>Operational</v>
          </cell>
          <cell r="AE1380" t="str">
            <v>Operational</v>
          </cell>
          <cell r="AF1380" t="str">
            <v>Operational</v>
          </cell>
        </row>
        <row r="1381">
          <cell r="N1381" t="str">
            <v>Australia</v>
          </cell>
          <cell r="W1381" t="str">
            <v>Operational</v>
          </cell>
          <cell r="X1381" t="str">
            <v>Operational</v>
          </cell>
          <cell r="Y1381" t="str">
            <v>Operational</v>
          </cell>
          <cell r="Z1381" t="str">
            <v>Operational</v>
          </cell>
          <cell r="AA1381" t="str">
            <v>Operational</v>
          </cell>
          <cell r="AB1381" t="str">
            <v>Operational</v>
          </cell>
          <cell r="AC1381" t="str">
            <v>Operational</v>
          </cell>
          <cell r="AD1381" t="str">
            <v>Operational</v>
          </cell>
          <cell r="AE1381" t="str">
            <v>Operational</v>
          </cell>
          <cell r="AF1381" t="str">
            <v>Operational</v>
          </cell>
        </row>
        <row r="1382">
          <cell r="N1382" t="str">
            <v>Japan</v>
          </cell>
          <cell r="W1382" t="str">
            <v>Operational</v>
          </cell>
          <cell r="X1382" t="str">
            <v>Operational</v>
          </cell>
          <cell r="Y1382" t="str">
            <v>Operational</v>
          </cell>
          <cell r="Z1382" t="str">
            <v>Operational</v>
          </cell>
          <cell r="AA1382" t="str">
            <v>Operational</v>
          </cell>
          <cell r="AB1382" t="str">
            <v>Operational</v>
          </cell>
          <cell r="AC1382" t="str">
            <v>Operational</v>
          </cell>
          <cell r="AD1382" t="str">
            <v>Operational</v>
          </cell>
          <cell r="AE1382" t="str">
            <v>Operational</v>
          </cell>
          <cell r="AF1382" t="str">
            <v>Operational</v>
          </cell>
        </row>
        <row r="1383">
          <cell r="N1383" t="str">
            <v>Japan</v>
          </cell>
          <cell r="W1383" t="str">
            <v>Operational</v>
          </cell>
          <cell r="X1383" t="str">
            <v>Operational</v>
          </cell>
          <cell r="Y1383" t="str">
            <v>Operational</v>
          </cell>
          <cell r="Z1383" t="str">
            <v>Operational</v>
          </cell>
          <cell r="AA1383" t="str">
            <v>Operational</v>
          </cell>
          <cell r="AB1383" t="str">
            <v>Operational</v>
          </cell>
          <cell r="AC1383" t="str">
            <v>Operational</v>
          </cell>
          <cell r="AD1383" t="str">
            <v>Operational</v>
          </cell>
          <cell r="AE1383" t="str">
            <v>Operational</v>
          </cell>
          <cell r="AF1383" t="str">
            <v>Operational</v>
          </cell>
        </row>
        <row r="1384">
          <cell r="N1384" t="str">
            <v>Japan</v>
          </cell>
          <cell r="W1384" t="str">
            <v>Operational</v>
          </cell>
          <cell r="X1384" t="str">
            <v>Operational</v>
          </cell>
          <cell r="Y1384" t="str">
            <v>Operational</v>
          </cell>
          <cell r="Z1384" t="str">
            <v>Operational</v>
          </cell>
          <cell r="AA1384" t="str">
            <v>Operational</v>
          </cell>
          <cell r="AB1384" t="str">
            <v>Operational</v>
          </cell>
          <cell r="AC1384" t="str">
            <v>Operational</v>
          </cell>
          <cell r="AD1384" t="str">
            <v>Operational</v>
          </cell>
          <cell r="AE1384" t="str">
            <v>Operational</v>
          </cell>
          <cell r="AF1384" t="str">
            <v>Operational</v>
          </cell>
        </row>
        <row r="1385">
          <cell r="N1385" t="str">
            <v>Japan</v>
          </cell>
          <cell r="W1385" t="str">
            <v>Operational</v>
          </cell>
          <cell r="X1385" t="str">
            <v>Operational</v>
          </cell>
          <cell r="Y1385" t="str">
            <v>Operational</v>
          </cell>
          <cell r="Z1385" t="str">
            <v>Operational</v>
          </cell>
          <cell r="AA1385" t="str">
            <v>Operational</v>
          </cell>
          <cell r="AB1385" t="str">
            <v>Operational</v>
          </cell>
          <cell r="AC1385" t="str">
            <v>Operational</v>
          </cell>
          <cell r="AD1385" t="str">
            <v>Operational</v>
          </cell>
          <cell r="AE1385" t="str">
            <v>Operational</v>
          </cell>
          <cell r="AF1385" t="str">
            <v>Operational</v>
          </cell>
        </row>
        <row r="1386">
          <cell r="N1386" t="str">
            <v>Japan</v>
          </cell>
          <cell r="W1386" t="str">
            <v>Operational</v>
          </cell>
          <cell r="X1386" t="str">
            <v>Operational</v>
          </cell>
          <cell r="Y1386" t="str">
            <v>Operational</v>
          </cell>
          <cell r="Z1386" t="str">
            <v>Operational</v>
          </cell>
          <cell r="AA1386" t="str">
            <v>Operational</v>
          </cell>
          <cell r="AB1386" t="str">
            <v>Operational</v>
          </cell>
          <cell r="AC1386" t="str">
            <v>Operational</v>
          </cell>
          <cell r="AD1386" t="str">
            <v>Operational</v>
          </cell>
          <cell r="AE1386" t="str">
            <v>Operational</v>
          </cell>
          <cell r="AF1386" t="str">
            <v>Operational</v>
          </cell>
        </row>
        <row r="1387">
          <cell r="N1387" t="str">
            <v>China</v>
          </cell>
          <cell r="W1387" t="str">
            <v>Operational</v>
          </cell>
          <cell r="X1387" t="str">
            <v>Operational</v>
          </cell>
          <cell r="Y1387" t="str">
            <v>Operational</v>
          </cell>
          <cell r="Z1387" t="str">
            <v>Operational</v>
          </cell>
          <cell r="AA1387" t="str">
            <v>Operational</v>
          </cell>
          <cell r="AB1387" t="str">
            <v>Operational</v>
          </cell>
          <cell r="AC1387" t="str">
            <v>Operational</v>
          </cell>
          <cell r="AD1387" t="str">
            <v>Operational</v>
          </cell>
          <cell r="AE1387" t="str">
            <v>Operational</v>
          </cell>
          <cell r="AF1387" t="str">
            <v>Operational</v>
          </cell>
        </row>
        <row r="1388">
          <cell r="N1388" t="str">
            <v>Japan</v>
          </cell>
          <cell r="W1388" t="str">
            <v>Operational</v>
          </cell>
          <cell r="X1388" t="str">
            <v>Operational</v>
          </cell>
          <cell r="Y1388" t="str">
            <v>Operational</v>
          </cell>
          <cell r="Z1388" t="str">
            <v>Operational</v>
          </cell>
          <cell r="AA1388" t="str">
            <v>Operational</v>
          </cell>
          <cell r="AB1388" t="str">
            <v>Operational</v>
          </cell>
          <cell r="AC1388" t="str">
            <v>Operational</v>
          </cell>
          <cell r="AD1388" t="str">
            <v>Operational</v>
          </cell>
          <cell r="AE1388" t="str">
            <v>Operational</v>
          </cell>
          <cell r="AF1388" t="str">
            <v>Operational</v>
          </cell>
        </row>
        <row r="1389">
          <cell r="N1389" t="str">
            <v>Japan</v>
          </cell>
          <cell r="W1389" t="str">
            <v>Operational</v>
          </cell>
          <cell r="X1389" t="str">
            <v>Operational</v>
          </cell>
          <cell r="Y1389" t="str">
            <v>Operational</v>
          </cell>
          <cell r="Z1389" t="str">
            <v>Operational</v>
          </cell>
          <cell r="AA1389" t="str">
            <v>Operational</v>
          </cell>
          <cell r="AB1389" t="str">
            <v>Operational</v>
          </cell>
          <cell r="AC1389" t="str">
            <v>Operational</v>
          </cell>
          <cell r="AD1389" t="str">
            <v>Operational</v>
          </cell>
          <cell r="AE1389" t="str">
            <v>Operational</v>
          </cell>
          <cell r="AF1389" t="str">
            <v>Operational</v>
          </cell>
        </row>
        <row r="1390">
          <cell r="N1390" t="str">
            <v>Singapore</v>
          </cell>
          <cell r="W1390" t="str">
            <v>Under Construction</v>
          </cell>
          <cell r="X1390" t="str">
            <v>Under Construction</v>
          </cell>
          <cell r="Y1390" t="str">
            <v>Under Construction</v>
          </cell>
          <cell r="Z1390" t="str">
            <v>Under Construction</v>
          </cell>
          <cell r="AA1390" t="str">
            <v>Under Construction</v>
          </cell>
          <cell r="AB1390" t="str">
            <v>Operational</v>
          </cell>
          <cell r="AC1390" t="str">
            <v>Operational</v>
          </cell>
          <cell r="AD1390" t="str">
            <v>Operational</v>
          </cell>
          <cell r="AE1390" t="str">
            <v>Operational</v>
          </cell>
          <cell r="AF1390" t="str">
            <v>Operational</v>
          </cell>
        </row>
        <row r="1391">
          <cell r="N1391" t="str">
            <v>Philippines</v>
          </cell>
          <cell r="W1391" t="str">
            <v>Operational</v>
          </cell>
          <cell r="X1391" t="str">
            <v>Operational</v>
          </cell>
          <cell r="Y1391" t="str">
            <v>Operational</v>
          </cell>
          <cell r="Z1391" t="str">
            <v>Operational</v>
          </cell>
          <cell r="AA1391" t="str">
            <v>Operational</v>
          </cell>
          <cell r="AB1391" t="str">
            <v>Operational</v>
          </cell>
          <cell r="AC1391" t="str">
            <v>Operational</v>
          </cell>
          <cell r="AD1391" t="str">
            <v>Operational</v>
          </cell>
          <cell r="AE1391" t="str">
            <v>Operational</v>
          </cell>
          <cell r="AF1391" t="str">
            <v>Operational</v>
          </cell>
        </row>
        <row r="1392">
          <cell r="N1392" t="str">
            <v>Singapore</v>
          </cell>
          <cell r="W1392" t="str">
            <v>Operational</v>
          </cell>
          <cell r="X1392" t="str">
            <v>Operational</v>
          </cell>
          <cell r="Y1392" t="str">
            <v>Operational</v>
          </cell>
          <cell r="Z1392" t="str">
            <v>Operational</v>
          </cell>
          <cell r="AA1392" t="str">
            <v>Operational</v>
          </cell>
          <cell r="AB1392" t="str">
            <v>Operational</v>
          </cell>
          <cell r="AC1392" t="str">
            <v>Operational</v>
          </cell>
          <cell r="AD1392" t="str">
            <v>Operational</v>
          </cell>
          <cell r="AE1392" t="str">
            <v>Operational</v>
          </cell>
          <cell r="AF1392" t="str">
            <v>Operational</v>
          </cell>
        </row>
        <row r="1393">
          <cell r="N1393" t="str">
            <v>Singapore</v>
          </cell>
          <cell r="W1393" t="str">
            <v>Operational</v>
          </cell>
          <cell r="X1393" t="str">
            <v>Operational</v>
          </cell>
          <cell r="Y1393" t="str">
            <v>Operational</v>
          </cell>
          <cell r="Z1393" t="str">
            <v>Operational</v>
          </cell>
          <cell r="AA1393" t="str">
            <v>Operational</v>
          </cell>
          <cell r="AB1393" t="str">
            <v>Operational</v>
          </cell>
          <cell r="AC1393" t="str">
            <v>Operational</v>
          </cell>
          <cell r="AD1393" t="str">
            <v>Operational</v>
          </cell>
          <cell r="AE1393" t="str">
            <v>Operational</v>
          </cell>
          <cell r="AF1393" t="str">
            <v>Operational</v>
          </cell>
        </row>
        <row r="1394">
          <cell r="N1394" t="str">
            <v>Singapore</v>
          </cell>
          <cell r="W1394" t="str">
            <v>Operational</v>
          </cell>
          <cell r="X1394" t="str">
            <v>Operational</v>
          </cell>
          <cell r="Y1394" t="str">
            <v>Operational</v>
          </cell>
          <cell r="Z1394" t="str">
            <v>Operational</v>
          </cell>
          <cell r="AA1394" t="str">
            <v>Operational</v>
          </cell>
          <cell r="AB1394" t="str">
            <v>Operational</v>
          </cell>
          <cell r="AC1394" t="str">
            <v>Operational</v>
          </cell>
          <cell r="AD1394" t="str">
            <v>Operational</v>
          </cell>
          <cell r="AE1394" t="str">
            <v>Operational</v>
          </cell>
          <cell r="AF1394" t="str">
            <v>Operational</v>
          </cell>
        </row>
        <row r="1395">
          <cell r="N1395" t="str">
            <v>Singapore</v>
          </cell>
          <cell r="W1395" t="str">
            <v>Operational</v>
          </cell>
          <cell r="X1395" t="str">
            <v>Operational</v>
          </cell>
          <cell r="Y1395" t="str">
            <v>Operational</v>
          </cell>
          <cell r="Z1395" t="str">
            <v>Operational</v>
          </cell>
          <cell r="AA1395" t="str">
            <v>Operational</v>
          </cell>
          <cell r="AB1395" t="str">
            <v>Operational</v>
          </cell>
          <cell r="AC1395" t="str">
            <v>Operational</v>
          </cell>
          <cell r="AD1395" t="str">
            <v>Operational</v>
          </cell>
          <cell r="AE1395" t="str">
            <v>Operational</v>
          </cell>
          <cell r="AF1395" t="str">
            <v>Operational</v>
          </cell>
        </row>
        <row r="1396">
          <cell r="N1396" t="str">
            <v>Singapore</v>
          </cell>
          <cell r="W1396" t="str">
            <v>Operational</v>
          </cell>
          <cell r="X1396" t="str">
            <v>Operational</v>
          </cell>
          <cell r="Y1396" t="str">
            <v>Operational</v>
          </cell>
          <cell r="Z1396" t="str">
            <v>Operational</v>
          </cell>
          <cell r="AA1396" t="str">
            <v>Operational</v>
          </cell>
          <cell r="AB1396" t="str">
            <v>Operational</v>
          </cell>
          <cell r="AC1396" t="str">
            <v>Operational</v>
          </cell>
          <cell r="AD1396" t="str">
            <v>Operational</v>
          </cell>
          <cell r="AE1396" t="str">
            <v>Operational</v>
          </cell>
          <cell r="AF1396" t="str">
            <v>Operational</v>
          </cell>
        </row>
        <row r="1397">
          <cell r="N1397" t="str">
            <v>Japan</v>
          </cell>
          <cell r="W1397" t="str">
            <v>Operational</v>
          </cell>
          <cell r="X1397" t="str">
            <v>Operational</v>
          </cell>
          <cell r="Y1397" t="str">
            <v>Operational</v>
          </cell>
          <cell r="Z1397" t="str">
            <v>Operational</v>
          </cell>
          <cell r="AA1397" t="str">
            <v>Operational</v>
          </cell>
          <cell r="AB1397" t="str">
            <v>Operational</v>
          </cell>
          <cell r="AC1397" t="str">
            <v>Operational</v>
          </cell>
          <cell r="AD1397" t="str">
            <v>Operational</v>
          </cell>
          <cell r="AE1397" t="str">
            <v>Operational</v>
          </cell>
          <cell r="AF1397" t="str">
            <v>Operational</v>
          </cell>
        </row>
        <row r="1398">
          <cell r="N1398" t="str">
            <v>Japan</v>
          </cell>
          <cell r="W1398" t="str">
            <v>Operational</v>
          </cell>
          <cell r="X1398" t="str">
            <v>Operational</v>
          </cell>
          <cell r="Y1398" t="str">
            <v>Operational</v>
          </cell>
          <cell r="Z1398" t="str">
            <v>Operational</v>
          </cell>
          <cell r="AA1398" t="str">
            <v>Operational</v>
          </cell>
          <cell r="AB1398" t="str">
            <v>Operational</v>
          </cell>
          <cell r="AC1398" t="str">
            <v>Operational</v>
          </cell>
          <cell r="AD1398" t="str">
            <v>Operational</v>
          </cell>
          <cell r="AE1398" t="str">
            <v>Operational</v>
          </cell>
          <cell r="AF1398" t="str">
            <v>Operational</v>
          </cell>
        </row>
        <row r="1399">
          <cell r="N1399" t="str">
            <v>Japan</v>
          </cell>
          <cell r="W1399" t="str">
            <v>Operational</v>
          </cell>
          <cell r="X1399" t="str">
            <v>Operational</v>
          </cell>
          <cell r="Y1399" t="str">
            <v>Operational</v>
          </cell>
          <cell r="Z1399" t="str">
            <v>Operational</v>
          </cell>
          <cell r="AA1399" t="str">
            <v>Operational</v>
          </cell>
          <cell r="AB1399" t="str">
            <v>Operational</v>
          </cell>
          <cell r="AC1399" t="str">
            <v>Operational</v>
          </cell>
          <cell r="AD1399" t="str">
            <v>Operational</v>
          </cell>
          <cell r="AE1399" t="str">
            <v>Operational</v>
          </cell>
          <cell r="AF1399" t="str">
            <v>Operational</v>
          </cell>
        </row>
        <row r="1400">
          <cell r="N1400" t="str">
            <v>Hong Kong SAR, China</v>
          </cell>
          <cell r="W1400" t="str">
            <v>Operational</v>
          </cell>
          <cell r="X1400" t="str">
            <v>Operational</v>
          </cell>
          <cell r="Y1400" t="str">
            <v>Operational</v>
          </cell>
          <cell r="Z1400" t="str">
            <v>Operational</v>
          </cell>
          <cell r="AA1400" t="str">
            <v>Operational</v>
          </cell>
          <cell r="AB1400" t="str">
            <v>Operational</v>
          </cell>
          <cell r="AC1400" t="str">
            <v>Operational</v>
          </cell>
          <cell r="AD1400" t="str">
            <v>Operational</v>
          </cell>
          <cell r="AE1400" t="str">
            <v>Operational</v>
          </cell>
          <cell r="AF1400" t="str">
            <v>Operational</v>
          </cell>
        </row>
        <row r="1401">
          <cell r="N1401" t="str">
            <v>Singapore</v>
          </cell>
          <cell r="W1401" t="str">
            <v>Operational</v>
          </cell>
          <cell r="X1401" t="str">
            <v>Operational</v>
          </cell>
          <cell r="Y1401" t="str">
            <v>Operational</v>
          </cell>
          <cell r="Z1401" t="str">
            <v>Operational</v>
          </cell>
          <cell r="AA1401" t="str">
            <v>Operational</v>
          </cell>
          <cell r="AB1401" t="str">
            <v>Operational</v>
          </cell>
          <cell r="AC1401" t="str">
            <v>Operational</v>
          </cell>
          <cell r="AD1401" t="str">
            <v>Operational</v>
          </cell>
          <cell r="AE1401" t="str">
            <v>Operational</v>
          </cell>
          <cell r="AF1401" t="str">
            <v>Operational</v>
          </cell>
        </row>
        <row r="1402">
          <cell r="N1402" t="str">
            <v>Hong Kong SAR, China</v>
          </cell>
          <cell r="W1402" t="str">
            <v>Operational</v>
          </cell>
          <cell r="X1402" t="str">
            <v>Operational</v>
          </cell>
          <cell r="Y1402" t="str">
            <v>Operational</v>
          </cell>
          <cell r="Z1402" t="str">
            <v>Operational</v>
          </cell>
          <cell r="AA1402" t="str">
            <v>Operational</v>
          </cell>
          <cell r="AB1402" t="str">
            <v>Operational</v>
          </cell>
          <cell r="AC1402" t="str">
            <v>Operational</v>
          </cell>
          <cell r="AD1402" t="str">
            <v>Operational</v>
          </cell>
          <cell r="AE1402" t="str">
            <v>Operational</v>
          </cell>
          <cell r="AF1402" t="str">
            <v>Operational</v>
          </cell>
        </row>
        <row r="1403">
          <cell r="N1403" t="str">
            <v>Japan</v>
          </cell>
          <cell r="W1403" t="str">
            <v>Operational</v>
          </cell>
          <cell r="X1403" t="str">
            <v>Operational</v>
          </cell>
          <cell r="Y1403" t="str">
            <v>Operational</v>
          </cell>
          <cell r="Z1403" t="str">
            <v>Operational</v>
          </cell>
          <cell r="AA1403" t="str">
            <v>Operational</v>
          </cell>
          <cell r="AB1403" t="str">
            <v>Operational</v>
          </cell>
          <cell r="AC1403" t="str">
            <v>Operational</v>
          </cell>
          <cell r="AD1403" t="str">
            <v>Operational</v>
          </cell>
          <cell r="AE1403" t="str">
            <v>Operational</v>
          </cell>
          <cell r="AF1403" t="str">
            <v>Operational</v>
          </cell>
        </row>
        <row r="1404">
          <cell r="N1404" t="str">
            <v>Australia</v>
          </cell>
          <cell r="W1404" t="str">
            <v>Operational</v>
          </cell>
          <cell r="X1404" t="str">
            <v>Operational</v>
          </cell>
          <cell r="Y1404" t="str">
            <v>Operational</v>
          </cell>
          <cell r="Z1404" t="str">
            <v>Operational</v>
          </cell>
          <cell r="AA1404" t="str">
            <v>Operational</v>
          </cell>
          <cell r="AB1404" t="str">
            <v>Operational</v>
          </cell>
          <cell r="AC1404" t="str">
            <v>Operational</v>
          </cell>
          <cell r="AD1404" t="str">
            <v>Operational</v>
          </cell>
          <cell r="AE1404" t="str">
            <v>Operational</v>
          </cell>
          <cell r="AF1404" t="str">
            <v>Operational</v>
          </cell>
        </row>
        <row r="1405">
          <cell r="N1405" t="str">
            <v>Australia</v>
          </cell>
          <cell r="W1405" t="str">
            <v>Operational</v>
          </cell>
          <cell r="X1405" t="str">
            <v>Operational</v>
          </cell>
          <cell r="Y1405" t="str">
            <v>Operational</v>
          </cell>
          <cell r="Z1405" t="str">
            <v>Operational</v>
          </cell>
          <cell r="AA1405" t="str">
            <v>Operational</v>
          </cell>
          <cell r="AB1405" t="str">
            <v>Operational</v>
          </cell>
          <cell r="AC1405" t="str">
            <v>Operational</v>
          </cell>
          <cell r="AD1405" t="str">
            <v>Operational</v>
          </cell>
          <cell r="AE1405" t="str">
            <v>Operational</v>
          </cell>
          <cell r="AF1405" t="str">
            <v>Operational</v>
          </cell>
        </row>
        <row r="1406">
          <cell r="N1406" t="str">
            <v>Australia</v>
          </cell>
          <cell r="W1406" t="str">
            <v>Operational</v>
          </cell>
          <cell r="X1406" t="str">
            <v>Operational</v>
          </cell>
          <cell r="Y1406" t="str">
            <v>Operational</v>
          </cell>
          <cell r="Z1406" t="str">
            <v>Operational</v>
          </cell>
          <cell r="AA1406" t="str">
            <v>Operational</v>
          </cell>
          <cell r="AB1406" t="str">
            <v>Operational</v>
          </cell>
          <cell r="AC1406" t="str">
            <v>Operational</v>
          </cell>
          <cell r="AD1406" t="str">
            <v>Operational</v>
          </cell>
          <cell r="AE1406" t="str">
            <v>Operational</v>
          </cell>
          <cell r="AF1406" t="str">
            <v>Operational</v>
          </cell>
        </row>
        <row r="1407">
          <cell r="N1407" t="str">
            <v>Australia</v>
          </cell>
          <cell r="W1407" t="str">
            <v>Operational</v>
          </cell>
          <cell r="X1407" t="str">
            <v>Operational</v>
          </cell>
          <cell r="Y1407" t="str">
            <v>Operational</v>
          </cell>
          <cell r="Z1407" t="str">
            <v>Operational</v>
          </cell>
          <cell r="AA1407" t="str">
            <v>Operational</v>
          </cell>
          <cell r="AB1407" t="str">
            <v>Operational</v>
          </cell>
          <cell r="AC1407" t="str">
            <v>Operational</v>
          </cell>
          <cell r="AD1407" t="str">
            <v>Operational</v>
          </cell>
          <cell r="AE1407" t="str">
            <v>Operational</v>
          </cell>
          <cell r="AF1407" t="str">
            <v>Operational</v>
          </cell>
        </row>
        <row r="1408">
          <cell r="N1408" t="str">
            <v>Hong Kong SAR, China</v>
          </cell>
          <cell r="W1408" t="str">
            <v>Under Construction</v>
          </cell>
          <cell r="X1408" t="str">
            <v>Under Construction</v>
          </cell>
          <cell r="Y1408" t="str">
            <v>Under Construction</v>
          </cell>
          <cell r="Z1408" t="str">
            <v>Under Construction</v>
          </cell>
          <cell r="AA1408" t="str">
            <v>Operational</v>
          </cell>
          <cell r="AB1408" t="str">
            <v>Operational</v>
          </cell>
          <cell r="AC1408" t="str">
            <v>Operational</v>
          </cell>
          <cell r="AD1408" t="str">
            <v>Operational</v>
          </cell>
          <cell r="AE1408" t="str">
            <v>Operational</v>
          </cell>
          <cell r="AF1408" t="str">
            <v>Operational</v>
          </cell>
        </row>
        <row r="1409">
          <cell r="N1409" t="str">
            <v>Hong Kong SAR, China</v>
          </cell>
          <cell r="W1409" t="str">
            <v>Operational</v>
          </cell>
          <cell r="X1409" t="str">
            <v>Operational</v>
          </cell>
          <cell r="Y1409" t="str">
            <v>Operational</v>
          </cell>
          <cell r="Z1409" t="str">
            <v>Operational</v>
          </cell>
          <cell r="AA1409" t="str">
            <v>Operational</v>
          </cell>
          <cell r="AB1409" t="str">
            <v>Operational</v>
          </cell>
          <cell r="AC1409" t="str">
            <v>Operational</v>
          </cell>
          <cell r="AD1409" t="str">
            <v>Operational</v>
          </cell>
          <cell r="AE1409" t="str">
            <v>Operational</v>
          </cell>
          <cell r="AF1409" t="str">
            <v>Operational</v>
          </cell>
        </row>
        <row r="1410">
          <cell r="N1410" t="str">
            <v>Hong Kong SAR, China</v>
          </cell>
          <cell r="W1410" t="str">
            <v>Operational</v>
          </cell>
          <cell r="X1410" t="str">
            <v>Operational</v>
          </cell>
          <cell r="Y1410" t="str">
            <v>Operational</v>
          </cell>
          <cell r="Z1410" t="str">
            <v>Operational</v>
          </cell>
          <cell r="AA1410" t="str">
            <v>Operational</v>
          </cell>
          <cell r="AB1410" t="str">
            <v>Operational</v>
          </cell>
          <cell r="AC1410" t="str">
            <v>Operational</v>
          </cell>
          <cell r="AD1410" t="str">
            <v>Operational</v>
          </cell>
          <cell r="AE1410" t="str">
            <v>Operational</v>
          </cell>
          <cell r="AF1410" t="str">
            <v>Operational</v>
          </cell>
        </row>
        <row r="1411">
          <cell r="N1411" t="str">
            <v>Hong Kong SAR, China</v>
          </cell>
          <cell r="W1411" t="str">
            <v>Operational</v>
          </cell>
          <cell r="X1411" t="str">
            <v>Operational</v>
          </cell>
          <cell r="Y1411" t="str">
            <v>Operational</v>
          </cell>
          <cell r="Z1411" t="str">
            <v>Operational</v>
          </cell>
          <cell r="AA1411" t="str">
            <v>Operational</v>
          </cell>
          <cell r="AB1411" t="str">
            <v>Operational</v>
          </cell>
          <cell r="AC1411" t="str">
            <v>Operational</v>
          </cell>
          <cell r="AD1411" t="str">
            <v>Operational</v>
          </cell>
          <cell r="AE1411" t="str">
            <v>Operational</v>
          </cell>
          <cell r="AF1411" t="str">
            <v>Operational</v>
          </cell>
        </row>
        <row r="1412">
          <cell r="N1412" t="str">
            <v>Australia</v>
          </cell>
          <cell r="W1412" t="str">
            <v>Operational</v>
          </cell>
          <cell r="X1412" t="str">
            <v>Operational</v>
          </cell>
          <cell r="Y1412" t="str">
            <v>Operational</v>
          </cell>
          <cell r="Z1412" t="str">
            <v>Operational</v>
          </cell>
          <cell r="AA1412" t="str">
            <v>Operational</v>
          </cell>
          <cell r="AB1412" t="str">
            <v>Operational</v>
          </cell>
          <cell r="AC1412" t="str">
            <v>Operational</v>
          </cell>
          <cell r="AD1412" t="str">
            <v>Operational</v>
          </cell>
          <cell r="AE1412" t="str">
            <v>Operational</v>
          </cell>
          <cell r="AF1412" t="str">
            <v>Operational</v>
          </cell>
        </row>
        <row r="1413">
          <cell r="N1413" t="str">
            <v>Australia</v>
          </cell>
          <cell r="W1413" t="str">
            <v>Operational</v>
          </cell>
          <cell r="X1413" t="str">
            <v>Operational</v>
          </cell>
          <cell r="Y1413" t="str">
            <v>Operational</v>
          </cell>
          <cell r="Z1413" t="str">
            <v>Operational</v>
          </cell>
          <cell r="AA1413" t="str">
            <v>Operational</v>
          </cell>
          <cell r="AB1413" t="str">
            <v>Operational</v>
          </cell>
          <cell r="AC1413" t="str">
            <v>Operational</v>
          </cell>
          <cell r="AD1413" t="str">
            <v>Operational</v>
          </cell>
          <cell r="AE1413" t="str">
            <v>Operational</v>
          </cell>
          <cell r="AF1413" t="str">
            <v>Operational</v>
          </cell>
        </row>
        <row r="1414">
          <cell r="N1414" t="str">
            <v>Australia</v>
          </cell>
          <cell r="W1414" t="str">
            <v>Operational</v>
          </cell>
          <cell r="X1414" t="str">
            <v>Operational</v>
          </cell>
          <cell r="Y1414" t="str">
            <v>Operational</v>
          </cell>
          <cell r="Z1414" t="str">
            <v>Operational</v>
          </cell>
          <cell r="AA1414" t="str">
            <v>Operational</v>
          </cell>
          <cell r="AB1414" t="str">
            <v>Operational</v>
          </cell>
          <cell r="AC1414" t="str">
            <v>Operational</v>
          </cell>
          <cell r="AD1414" t="str">
            <v>Operational</v>
          </cell>
          <cell r="AE1414" t="str">
            <v>Operational</v>
          </cell>
          <cell r="AF1414" t="str">
            <v>Operational</v>
          </cell>
        </row>
        <row r="1415">
          <cell r="N1415" t="str">
            <v>Australia</v>
          </cell>
          <cell r="W1415" t="str">
            <v>Operational</v>
          </cell>
          <cell r="X1415" t="str">
            <v>Operational</v>
          </cell>
          <cell r="Y1415" t="str">
            <v>Operational</v>
          </cell>
          <cell r="Z1415" t="str">
            <v>Operational</v>
          </cell>
          <cell r="AA1415" t="str">
            <v>Operational</v>
          </cell>
          <cell r="AB1415" t="str">
            <v>Operational</v>
          </cell>
          <cell r="AC1415" t="str">
            <v>Operational</v>
          </cell>
          <cell r="AD1415" t="str">
            <v>Operational</v>
          </cell>
          <cell r="AE1415" t="str">
            <v>Operational</v>
          </cell>
          <cell r="AF1415" t="str">
            <v>Operational</v>
          </cell>
        </row>
        <row r="1416">
          <cell r="N1416" t="str">
            <v>Australia</v>
          </cell>
          <cell r="W1416" t="str">
            <v>Operational</v>
          </cell>
          <cell r="X1416" t="str">
            <v>Operational</v>
          </cell>
          <cell r="Y1416" t="str">
            <v>Operational</v>
          </cell>
          <cell r="Z1416" t="str">
            <v>Operational</v>
          </cell>
          <cell r="AA1416" t="str">
            <v>Operational</v>
          </cell>
          <cell r="AB1416" t="str">
            <v>Operational</v>
          </cell>
          <cell r="AC1416" t="str">
            <v>Operational</v>
          </cell>
          <cell r="AD1416" t="str">
            <v>Operational</v>
          </cell>
          <cell r="AE1416" t="str">
            <v>Operational</v>
          </cell>
          <cell r="AF1416" t="str">
            <v>Operational</v>
          </cell>
        </row>
        <row r="1417">
          <cell r="N1417" t="str">
            <v>Australia</v>
          </cell>
          <cell r="W1417" t="str">
            <v>Operational</v>
          </cell>
          <cell r="X1417" t="str">
            <v>Operational</v>
          </cell>
          <cell r="Y1417" t="str">
            <v>Operational</v>
          </cell>
          <cell r="Z1417" t="str">
            <v>Operational</v>
          </cell>
          <cell r="AA1417" t="str">
            <v>Operational</v>
          </cell>
          <cell r="AB1417" t="str">
            <v>Operational</v>
          </cell>
          <cell r="AC1417" t="str">
            <v>Operational</v>
          </cell>
          <cell r="AD1417" t="str">
            <v>Operational</v>
          </cell>
          <cell r="AE1417" t="str">
            <v>Operational</v>
          </cell>
          <cell r="AF1417" t="str">
            <v>Operational</v>
          </cell>
        </row>
        <row r="1418">
          <cell r="N1418" t="str">
            <v>Australia</v>
          </cell>
          <cell r="W1418" t="str">
            <v>Operational</v>
          </cell>
          <cell r="X1418" t="str">
            <v>Operational</v>
          </cell>
          <cell r="Y1418" t="str">
            <v>Operational</v>
          </cell>
          <cell r="Z1418" t="str">
            <v>Operational</v>
          </cell>
          <cell r="AA1418" t="str">
            <v>Operational</v>
          </cell>
          <cell r="AB1418" t="str">
            <v>Operational</v>
          </cell>
          <cell r="AC1418" t="str">
            <v>Operational</v>
          </cell>
          <cell r="AD1418" t="str">
            <v>Operational</v>
          </cell>
          <cell r="AE1418" t="str">
            <v>Operational</v>
          </cell>
          <cell r="AF1418" t="str">
            <v>Operational</v>
          </cell>
        </row>
        <row r="1419">
          <cell r="N1419" t="str">
            <v>Australia</v>
          </cell>
          <cell r="W1419" t="str">
            <v>Operational</v>
          </cell>
          <cell r="X1419" t="str">
            <v>Operational</v>
          </cell>
          <cell r="Y1419" t="str">
            <v>Operational</v>
          </cell>
          <cell r="Z1419" t="str">
            <v>Operational</v>
          </cell>
          <cell r="AA1419" t="str">
            <v>Operational</v>
          </cell>
          <cell r="AB1419" t="str">
            <v>Operational</v>
          </cell>
          <cell r="AC1419" t="str">
            <v>Operational</v>
          </cell>
          <cell r="AD1419" t="str">
            <v>Operational</v>
          </cell>
          <cell r="AE1419" t="str">
            <v>Operational</v>
          </cell>
          <cell r="AF1419" t="str">
            <v>Operational</v>
          </cell>
        </row>
        <row r="1420">
          <cell r="N1420" t="str">
            <v>Australia</v>
          </cell>
          <cell r="W1420" t="str">
            <v>Operational</v>
          </cell>
          <cell r="X1420" t="str">
            <v>Operational</v>
          </cell>
          <cell r="Y1420" t="str">
            <v>Operational</v>
          </cell>
          <cell r="Z1420" t="str">
            <v>Operational</v>
          </cell>
          <cell r="AA1420" t="str">
            <v>Operational</v>
          </cell>
          <cell r="AB1420" t="str">
            <v>Operational</v>
          </cell>
          <cell r="AC1420" t="str">
            <v>Operational</v>
          </cell>
          <cell r="AD1420" t="str">
            <v>Operational</v>
          </cell>
          <cell r="AE1420" t="str">
            <v>Operational</v>
          </cell>
          <cell r="AF1420" t="str">
            <v>Operational</v>
          </cell>
        </row>
        <row r="1421">
          <cell r="N1421" t="str">
            <v>Australia</v>
          </cell>
          <cell r="W1421" t="str">
            <v>Operational</v>
          </cell>
          <cell r="X1421" t="str">
            <v>Operational</v>
          </cell>
          <cell r="Y1421" t="str">
            <v>Operational</v>
          </cell>
          <cell r="Z1421" t="str">
            <v>Operational</v>
          </cell>
          <cell r="AA1421" t="str">
            <v>Operational</v>
          </cell>
          <cell r="AB1421" t="str">
            <v>Operational</v>
          </cell>
          <cell r="AC1421" t="str">
            <v>Operational</v>
          </cell>
          <cell r="AD1421" t="str">
            <v>Operational</v>
          </cell>
          <cell r="AE1421" t="str">
            <v>Operational</v>
          </cell>
          <cell r="AF1421" t="str">
            <v>Operational</v>
          </cell>
        </row>
        <row r="1422">
          <cell r="N1422" t="str">
            <v>Australia</v>
          </cell>
          <cell r="W1422" t="str">
            <v>Operational</v>
          </cell>
          <cell r="X1422" t="str">
            <v>Operational</v>
          </cell>
          <cell r="Y1422" t="str">
            <v>Operational</v>
          </cell>
          <cell r="Z1422" t="str">
            <v>Operational</v>
          </cell>
          <cell r="AA1422" t="str">
            <v>Operational</v>
          </cell>
          <cell r="AB1422" t="str">
            <v>Operational</v>
          </cell>
          <cell r="AC1422" t="str">
            <v>Operational</v>
          </cell>
          <cell r="AD1422" t="str">
            <v>Operational</v>
          </cell>
          <cell r="AE1422" t="str">
            <v>Operational</v>
          </cell>
          <cell r="AF1422" t="str">
            <v>Operational</v>
          </cell>
        </row>
        <row r="1423">
          <cell r="N1423" t="str">
            <v>Australia</v>
          </cell>
          <cell r="W1423" t="str">
            <v>Operational</v>
          </cell>
          <cell r="X1423" t="str">
            <v>Operational</v>
          </cell>
          <cell r="Y1423" t="str">
            <v>Operational</v>
          </cell>
          <cell r="Z1423" t="str">
            <v>Operational</v>
          </cell>
          <cell r="AA1423" t="str">
            <v>Operational</v>
          </cell>
          <cell r="AB1423" t="str">
            <v>Operational</v>
          </cell>
          <cell r="AC1423" t="str">
            <v>Operational</v>
          </cell>
          <cell r="AD1423" t="str">
            <v>Operational</v>
          </cell>
          <cell r="AE1423" t="str">
            <v>Operational</v>
          </cell>
          <cell r="AF1423" t="str">
            <v>Operational</v>
          </cell>
        </row>
        <row r="1424">
          <cell r="N1424" t="str">
            <v>Australia</v>
          </cell>
          <cell r="W1424" t="str">
            <v>Operational</v>
          </cell>
          <cell r="X1424" t="str">
            <v>Operational</v>
          </cell>
          <cell r="Y1424" t="str">
            <v>Operational</v>
          </cell>
          <cell r="Z1424" t="str">
            <v>Operational</v>
          </cell>
          <cell r="AA1424" t="str">
            <v>Operational</v>
          </cell>
          <cell r="AB1424" t="str">
            <v>Operational</v>
          </cell>
          <cell r="AC1424" t="str">
            <v>Operational</v>
          </cell>
          <cell r="AD1424" t="str">
            <v>Operational</v>
          </cell>
          <cell r="AE1424" t="str">
            <v>Operational</v>
          </cell>
          <cell r="AF1424" t="str">
            <v>Operational</v>
          </cell>
        </row>
        <row r="1425">
          <cell r="N1425" t="str">
            <v>Australia</v>
          </cell>
          <cell r="W1425" t="str">
            <v>Operational</v>
          </cell>
          <cell r="X1425" t="str">
            <v>Operational</v>
          </cell>
          <cell r="Y1425" t="str">
            <v>Operational</v>
          </cell>
          <cell r="Z1425" t="str">
            <v>Operational</v>
          </cell>
          <cell r="AA1425" t="str">
            <v>Operational</v>
          </cell>
          <cell r="AB1425" t="str">
            <v>Operational</v>
          </cell>
          <cell r="AC1425" t="str">
            <v>Operational</v>
          </cell>
          <cell r="AD1425" t="str">
            <v>Operational</v>
          </cell>
          <cell r="AE1425" t="str">
            <v>Operational</v>
          </cell>
          <cell r="AF1425" t="str">
            <v>Operational</v>
          </cell>
        </row>
        <row r="1426">
          <cell r="N1426" t="str">
            <v>Australia</v>
          </cell>
          <cell r="W1426" t="str">
            <v>Operational</v>
          </cell>
          <cell r="X1426" t="str">
            <v>Operational</v>
          </cell>
          <cell r="Y1426" t="str">
            <v>Operational</v>
          </cell>
          <cell r="Z1426" t="str">
            <v>Operational</v>
          </cell>
          <cell r="AA1426" t="str">
            <v>Operational</v>
          </cell>
          <cell r="AB1426" t="str">
            <v>Operational</v>
          </cell>
          <cell r="AC1426" t="str">
            <v>Operational</v>
          </cell>
          <cell r="AD1426" t="str">
            <v>Operational</v>
          </cell>
          <cell r="AE1426" t="str">
            <v>Operational</v>
          </cell>
          <cell r="AF1426" t="str">
            <v>Operational</v>
          </cell>
        </row>
        <row r="1427">
          <cell r="N1427" t="str">
            <v>Australia</v>
          </cell>
          <cell r="W1427" t="str">
            <v>Operational</v>
          </cell>
          <cell r="X1427" t="str">
            <v>Operational</v>
          </cell>
          <cell r="Y1427" t="str">
            <v>Operational</v>
          </cell>
          <cell r="Z1427" t="str">
            <v>Operational</v>
          </cell>
          <cell r="AA1427" t="str">
            <v>Operational</v>
          </cell>
          <cell r="AB1427" t="str">
            <v>Operational</v>
          </cell>
          <cell r="AC1427" t="str">
            <v>Operational</v>
          </cell>
          <cell r="AD1427" t="str">
            <v>Operational</v>
          </cell>
          <cell r="AE1427" t="str">
            <v>Operational</v>
          </cell>
          <cell r="AF1427" t="str">
            <v>Operational</v>
          </cell>
        </row>
        <row r="1428">
          <cell r="N1428" t="str">
            <v>Australia</v>
          </cell>
          <cell r="W1428" t="str">
            <v>Operational</v>
          </cell>
          <cell r="X1428" t="str">
            <v>Operational</v>
          </cell>
          <cell r="Y1428" t="str">
            <v>Operational</v>
          </cell>
          <cell r="Z1428" t="str">
            <v>Operational</v>
          </cell>
          <cell r="AA1428" t="str">
            <v>Operational</v>
          </cell>
          <cell r="AB1428" t="str">
            <v>Operational</v>
          </cell>
          <cell r="AC1428" t="str">
            <v>Operational</v>
          </cell>
          <cell r="AD1428" t="str">
            <v>Operational</v>
          </cell>
          <cell r="AE1428" t="str">
            <v>Operational</v>
          </cell>
          <cell r="AF1428" t="str">
            <v>Operational</v>
          </cell>
        </row>
        <row r="1429">
          <cell r="N1429" t="str">
            <v>Australia</v>
          </cell>
          <cell r="W1429" t="str">
            <v>Operational</v>
          </cell>
          <cell r="X1429" t="str">
            <v>Operational</v>
          </cell>
          <cell r="Y1429" t="str">
            <v>Operational</v>
          </cell>
          <cell r="Z1429" t="str">
            <v>Operational</v>
          </cell>
          <cell r="AA1429" t="str">
            <v>Operational</v>
          </cell>
          <cell r="AB1429" t="str">
            <v>Operational</v>
          </cell>
          <cell r="AC1429" t="str">
            <v>Operational</v>
          </cell>
          <cell r="AD1429" t="str">
            <v>Operational</v>
          </cell>
          <cell r="AE1429" t="str">
            <v>Operational</v>
          </cell>
          <cell r="AF1429" t="str">
            <v>Operational</v>
          </cell>
        </row>
        <row r="1430">
          <cell r="N1430" t="str">
            <v>Australia</v>
          </cell>
          <cell r="W1430" t="str">
            <v>Operational</v>
          </cell>
          <cell r="X1430" t="str">
            <v>Operational</v>
          </cell>
          <cell r="Y1430" t="str">
            <v>Operational</v>
          </cell>
          <cell r="Z1430" t="str">
            <v>Operational</v>
          </cell>
          <cell r="AA1430" t="str">
            <v>Operational</v>
          </cell>
          <cell r="AB1430" t="str">
            <v>Operational</v>
          </cell>
          <cell r="AC1430" t="str">
            <v>Operational</v>
          </cell>
          <cell r="AD1430" t="str">
            <v>Operational</v>
          </cell>
          <cell r="AE1430" t="str">
            <v>Operational</v>
          </cell>
          <cell r="AF1430" t="str">
            <v>Operational</v>
          </cell>
        </row>
        <row r="1431">
          <cell r="N1431" t="str">
            <v>Australia</v>
          </cell>
          <cell r="W1431" t="str">
            <v>Operational</v>
          </cell>
          <cell r="X1431" t="str">
            <v>Operational</v>
          </cell>
          <cell r="Y1431" t="str">
            <v>Operational</v>
          </cell>
          <cell r="Z1431" t="str">
            <v>Operational</v>
          </cell>
          <cell r="AA1431" t="str">
            <v>Operational</v>
          </cell>
          <cell r="AB1431" t="str">
            <v>Operational</v>
          </cell>
          <cell r="AC1431" t="str">
            <v>Operational</v>
          </cell>
          <cell r="AD1431" t="str">
            <v>Operational</v>
          </cell>
          <cell r="AE1431" t="str">
            <v>Operational</v>
          </cell>
          <cell r="AF1431" t="str">
            <v>Operational</v>
          </cell>
        </row>
        <row r="1432">
          <cell r="N1432" t="str">
            <v>Australia</v>
          </cell>
          <cell r="W1432" t="str">
            <v>Operational</v>
          </cell>
          <cell r="X1432" t="str">
            <v>Operational</v>
          </cell>
          <cell r="Y1432" t="str">
            <v>Operational</v>
          </cell>
          <cell r="Z1432" t="str">
            <v>Operational</v>
          </cell>
          <cell r="AA1432" t="str">
            <v>Operational</v>
          </cell>
          <cell r="AB1432" t="str">
            <v>Operational</v>
          </cell>
          <cell r="AC1432" t="str">
            <v>Operational</v>
          </cell>
          <cell r="AD1432" t="str">
            <v>Operational</v>
          </cell>
          <cell r="AE1432" t="str">
            <v>Operational</v>
          </cell>
          <cell r="AF1432" t="str">
            <v>Operational</v>
          </cell>
        </row>
        <row r="1433">
          <cell r="N1433" t="str">
            <v>Australia</v>
          </cell>
          <cell r="W1433" t="str">
            <v>Operational</v>
          </cell>
          <cell r="X1433" t="str">
            <v>Operational</v>
          </cell>
          <cell r="Y1433" t="str">
            <v>Operational</v>
          </cell>
          <cell r="Z1433" t="str">
            <v>Operational</v>
          </cell>
          <cell r="AA1433" t="str">
            <v>Operational</v>
          </cell>
          <cell r="AB1433" t="str">
            <v>Operational</v>
          </cell>
          <cell r="AC1433" t="str">
            <v>Operational</v>
          </cell>
          <cell r="AD1433" t="str">
            <v>Operational</v>
          </cell>
          <cell r="AE1433" t="str">
            <v>Operational</v>
          </cell>
          <cell r="AF1433" t="str">
            <v>Operational</v>
          </cell>
        </row>
        <row r="1434">
          <cell r="N1434" t="str">
            <v>Australia</v>
          </cell>
          <cell r="W1434" t="str">
            <v>Operational</v>
          </cell>
          <cell r="X1434" t="str">
            <v>Operational</v>
          </cell>
          <cell r="Y1434" t="str">
            <v>Operational</v>
          </cell>
          <cell r="Z1434" t="str">
            <v>Operational</v>
          </cell>
          <cell r="AA1434" t="str">
            <v>Operational</v>
          </cell>
          <cell r="AB1434" t="str">
            <v>Operational</v>
          </cell>
          <cell r="AC1434" t="str">
            <v>Operational</v>
          </cell>
          <cell r="AD1434" t="str">
            <v>Operational</v>
          </cell>
          <cell r="AE1434" t="str">
            <v>Operational</v>
          </cell>
          <cell r="AF1434" t="str">
            <v>Operational</v>
          </cell>
        </row>
        <row r="1435">
          <cell r="N1435" t="str">
            <v>Australia</v>
          </cell>
          <cell r="W1435" t="str">
            <v>Operational</v>
          </cell>
          <cell r="X1435" t="str">
            <v>Operational</v>
          </cell>
          <cell r="Y1435" t="str">
            <v>Operational</v>
          </cell>
          <cell r="Z1435" t="str">
            <v>Operational</v>
          </cell>
          <cell r="AA1435" t="str">
            <v>Operational</v>
          </cell>
          <cell r="AB1435" t="str">
            <v>Operational</v>
          </cell>
          <cell r="AC1435" t="str">
            <v>Operational</v>
          </cell>
          <cell r="AD1435" t="str">
            <v>Operational</v>
          </cell>
          <cell r="AE1435" t="str">
            <v>Operational</v>
          </cell>
          <cell r="AF1435" t="str">
            <v>Operational</v>
          </cell>
        </row>
        <row r="1436">
          <cell r="N1436" t="str">
            <v>Australia</v>
          </cell>
          <cell r="W1436" t="str">
            <v>Operational</v>
          </cell>
          <cell r="X1436" t="str">
            <v>Operational</v>
          </cell>
          <cell r="Y1436" t="str">
            <v>Operational</v>
          </cell>
          <cell r="Z1436" t="str">
            <v>Operational</v>
          </cell>
          <cell r="AA1436" t="str">
            <v>Operational</v>
          </cell>
          <cell r="AB1436" t="str">
            <v>Operational</v>
          </cell>
          <cell r="AC1436" t="str">
            <v>Operational</v>
          </cell>
          <cell r="AD1436" t="str">
            <v>Operational</v>
          </cell>
          <cell r="AE1436" t="str">
            <v>Operational</v>
          </cell>
          <cell r="AF1436" t="str">
            <v>Operational</v>
          </cell>
        </row>
        <row r="1437">
          <cell r="N1437" t="str">
            <v>Australia</v>
          </cell>
          <cell r="W1437" t="str">
            <v>Operational</v>
          </cell>
          <cell r="X1437" t="str">
            <v>Operational</v>
          </cell>
          <cell r="Y1437" t="str">
            <v>Operational</v>
          </cell>
          <cell r="Z1437" t="str">
            <v>Operational</v>
          </cell>
          <cell r="AA1437" t="str">
            <v>Operational</v>
          </cell>
          <cell r="AB1437" t="str">
            <v>Operational</v>
          </cell>
          <cell r="AC1437" t="str">
            <v>Operational</v>
          </cell>
          <cell r="AD1437" t="str">
            <v>Operational</v>
          </cell>
          <cell r="AE1437" t="str">
            <v>Operational</v>
          </cell>
          <cell r="AF1437" t="str">
            <v>Operational</v>
          </cell>
        </row>
        <row r="1438">
          <cell r="N1438" t="str">
            <v>Australia</v>
          </cell>
          <cell r="W1438" t="str">
            <v>Operational</v>
          </cell>
          <cell r="X1438" t="str">
            <v>Operational</v>
          </cell>
          <cell r="Y1438" t="str">
            <v>Operational</v>
          </cell>
          <cell r="Z1438" t="str">
            <v>Operational</v>
          </cell>
          <cell r="AA1438" t="str">
            <v>Operational</v>
          </cell>
          <cell r="AB1438" t="str">
            <v>Operational</v>
          </cell>
          <cell r="AC1438" t="str">
            <v>Operational</v>
          </cell>
          <cell r="AD1438" t="str">
            <v>Operational</v>
          </cell>
          <cell r="AE1438" t="str">
            <v>Operational</v>
          </cell>
          <cell r="AF1438" t="str">
            <v>Operational</v>
          </cell>
        </row>
        <row r="1439">
          <cell r="N1439" t="str">
            <v>Australia</v>
          </cell>
          <cell r="W1439" t="str">
            <v>Operational</v>
          </cell>
          <cell r="X1439" t="str">
            <v>Operational</v>
          </cell>
          <cell r="Y1439" t="str">
            <v>Operational</v>
          </cell>
          <cell r="Z1439" t="str">
            <v>Operational</v>
          </cell>
          <cell r="AA1439" t="str">
            <v>Operational</v>
          </cell>
          <cell r="AB1439" t="str">
            <v>Operational</v>
          </cell>
          <cell r="AC1439" t="str">
            <v>Operational</v>
          </cell>
          <cell r="AD1439" t="str">
            <v>Operational</v>
          </cell>
          <cell r="AE1439" t="str">
            <v>Operational</v>
          </cell>
          <cell r="AF1439" t="str">
            <v>Operational</v>
          </cell>
        </row>
        <row r="1440">
          <cell r="N1440" t="str">
            <v>Australia</v>
          </cell>
          <cell r="W1440" t="str">
            <v>Operational</v>
          </cell>
          <cell r="X1440" t="str">
            <v>Operational</v>
          </cell>
          <cell r="Y1440" t="str">
            <v>Operational</v>
          </cell>
          <cell r="Z1440" t="str">
            <v>Operational</v>
          </cell>
          <cell r="AA1440" t="str">
            <v>Operational</v>
          </cell>
          <cell r="AB1440" t="str">
            <v>Operational</v>
          </cell>
          <cell r="AC1440" t="str">
            <v>Operational</v>
          </cell>
          <cell r="AD1440" t="str">
            <v>Operational</v>
          </cell>
          <cell r="AE1440" t="str">
            <v>Operational</v>
          </cell>
          <cell r="AF1440" t="str">
            <v>Operational</v>
          </cell>
        </row>
        <row r="1441">
          <cell r="N1441" t="str">
            <v>Australia</v>
          </cell>
          <cell r="W1441" t="str">
            <v>Operational</v>
          </cell>
          <cell r="X1441" t="str">
            <v>Operational</v>
          </cell>
          <cell r="Y1441" t="str">
            <v>Operational</v>
          </cell>
          <cell r="Z1441" t="str">
            <v>Operational</v>
          </cell>
          <cell r="AA1441" t="str">
            <v>Operational</v>
          </cell>
          <cell r="AB1441" t="str">
            <v>Operational</v>
          </cell>
          <cell r="AC1441" t="str">
            <v>Operational</v>
          </cell>
          <cell r="AD1441" t="str">
            <v>Operational</v>
          </cell>
          <cell r="AE1441" t="str">
            <v>Operational</v>
          </cell>
          <cell r="AF1441" t="str">
            <v>Operational</v>
          </cell>
        </row>
        <row r="1442">
          <cell r="N1442" t="str">
            <v>Australia</v>
          </cell>
          <cell r="W1442" t="str">
            <v>Operational</v>
          </cell>
          <cell r="X1442" t="str">
            <v>Operational</v>
          </cell>
          <cell r="Y1442" t="str">
            <v>Operational</v>
          </cell>
          <cell r="Z1442" t="str">
            <v>Operational</v>
          </cell>
          <cell r="AA1442" t="str">
            <v>Operational</v>
          </cell>
          <cell r="AB1442" t="str">
            <v>Operational</v>
          </cell>
          <cell r="AC1442" t="str">
            <v>Operational</v>
          </cell>
          <cell r="AD1442" t="str">
            <v>Operational</v>
          </cell>
          <cell r="AE1442" t="str">
            <v>Operational</v>
          </cell>
          <cell r="AF1442" t="str">
            <v>Operational</v>
          </cell>
        </row>
        <row r="1443">
          <cell r="N1443" t="str">
            <v>Australia</v>
          </cell>
          <cell r="W1443" t="str">
            <v>Operational</v>
          </cell>
          <cell r="X1443" t="str">
            <v>Operational</v>
          </cell>
          <cell r="Y1443" t="str">
            <v>Operational</v>
          </cell>
          <cell r="Z1443" t="str">
            <v>Operational</v>
          </cell>
          <cell r="AA1443" t="str">
            <v>Operational</v>
          </cell>
          <cell r="AB1443" t="str">
            <v>Operational</v>
          </cell>
          <cell r="AC1443" t="str">
            <v>Operational</v>
          </cell>
          <cell r="AD1443" t="str">
            <v>Operational</v>
          </cell>
          <cell r="AE1443" t="str">
            <v>Operational</v>
          </cell>
          <cell r="AF1443" t="str">
            <v>Operational</v>
          </cell>
        </row>
        <row r="1444">
          <cell r="N1444" t="str">
            <v>Japan</v>
          </cell>
          <cell r="W1444" t="str">
            <v>Operational</v>
          </cell>
          <cell r="X1444" t="str">
            <v>Operational</v>
          </cell>
          <cell r="Y1444" t="str">
            <v>Operational</v>
          </cell>
          <cell r="Z1444" t="str">
            <v>Operational</v>
          </cell>
          <cell r="AA1444" t="str">
            <v>Operational</v>
          </cell>
          <cell r="AB1444" t="str">
            <v>Operational</v>
          </cell>
          <cell r="AC1444" t="str">
            <v>Operational</v>
          </cell>
          <cell r="AD1444" t="str">
            <v>Operational</v>
          </cell>
          <cell r="AE1444" t="str">
            <v>Operational</v>
          </cell>
          <cell r="AF1444" t="str">
            <v>Operational</v>
          </cell>
        </row>
        <row r="1445">
          <cell r="N1445" t="str">
            <v>Australia</v>
          </cell>
          <cell r="W1445" t="str">
            <v>Operational</v>
          </cell>
          <cell r="X1445" t="str">
            <v>Operational</v>
          </cell>
          <cell r="Y1445" t="str">
            <v>Operational</v>
          </cell>
          <cell r="Z1445" t="str">
            <v>Operational</v>
          </cell>
          <cell r="AA1445" t="str">
            <v>Operational</v>
          </cell>
          <cell r="AB1445" t="str">
            <v>Operational</v>
          </cell>
          <cell r="AC1445" t="str">
            <v>Operational</v>
          </cell>
          <cell r="AD1445" t="str">
            <v>Operational</v>
          </cell>
          <cell r="AE1445" t="str">
            <v>Operational</v>
          </cell>
          <cell r="AF1445" t="str">
            <v>Operational</v>
          </cell>
        </row>
        <row r="1446">
          <cell r="N1446" t="str">
            <v>Australia</v>
          </cell>
          <cell r="W1446" t="str">
            <v>Operational</v>
          </cell>
          <cell r="X1446" t="str">
            <v>Operational</v>
          </cell>
          <cell r="Y1446" t="str">
            <v>Operational</v>
          </cell>
          <cell r="Z1446" t="str">
            <v>Operational</v>
          </cell>
          <cell r="AA1446" t="str">
            <v>Operational</v>
          </cell>
          <cell r="AB1446" t="str">
            <v>Operational</v>
          </cell>
          <cell r="AC1446" t="str">
            <v>Operational</v>
          </cell>
          <cell r="AD1446" t="str">
            <v>Operational</v>
          </cell>
          <cell r="AE1446" t="str">
            <v>Operational</v>
          </cell>
          <cell r="AF1446" t="str">
            <v>Operational</v>
          </cell>
        </row>
        <row r="1447">
          <cell r="N1447" t="str">
            <v>Australia</v>
          </cell>
          <cell r="W1447" t="str">
            <v>Operational</v>
          </cell>
          <cell r="X1447" t="str">
            <v>Operational</v>
          </cell>
          <cell r="Y1447" t="str">
            <v>Operational</v>
          </cell>
          <cell r="Z1447" t="str">
            <v>Operational</v>
          </cell>
          <cell r="AA1447" t="str">
            <v>Operational</v>
          </cell>
          <cell r="AB1447" t="str">
            <v>Operational</v>
          </cell>
          <cell r="AC1447" t="str">
            <v>Operational</v>
          </cell>
          <cell r="AD1447" t="str">
            <v>Operational</v>
          </cell>
          <cell r="AE1447" t="str">
            <v>Operational</v>
          </cell>
          <cell r="AF1447" t="str">
            <v>Operational</v>
          </cell>
        </row>
        <row r="1448">
          <cell r="N1448" t="str">
            <v>Australia</v>
          </cell>
          <cell r="W1448" t="str">
            <v>Operational</v>
          </cell>
          <cell r="X1448" t="str">
            <v>Operational</v>
          </cell>
          <cell r="Y1448" t="str">
            <v>Operational</v>
          </cell>
          <cell r="Z1448" t="str">
            <v>Operational</v>
          </cell>
          <cell r="AA1448" t="str">
            <v>Operational</v>
          </cell>
          <cell r="AB1448" t="str">
            <v>Operational</v>
          </cell>
          <cell r="AC1448" t="str">
            <v>Operational</v>
          </cell>
          <cell r="AD1448" t="str">
            <v>Operational</v>
          </cell>
          <cell r="AE1448" t="str">
            <v>Operational</v>
          </cell>
          <cell r="AF1448" t="str">
            <v>Operational</v>
          </cell>
        </row>
        <row r="1449">
          <cell r="N1449" t="str">
            <v>Japan</v>
          </cell>
          <cell r="W1449" t="str">
            <v>Operational</v>
          </cell>
          <cell r="X1449" t="str">
            <v>Operational</v>
          </cell>
          <cell r="Y1449" t="str">
            <v>Operational</v>
          </cell>
          <cell r="Z1449" t="str">
            <v>Operational</v>
          </cell>
          <cell r="AA1449" t="str">
            <v>Operational</v>
          </cell>
          <cell r="AB1449" t="str">
            <v>Operational</v>
          </cell>
          <cell r="AC1449" t="str">
            <v>Operational</v>
          </cell>
          <cell r="AD1449" t="str">
            <v>Operational</v>
          </cell>
          <cell r="AE1449" t="str">
            <v>Operational</v>
          </cell>
          <cell r="AF1449" t="str">
            <v>Operational</v>
          </cell>
        </row>
        <row r="1450">
          <cell r="N1450" t="str">
            <v>Hong Kong SAR, China</v>
          </cell>
          <cell r="W1450" t="str">
            <v>Operational</v>
          </cell>
          <cell r="X1450" t="str">
            <v>Operational</v>
          </cell>
          <cell r="Y1450" t="str">
            <v>Operational</v>
          </cell>
          <cell r="Z1450" t="str">
            <v>Operational</v>
          </cell>
          <cell r="AA1450" t="str">
            <v>Operational</v>
          </cell>
          <cell r="AB1450" t="str">
            <v>Operational</v>
          </cell>
          <cell r="AC1450" t="str">
            <v>Operational</v>
          </cell>
          <cell r="AD1450" t="str">
            <v>Operational</v>
          </cell>
          <cell r="AE1450" t="str">
            <v>Operational</v>
          </cell>
          <cell r="AF1450" t="str">
            <v>Operational</v>
          </cell>
        </row>
        <row r="1451">
          <cell r="N1451" t="str">
            <v>Singapore</v>
          </cell>
          <cell r="W1451" t="str">
            <v>Operational</v>
          </cell>
          <cell r="X1451" t="str">
            <v>Operational</v>
          </cell>
          <cell r="Y1451" t="str">
            <v>Operational</v>
          </cell>
          <cell r="Z1451" t="str">
            <v>Operational</v>
          </cell>
          <cell r="AA1451" t="str">
            <v>Operational</v>
          </cell>
          <cell r="AB1451" t="str">
            <v>Operational</v>
          </cell>
          <cell r="AC1451" t="str">
            <v>Operational</v>
          </cell>
          <cell r="AD1451" t="str">
            <v>Operational</v>
          </cell>
          <cell r="AE1451" t="str">
            <v>Operational</v>
          </cell>
          <cell r="AF1451" t="str">
            <v>Operational</v>
          </cell>
        </row>
        <row r="1452">
          <cell r="N1452" t="str">
            <v>Australia</v>
          </cell>
          <cell r="W1452" t="str">
            <v>Operational</v>
          </cell>
          <cell r="X1452" t="str">
            <v>Operational</v>
          </cell>
          <cell r="Y1452" t="str">
            <v>Operational</v>
          </cell>
          <cell r="Z1452" t="str">
            <v>Operational</v>
          </cell>
          <cell r="AA1452" t="str">
            <v>Operational</v>
          </cell>
          <cell r="AB1452" t="str">
            <v>Operational</v>
          </cell>
          <cell r="AC1452" t="str">
            <v>Operational</v>
          </cell>
          <cell r="AD1452" t="str">
            <v>Operational</v>
          </cell>
          <cell r="AE1452" t="str">
            <v>Operational</v>
          </cell>
          <cell r="AF1452" t="str">
            <v>Operational</v>
          </cell>
        </row>
        <row r="1453">
          <cell r="N1453" t="str">
            <v>Australia</v>
          </cell>
          <cell r="W1453" t="str">
            <v>Operational</v>
          </cell>
          <cell r="X1453" t="str">
            <v>Operational</v>
          </cell>
          <cell r="Y1453" t="str">
            <v>Operational</v>
          </cell>
          <cell r="Z1453" t="str">
            <v>Operational</v>
          </cell>
          <cell r="AA1453" t="str">
            <v>Operational</v>
          </cell>
          <cell r="AB1453" t="str">
            <v>Operational</v>
          </cell>
          <cell r="AC1453" t="str">
            <v>Operational</v>
          </cell>
          <cell r="AD1453" t="str">
            <v>Operational</v>
          </cell>
          <cell r="AE1453" t="str">
            <v>Operational</v>
          </cell>
          <cell r="AF1453" t="str">
            <v>Operational</v>
          </cell>
        </row>
        <row r="1454">
          <cell r="N1454" t="str">
            <v>Australia</v>
          </cell>
          <cell r="W1454" t="str">
            <v>Operational</v>
          </cell>
          <cell r="X1454" t="str">
            <v>Operational</v>
          </cell>
          <cell r="Y1454" t="str">
            <v>Operational</v>
          </cell>
          <cell r="Z1454" t="str">
            <v>Operational</v>
          </cell>
          <cell r="AA1454" t="str">
            <v>Operational</v>
          </cell>
          <cell r="AB1454" t="str">
            <v>Operational</v>
          </cell>
          <cell r="AC1454" t="str">
            <v>Operational</v>
          </cell>
          <cell r="AD1454" t="str">
            <v>Operational</v>
          </cell>
          <cell r="AE1454" t="str">
            <v>Operational</v>
          </cell>
          <cell r="AF1454" t="str">
            <v>Operational</v>
          </cell>
        </row>
        <row r="1455">
          <cell r="N1455" t="str">
            <v>Australia</v>
          </cell>
          <cell r="W1455" t="str">
            <v>Operational</v>
          </cell>
          <cell r="X1455" t="str">
            <v>Operational</v>
          </cell>
          <cell r="Y1455" t="str">
            <v>Operational</v>
          </cell>
          <cell r="Z1455" t="str">
            <v>Operational</v>
          </cell>
          <cell r="AA1455" t="str">
            <v>Operational</v>
          </cell>
          <cell r="AB1455" t="str">
            <v>Operational</v>
          </cell>
          <cell r="AC1455" t="str">
            <v>Operational</v>
          </cell>
          <cell r="AD1455" t="str">
            <v>Operational</v>
          </cell>
          <cell r="AE1455" t="str">
            <v>Operational</v>
          </cell>
          <cell r="AF1455" t="str">
            <v>Operational</v>
          </cell>
        </row>
        <row r="1456">
          <cell r="N1456" t="str">
            <v>China</v>
          </cell>
          <cell r="W1456" t="str">
            <v>Operational</v>
          </cell>
          <cell r="X1456" t="str">
            <v>Operational</v>
          </cell>
          <cell r="Y1456" t="str">
            <v>Operational</v>
          </cell>
          <cell r="Z1456" t="str">
            <v>Operational</v>
          </cell>
          <cell r="AA1456" t="str">
            <v>Operational</v>
          </cell>
          <cell r="AB1456" t="str">
            <v>Operational</v>
          </cell>
          <cell r="AC1456" t="str">
            <v>Operational</v>
          </cell>
          <cell r="AD1456" t="str">
            <v>Operational</v>
          </cell>
          <cell r="AE1456" t="str">
            <v>Operational</v>
          </cell>
          <cell r="AF1456" t="str">
            <v>Operational</v>
          </cell>
        </row>
        <row r="1457">
          <cell r="N1457" t="str">
            <v>China</v>
          </cell>
          <cell r="W1457" t="str">
            <v>Operational</v>
          </cell>
          <cell r="X1457" t="str">
            <v>Operational</v>
          </cell>
          <cell r="Y1457" t="str">
            <v>Operational</v>
          </cell>
          <cell r="Z1457" t="str">
            <v>Operational</v>
          </cell>
          <cell r="AA1457" t="str">
            <v>Operational</v>
          </cell>
          <cell r="AB1457" t="str">
            <v>Operational</v>
          </cell>
          <cell r="AC1457" t="str">
            <v>Operational</v>
          </cell>
          <cell r="AD1457" t="str">
            <v>Operational</v>
          </cell>
          <cell r="AE1457" t="str">
            <v>Operational</v>
          </cell>
          <cell r="AF1457" t="str">
            <v>Operational</v>
          </cell>
        </row>
        <row r="1458">
          <cell r="N1458" t="str">
            <v>Hong Kong SAR, China</v>
          </cell>
          <cell r="W1458" t="str">
            <v>Operational</v>
          </cell>
          <cell r="X1458" t="str">
            <v>Operational</v>
          </cell>
          <cell r="Y1458" t="str">
            <v>Operational</v>
          </cell>
          <cell r="Z1458" t="str">
            <v>Operational</v>
          </cell>
          <cell r="AA1458" t="str">
            <v>Operational</v>
          </cell>
          <cell r="AB1458" t="str">
            <v>Operational</v>
          </cell>
          <cell r="AC1458" t="str">
            <v>Operational</v>
          </cell>
          <cell r="AD1458" t="str">
            <v>Operational</v>
          </cell>
          <cell r="AE1458" t="str">
            <v>Operational</v>
          </cell>
          <cell r="AF1458" t="str">
            <v>Operational</v>
          </cell>
        </row>
        <row r="1459">
          <cell r="N1459" t="str">
            <v>Hong Kong SAR, China</v>
          </cell>
          <cell r="W1459" t="str">
            <v>Operational</v>
          </cell>
          <cell r="X1459" t="str">
            <v>Operational</v>
          </cell>
          <cell r="Y1459" t="str">
            <v>Operational</v>
          </cell>
          <cell r="Z1459" t="str">
            <v>Operational</v>
          </cell>
          <cell r="AA1459" t="str">
            <v>Operational</v>
          </cell>
          <cell r="AB1459" t="str">
            <v>Operational</v>
          </cell>
          <cell r="AC1459" t="str">
            <v>Operational</v>
          </cell>
          <cell r="AD1459" t="str">
            <v>Operational</v>
          </cell>
          <cell r="AE1459" t="str">
            <v>Operational</v>
          </cell>
          <cell r="AF1459" t="str">
            <v>Operational</v>
          </cell>
        </row>
        <row r="1460">
          <cell r="N1460" t="str">
            <v>Hong Kong SAR, China</v>
          </cell>
          <cell r="W1460" t="str">
            <v>Operational</v>
          </cell>
          <cell r="X1460" t="str">
            <v>Operational</v>
          </cell>
          <cell r="Y1460" t="str">
            <v>Operational</v>
          </cell>
          <cell r="Z1460" t="str">
            <v>Operational</v>
          </cell>
          <cell r="AA1460" t="str">
            <v>Operational</v>
          </cell>
          <cell r="AB1460" t="str">
            <v>Operational</v>
          </cell>
          <cell r="AC1460" t="str">
            <v>Operational</v>
          </cell>
          <cell r="AD1460" t="str">
            <v>Operational</v>
          </cell>
          <cell r="AE1460" t="str">
            <v>Operational</v>
          </cell>
          <cell r="AF1460" t="str">
            <v>Operational</v>
          </cell>
        </row>
        <row r="1461">
          <cell r="N1461" t="str">
            <v>Hong Kong SAR, China</v>
          </cell>
          <cell r="W1461" t="str">
            <v>Operational</v>
          </cell>
          <cell r="X1461" t="str">
            <v>Operational</v>
          </cell>
          <cell r="Y1461" t="str">
            <v>Operational</v>
          </cell>
          <cell r="Z1461" t="str">
            <v>Operational</v>
          </cell>
          <cell r="AA1461" t="str">
            <v>Operational</v>
          </cell>
          <cell r="AB1461" t="str">
            <v>Operational</v>
          </cell>
          <cell r="AC1461" t="str">
            <v>Operational</v>
          </cell>
          <cell r="AD1461" t="str">
            <v>Operational</v>
          </cell>
          <cell r="AE1461" t="str">
            <v>Operational</v>
          </cell>
          <cell r="AF1461" t="str">
            <v>Operational</v>
          </cell>
        </row>
        <row r="1462">
          <cell r="N1462" t="str">
            <v>Hong Kong SAR, China</v>
          </cell>
          <cell r="W1462" t="str">
            <v>Operational</v>
          </cell>
          <cell r="X1462" t="str">
            <v>Operational</v>
          </cell>
          <cell r="Y1462" t="str">
            <v>Operational</v>
          </cell>
          <cell r="Z1462" t="str">
            <v>Operational</v>
          </cell>
          <cell r="AA1462" t="str">
            <v>Operational</v>
          </cell>
          <cell r="AB1462" t="str">
            <v>Operational</v>
          </cell>
          <cell r="AC1462" t="str">
            <v>Operational</v>
          </cell>
          <cell r="AD1462" t="str">
            <v>Operational</v>
          </cell>
          <cell r="AE1462" t="str">
            <v>Operational</v>
          </cell>
          <cell r="AF1462" t="str">
            <v>Operational</v>
          </cell>
        </row>
        <row r="1463">
          <cell r="N1463" t="str">
            <v>Hong Kong SAR, China</v>
          </cell>
          <cell r="W1463" t="str">
            <v>Under Construction</v>
          </cell>
          <cell r="X1463" t="str">
            <v>Under Construction</v>
          </cell>
          <cell r="Y1463" t="str">
            <v>Operational</v>
          </cell>
          <cell r="Z1463" t="str">
            <v>Operational</v>
          </cell>
          <cell r="AA1463" t="str">
            <v>Operational</v>
          </cell>
          <cell r="AB1463" t="str">
            <v>Operational</v>
          </cell>
          <cell r="AC1463" t="str">
            <v>Operational</v>
          </cell>
          <cell r="AD1463" t="str">
            <v>Operational</v>
          </cell>
          <cell r="AE1463" t="str">
            <v>Operational</v>
          </cell>
          <cell r="AF1463" t="str">
            <v>Operational</v>
          </cell>
        </row>
        <row r="1464">
          <cell r="N1464" t="str">
            <v>Hong Kong SAR, China</v>
          </cell>
          <cell r="W1464" t="str">
            <v>Operational</v>
          </cell>
          <cell r="X1464" t="str">
            <v>Operational</v>
          </cell>
          <cell r="Y1464" t="str">
            <v>Operational</v>
          </cell>
          <cell r="Z1464" t="str">
            <v>Operational</v>
          </cell>
          <cell r="AA1464" t="str">
            <v>Operational</v>
          </cell>
          <cell r="AB1464" t="str">
            <v>Operational</v>
          </cell>
          <cell r="AC1464" t="str">
            <v>Operational</v>
          </cell>
          <cell r="AD1464" t="str">
            <v>Operational</v>
          </cell>
          <cell r="AE1464" t="str">
            <v>Operational</v>
          </cell>
          <cell r="AF1464" t="str">
            <v>Operational</v>
          </cell>
        </row>
        <row r="1465">
          <cell r="N1465" t="str">
            <v>Hong Kong SAR, China</v>
          </cell>
          <cell r="W1465" t="str">
            <v>Operational</v>
          </cell>
          <cell r="X1465" t="str">
            <v>Operational</v>
          </cell>
          <cell r="Y1465" t="str">
            <v>Operational</v>
          </cell>
          <cell r="Z1465" t="str">
            <v>Operational</v>
          </cell>
          <cell r="AA1465" t="str">
            <v>Operational</v>
          </cell>
          <cell r="AB1465" t="str">
            <v>Operational</v>
          </cell>
          <cell r="AC1465" t="str">
            <v>Operational</v>
          </cell>
          <cell r="AD1465" t="str">
            <v>Operational</v>
          </cell>
          <cell r="AE1465" t="str">
            <v>Operational</v>
          </cell>
          <cell r="AF1465" t="str">
            <v>Operational</v>
          </cell>
        </row>
        <row r="1466">
          <cell r="N1466" t="str">
            <v>Hong Kong SAR, China</v>
          </cell>
          <cell r="W1466" t="str">
            <v>Operational</v>
          </cell>
          <cell r="X1466" t="str">
            <v>Operational</v>
          </cell>
          <cell r="Y1466" t="str">
            <v>Operational</v>
          </cell>
          <cell r="Z1466" t="str">
            <v>Operational</v>
          </cell>
          <cell r="AA1466" t="str">
            <v>Operational</v>
          </cell>
          <cell r="AB1466" t="str">
            <v>Operational</v>
          </cell>
          <cell r="AC1466" t="str">
            <v>Operational</v>
          </cell>
          <cell r="AD1466" t="str">
            <v>Operational</v>
          </cell>
          <cell r="AE1466" t="str">
            <v>Operational</v>
          </cell>
          <cell r="AF1466" t="str">
            <v>Operational</v>
          </cell>
        </row>
        <row r="1467">
          <cell r="N1467" t="str">
            <v>Hong Kong SAR, China</v>
          </cell>
          <cell r="W1467" t="str">
            <v>Operational</v>
          </cell>
          <cell r="X1467" t="str">
            <v>Operational</v>
          </cell>
          <cell r="Y1467" t="str">
            <v>Operational</v>
          </cell>
          <cell r="Z1467" t="str">
            <v>Operational</v>
          </cell>
          <cell r="AA1467" t="str">
            <v>Operational</v>
          </cell>
          <cell r="AB1467" t="str">
            <v>Operational</v>
          </cell>
          <cell r="AC1467" t="str">
            <v>Operational</v>
          </cell>
          <cell r="AD1467" t="str">
            <v>Operational</v>
          </cell>
          <cell r="AE1467" t="str">
            <v>Operational</v>
          </cell>
          <cell r="AF1467" t="str">
            <v>Operational</v>
          </cell>
        </row>
        <row r="1468">
          <cell r="N1468" t="str">
            <v>Hong Kong SAR, China</v>
          </cell>
          <cell r="W1468" t="str">
            <v>Operational</v>
          </cell>
          <cell r="X1468" t="str">
            <v>Operational</v>
          </cell>
          <cell r="Y1468" t="str">
            <v>Operational</v>
          </cell>
          <cell r="Z1468" t="str">
            <v>Operational</v>
          </cell>
          <cell r="AA1468" t="str">
            <v>Operational</v>
          </cell>
          <cell r="AB1468" t="str">
            <v>Operational</v>
          </cell>
          <cell r="AC1468" t="str">
            <v>Operational</v>
          </cell>
          <cell r="AD1468" t="str">
            <v>Operational</v>
          </cell>
          <cell r="AE1468" t="str">
            <v>Operational</v>
          </cell>
          <cell r="AF1468" t="str">
            <v>Operational</v>
          </cell>
        </row>
        <row r="1469">
          <cell r="N1469" t="str">
            <v>China</v>
          </cell>
          <cell r="W1469" t="str">
            <v>Operational</v>
          </cell>
          <cell r="X1469" t="str">
            <v>Operational</v>
          </cell>
          <cell r="Y1469" t="str">
            <v>Operational</v>
          </cell>
          <cell r="Z1469" t="str">
            <v>Operational</v>
          </cell>
          <cell r="AA1469" t="str">
            <v>Operational</v>
          </cell>
          <cell r="AB1469" t="str">
            <v>Operational</v>
          </cell>
          <cell r="AC1469" t="str">
            <v>Operational</v>
          </cell>
          <cell r="AD1469" t="str">
            <v>Operational</v>
          </cell>
          <cell r="AE1469" t="str">
            <v>Operational</v>
          </cell>
          <cell r="AF1469" t="str">
            <v>Operational</v>
          </cell>
        </row>
        <row r="1470">
          <cell r="N1470" t="str">
            <v>China</v>
          </cell>
          <cell r="W1470" t="str">
            <v>Operational</v>
          </cell>
          <cell r="X1470" t="str">
            <v>Operational</v>
          </cell>
          <cell r="Y1470" t="str">
            <v>Operational</v>
          </cell>
          <cell r="Z1470" t="str">
            <v>Operational</v>
          </cell>
          <cell r="AA1470" t="str">
            <v>Operational</v>
          </cell>
          <cell r="AB1470" t="str">
            <v>Operational</v>
          </cell>
          <cell r="AC1470" t="str">
            <v>Operational</v>
          </cell>
          <cell r="AD1470" t="str">
            <v>Operational</v>
          </cell>
          <cell r="AE1470" t="str">
            <v>Operational</v>
          </cell>
          <cell r="AF1470" t="str">
            <v>Operational</v>
          </cell>
        </row>
        <row r="1471">
          <cell r="N1471" t="str">
            <v>China</v>
          </cell>
          <cell r="W1471" t="str">
            <v>Operational</v>
          </cell>
          <cell r="X1471" t="str">
            <v>Operational</v>
          </cell>
          <cell r="Y1471" t="str">
            <v>Operational</v>
          </cell>
          <cell r="Z1471" t="str">
            <v>Operational</v>
          </cell>
          <cell r="AA1471" t="str">
            <v>Operational</v>
          </cell>
          <cell r="AB1471" t="str">
            <v>Operational</v>
          </cell>
          <cell r="AC1471" t="str">
            <v>Operational</v>
          </cell>
          <cell r="AD1471" t="str">
            <v>Operational</v>
          </cell>
          <cell r="AE1471" t="str">
            <v>Operational</v>
          </cell>
          <cell r="AF1471" t="str">
            <v>Operational</v>
          </cell>
        </row>
        <row r="1472">
          <cell r="N1472" t="str">
            <v>Australia</v>
          </cell>
          <cell r="W1472" t="str">
            <v>Operational</v>
          </cell>
          <cell r="X1472" t="str">
            <v>Operational</v>
          </cell>
          <cell r="Y1472" t="str">
            <v>Operational</v>
          </cell>
          <cell r="Z1472" t="str">
            <v>Operational</v>
          </cell>
          <cell r="AA1472" t="str">
            <v>Operational</v>
          </cell>
          <cell r="AB1472" t="str">
            <v>Operational</v>
          </cell>
          <cell r="AC1472" t="str">
            <v>Operational</v>
          </cell>
          <cell r="AD1472" t="str">
            <v>Operational</v>
          </cell>
          <cell r="AE1472" t="str">
            <v>Operational</v>
          </cell>
          <cell r="AF1472" t="str">
            <v>Operational</v>
          </cell>
        </row>
        <row r="1473">
          <cell r="N1473" t="str">
            <v>China</v>
          </cell>
          <cell r="W1473" t="str">
            <v>Operational</v>
          </cell>
          <cell r="X1473" t="str">
            <v>Operational</v>
          </cell>
          <cell r="Y1473" t="str">
            <v>Operational</v>
          </cell>
          <cell r="Z1473" t="str">
            <v>Operational</v>
          </cell>
          <cell r="AA1473" t="str">
            <v>Operational</v>
          </cell>
          <cell r="AB1473" t="str">
            <v>Operational</v>
          </cell>
          <cell r="AC1473" t="str">
            <v>Operational</v>
          </cell>
          <cell r="AD1473" t="str">
            <v>Operational</v>
          </cell>
          <cell r="AE1473" t="str">
            <v>Operational</v>
          </cell>
          <cell r="AF1473" t="str">
            <v>Operational</v>
          </cell>
        </row>
        <row r="1474">
          <cell r="N1474" t="str">
            <v>China</v>
          </cell>
          <cell r="W1474" t="str">
            <v>Operational</v>
          </cell>
          <cell r="X1474" t="str">
            <v>Operational</v>
          </cell>
          <cell r="Y1474" t="str">
            <v>Operational</v>
          </cell>
          <cell r="Z1474" t="str">
            <v>Operational</v>
          </cell>
          <cell r="AA1474" t="str">
            <v>Operational</v>
          </cell>
          <cell r="AB1474" t="str">
            <v>Operational</v>
          </cell>
          <cell r="AC1474" t="str">
            <v>Operational</v>
          </cell>
          <cell r="AD1474" t="str">
            <v>Operational</v>
          </cell>
          <cell r="AE1474" t="str">
            <v>Operational</v>
          </cell>
          <cell r="AF1474" t="str">
            <v>Operational</v>
          </cell>
        </row>
        <row r="1475">
          <cell r="N1475" t="str">
            <v>China</v>
          </cell>
          <cell r="W1475" t="str">
            <v>Operational</v>
          </cell>
          <cell r="X1475" t="str">
            <v>Operational</v>
          </cell>
          <cell r="Y1475" t="str">
            <v>Operational</v>
          </cell>
          <cell r="Z1475" t="str">
            <v>Operational</v>
          </cell>
          <cell r="AA1475" t="str">
            <v>Operational</v>
          </cell>
          <cell r="AB1475" t="str">
            <v>Operational</v>
          </cell>
          <cell r="AC1475" t="str">
            <v>Operational</v>
          </cell>
          <cell r="AD1475" t="str">
            <v>Operational</v>
          </cell>
          <cell r="AE1475" t="str">
            <v>Operational</v>
          </cell>
          <cell r="AF1475" t="str">
            <v>Operational</v>
          </cell>
        </row>
        <row r="1476">
          <cell r="N1476" t="str">
            <v>China</v>
          </cell>
          <cell r="W1476" t="str">
            <v>Operational</v>
          </cell>
          <cell r="X1476" t="str">
            <v>Operational</v>
          </cell>
          <cell r="Y1476" t="str">
            <v>Operational</v>
          </cell>
          <cell r="Z1476" t="str">
            <v>Operational</v>
          </cell>
          <cell r="AA1476" t="str">
            <v>Operational</v>
          </cell>
          <cell r="AB1476" t="str">
            <v>Operational</v>
          </cell>
          <cell r="AC1476" t="str">
            <v>Operational</v>
          </cell>
          <cell r="AD1476" t="str">
            <v>Operational</v>
          </cell>
          <cell r="AE1476" t="str">
            <v>Operational</v>
          </cell>
          <cell r="AF1476" t="str">
            <v>Operational</v>
          </cell>
        </row>
        <row r="1477">
          <cell r="N1477" t="str">
            <v>Australia</v>
          </cell>
          <cell r="W1477" t="str">
            <v>Operational</v>
          </cell>
          <cell r="X1477" t="str">
            <v>Operational</v>
          </cell>
          <cell r="Y1477" t="str">
            <v>Operational</v>
          </cell>
          <cell r="Z1477" t="str">
            <v>Operational</v>
          </cell>
          <cell r="AA1477" t="str">
            <v>Operational</v>
          </cell>
          <cell r="AB1477" t="str">
            <v>Operational</v>
          </cell>
          <cell r="AC1477" t="str">
            <v>Operational</v>
          </cell>
          <cell r="AD1477" t="str">
            <v>Operational</v>
          </cell>
          <cell r="AE1477" t="str">
            <v>Operational</v>
          </cell>
          <cell r="AF1477" t="str">
            <v>Operational</v>
          </cell>
        </row>
        <row r="1478">
          <cell r="N1478" t="str">
            <v>Australia</v>
          </cell>
          <cell r="W1478" t="str">
            <v>Operational</v>
          </cell>
          <cell r="X1478" t="str">
            <v>Operational</v>
          </cell>
          <cell r="Y1478" t="str">
            <v>Operational</v>
          </cell>
          <cell r="Z1478" t="str">
            <v>Operational</v>
          </cell>
          <cell r="AA1478" t="str">
            <v>Operational</v>
          </cell>
          <cell r="AB1478" t="str">
            <v>Operational</v>
          </cell>
          <cell r="AC1478" t="str">
            <v>Operational</v>
          </cell>
          <cell r="AD1478" t="str">
            <v>Operational</v>
          </cell>
          <cell r="AE1478" t="str">
            <v>Operational</v>
          </cell>
          <cell r="AF1478" t="str">
            <v>Operational</v>
          </cell>
        </row>
        <row r="1479">
          <cell r="N1479" t="str">
            <v>Australia</v>
          </cell>
          <cell r="W1479" t="str">
            <v>Operational</v>
          </cell>
          <cell r="X1479" t="str">
            <v>Operational</v>
          </cell>
          <cell r="Y1479" t="str">
            <v>Operational</v>
          </cell>
          <cell r="Z1479" t="str">
            <v>Operational</v>
          </cell>
          <cell r="AA1479" t="str">
            <v>Operational</v>
          </cell>
          <cell r="AB1479" t="str">
            <v>Operational</v>
          </cell>
          <cell r="AC1479" t="str">
            <v>Operational</v>
          </cell>
          <cell r="AD1479" t="str">
            <v>Operational</v>
          </cell>
          <cell r="AE1479" t="str">
            <v>Operational</v>
          </cell>
          <cell r="AF1479" t="str">
            <v>Operational</v>
          </cell>
        </row>
        <row r="1480">
          <cell r="N1480" t="str">
            <v>China</v>
          </cell>
          <cell r="W1480" t="str">
            <v>Operational</v>
          </cell>
          <cell r="X1480" t="str">
            <v>Operational</v>
          </cell>
          <cell r="Y1480" t="str">
            <v>Operational</v>
          </cell>
          <cell r="Z1480" t="str">
            <v>Operational</v>
          </cell>
          <cell r="AA1480" t="str">
            <v>Operational</v>
          </cell>
          <cell r="AB1480" t="str">
            <v>Operational</v>
          </cell>
          <cell r="AC1480" t="str">
            <v>Operational</v>
          </cell>
          <cell r="AD1480" t="str">
            <v>Operational</v>
          </cell>
          <cell r="AE1480" t="str">
            <v>Operational</v>
          </cell>
          <cell r="AF1480" t="str">
            <v>Operational</v>
          </cell>
        </row>
        <row r="1481">
          <cell r="N1481" t="str">
            <v>China</v>
          </cell>
          <cell r="W1481" t="str">
            <v>Operational</v>
          </cell>
          <cell r="X1481" t="str">
            <v>Operational</v>
          </cell>
          <cell r="Y1481" t="str">
            <v>Operational</v>
          </cell>
          <cell r="Z1481" t="str">
            <v>Operational</v>
          </cell>
          <cell r="AA1481" t="str">
            <v>Operational</v>
          </cell>
          <cell r="AB1481" t="str">
            <v>Operational</v>
          </cell>
          <cell r="AC1481" t="str">
            <v>Operational</v>
          </cell>
          <cell r="AD1481" t="str">
            <v>Operational</v>
          </cell>
          <cell r="AE1481" t="str">
            <v>Operational</v>
          </cell>
          <cell r="AF1481" t="str">
            <v>Operational</v>
          </cell>
        </row>
        <row r="1482">
          <cell r="N1482" t="str">
            <v>China</v>
          </cell>
          <cell r="W1482" t="str">
            <v>Operational</v>
          </cell>
          <cell r="X1482" t="str">
            <v>Operational</v>
          </cell>
          <cell r="Y1482" t="str">
            <v>Operational</v>
          </cell>
          <cell r="Z1482" t="str">
            <v>Operational</v>
          </cell>
          <cell r="AA1482" t="str">
            <v>Operational</v>
          </cell>
          <cell r="AB1482" t="str">
            <v>Operational</v>
          </cell>
          <cell r="AC1482" t="str">
            <v>Operational</v>
          </cell>
          <cell r="AD1482" t="str">
            <v>Operational</v>
          </cell>
          <cell r="AE1482" t="str">
            <v>Operational</v>
          </cell>
          <cell r="AF1482" t="str">
            <v>Operational</v>
          </cell>
        </row>
        <row r="1483">
          <cell r="N1483" t="str">
            <v>China</v>
          </cell>
          <cell r="W1483" t="str">
            <v>Under Construction</v>
          </cell>
          <cell r="X1483" t="str">
            <v>Under Construction</v>
          </cell>
          <cell r="Y1483" t="str">
            <v>Under Construction</v>
          </cell>
          <cell r="Z1483" t="str">
            <v>Under Construction</v>
          </cell>
          <cell r="AA1483" t="str">
            <v>Under Construction</v>
          </cell>
          <cell r="AB1483" t="str">
            <v>Under Construction</v>
          </cell>
          <cell r="AC1483" t="str">
            <v>Operational</v>
          </cell>
          <cell r="AD1483" t="str">
            <v>Operational</v>
          </cell>
          <cell r="AE1483" t="str">
            <v>Operational</v>
          </cell>
          <cell r="AF1483" t="str">
            <v>Operational</v>
          </cell>
        </row>
        <row r="1484">
          <cell r="N1484" t="str">
            <v>China</v>
          </cell>
          <cell r="W1484" t="str">
            <v>Operational</v>
          </cell>
          <cell r="X1484" t="str">
            <v>Operational</v>
          </cell>
          <cell r="Y1484" t="str">
            <v>Operational</v>
          </cell>
          <cell r="Z1484" t="str">
            <v>Operational</v>
          </cell>
          <cell r="AA1484" t="str">
            <v>Operational</v>
          </cell>
          <cell r="AB1484" t="str">
            <v>Operational</v>
          </cell>
          <cell r="AC1484" t="str">
            <v>Operational</v>
          </cell>
          <cell r="AD1484" t="str">
            <v>Operational</v>
          </cell>
          <cell r="AE1484" t="str">
            <v>Operational</v>
          </cell>
          <cell r="AF1484" t="str">
            <v>Operational</v>
          </cell>
        </row>
        <row r="1485">
          <cell r="N1485" t="str">
            <v>China</v>
          </cell>
          <cell r="W1485" t="str">
            <v>Under Construction</v>
          </cell>
          <cell r="X1485" t="str">
            <v>Operational</v>
          </cell>
          <cell r="Y1485" t="str">
            <v>Operational</v>
          </cell>
          <cell r="Z1485" t="str">
            <v>Operational</v>
          </cell>
          <cell r="AA1485" t="str">
            <v>Operational</v>
          </cell>
          <cell r="AB1485" t="str">
            <v>Operational</v>
          </cell>
          <cell r="AC1485" t="str">
            <v>Operational</v>
          </cell>
          <cell r="AD1485" t="str">
            <v>Operational</v>
          </cell>
          <cell r="AE1485" t="str">
            <v>Operational</v>
          </cell>
          <cell r="AF1485" t="str">
            <v>Operational</v>
          </cell>
        </row>
        <row r="1486">
          <cell r="N1486" t="str">
            <v>China</v>
          </cell>
          <cell r="W1486" t="str">
            <v>Operational</v>
          </cell>
          <cell r="X1486" t="str">
            <v>Operational</v>
          </cell>
          <cell r="Y1486" t="str">
            <v>Operational</v>
          </cell>
          <cell r="Z1486" t="str">
            <v>Operational</v>
          </cell>
          <cell r="AA1486" t="str">
            <v>Operational</v>
          </cell>
          <cell r="AB1486" t="str">
            <v>Operational</v>
          </cell>
          <cell r="AC1486" t="str">
            <v>Operational</v>
          </cell>
          <cell r="AD1486" t="str">
            <v>Operational</v>
          </cell>
          <cell r="AE1486" t="str">
            <v>Operational</v>
          </cell>
          <cell r="AF1486" t="str">
            <v>Operational</v>
          </cell>
        </row>
        <row r="1487">
          <cell r="N1487" t="str">
            <v>Singapore</v>
          </cell>
          <cell r="W1487" t="str">
            <v>Operational</v>
          </cell>
          <cell r="X1487" t="str">
            <v>Operational</v>
          </cell>
          <cell r="Y1487" t="str">
            <v>Operational</v>
          </cell>
          <cell r="Z1487" t="str">
            <v>Operational</v>
          </cell>
          <cell r="AA1487" t="str">
            <v>Operational</v>
          </cell>
          <cell r="AB1487" t="str">
            <v>Operational</v>
          </cell>
          <cell r="AC1487" t="str">
            <v>Operational</v>
          </cell>
          <cell r="AD1487" t="str">
            <v>Operational</v>
          </cell>
          <cell r="AE1487" t="str">
            <v>Operational</v>
          </cell>
          <cell r="AF1487" t="str">
            <v>Operational</v>
          </cell>
        </row>
        <row r="1488">
          <cell r="N1488" t="str">
            <v>Singapore</v>
          </cell>
          <cell r="W1488" t="str">
            <v>Operational</v>
          </cell>
          <cell r="X1488" t="str">
            <v>Operational</v>
          </cell>
          <cell r="Y1488" t="str">
            <v>Operational</v>
          </cell>
          <cell r="Z1488" t="str">
            <v>Operational</v>
          </cell>
          <cell r="AA1488" t="str">
            <v>Operational</v>
          </cell>
          <cell r="AB1488" t="str">
            <v>Operational</v>
          </cell>
          <cell r="AC1488" t="str">
            <v>Operational</v>
          </cell>
          <cell r="AD1488" t="str">
            <v>Operational</v>
          </cell>
          <cell r="AE1488" t="str">
            <v>Operational</v>
          </cell>
          <cell r="AF1488" t="str">
            <v>Operational</v>
          </cell>
        </row>
        <row r="1489">
          <cell r="N1489" t="str">
            <v>Singapore</v>
          </cell>
          <cell r="W1489" t="str">
            <v>Operational</v>
          </cell>
          <cell r="X1489" t="str">
            <v>Operational</v>
          </cell>
          <cell r="Y1489" t="str">
            <v>Operational</v>
          </cell>
          <cell r="Z1489" t="str">
            <v>Operational</v>
          </cell>
          <cell r="AA1489" t="str">
            <v>Operational</v>
          </cell>
          <cell r="AB1489" t="str">
            <v>Operational</v>
          </cell>
          <cell r="AC1489" t="str">
            <v>Operational</v>
          </cell>
          <cell r="AD1489" t="str">
            <v>Operational</v>
          </cell>
          <cell r="AE1489" t="str">
            <v>Operational</v>
          </cell>
          <cell r="AF1489" t="str">
            <v>Operational</v>
          </cell>
        </row>
        <row r="1490">
          <cell r="N1490" t="str">
            <v>Singapore</v>
          </cell>
          <cell r="W1490" t="str">
            <v>Operational</v>
          </cell>
          <cell r="X1490" t="str">
            <v>Operational</v>
          </cell>
          <cell r="Y1490" t="str">
            <v>Operational</v>
          </cell>
          <cell r="Z1490" t="str">
            <v>Operational</v>
          </cell>
          <cell r="AA1490" t="str">
            <v>Operational</v>
          </cell>
          <cell r="AB1490" t="str">
            <v>Operational</v>
          </cell>
          <cell r="AC1490" t="str">
            <v>Operational</v>
          </cell>
          <cell r="AD1490" t="str">
            <v>Operational</v>
          </cell>
          <cell r="AE1490" t="str">
            <v>Operational</v>
          </cell>
          <cell r="AF1490" t="str">
            <v>Operational</v>
          </cell>
        </row>
        <row r="1491">
          <cell r="N1491" t="str">
            <v>Australia</v>
          </cell>
          <cell r="W1491" t="str">
            <v>Operational</v>
          </cell>
          <cell r="X1491" t="str">
            <v>Operational</v>
          </cell>
          <cell r="Y1491" t="str">
            <v>Operational</v>
          </cell>
          <cell r="Z1491" t="str">
            <v>Operational</v>
          </cell>
          <cell r="AA1491" t="str">
            <v>Operational</v>
          </cell>
          <cell r="AB1491" t="str">
            <v>Operational</v>
          </cell>
          <cell r="AC1491" t="str">
            <v>Operational</v>
          </cell>
          <cell r="AD1491" t="str">
            <v>Operational</v>
          </cell>
          <cell r="AE1491" t="str">
            <v>Operational</v>
          </cell>
          <cell r="AF1491" t="str">
            <v>Operational</v>
          </cell>
        </row>
        <row r="1492">
          <cell r="N1492" t="str">
            <v>Australia</v>
          </cell>
          <cell r="W1492" t="str">
            <v>Operational</v>
          </cell>
          <cell r="X1492" t="str">
            <v>Operational</v>
          </cell>
          <cell r="Y1492" t="str">
            <v>Operational</v>
          </cell>
          <cell r="Z1492" t="str">
            <v>Operational</v>
          </cell>
          <cell r="AA1492" t="str">
            <v>Operational</v>
          </cell>
          <cell r="AB1492" t="str">
            <v>Operational</v>
          </cell>
          <cell r="AC1492" t="str">
            <v>Operational</v>
          </cell>
          <cell r="AD1492" t="str">
            <v>Operational</v>
          </cell>
          <cell r="AE1492" t="str">
            <v>Operational</v>
          </cell>
          <cell r="AF1492" t="str">
            <v>Operational</v>
          </cell>
        </row>
        <row r="1493">
          <cell r="N1493" t="str">
            <v>Australia</v>
          </cell>
          <cell r="W1493" t="str">
            <v>Operational</v>
          </cell>
          <cell r="X1493" t="str">
            <v>Operational</v>
          </cell>
          <cell r="Y1493" t="str">
            <v>Operational</v>
          </cell>
          <cell r="Z1493" t="str">
            <v>Operational</v>
          </cell>
          <cell r="AA1493" t="str">
            <v>Operational</v>
          </cell>
          <cell r="AB1493" t="str">
            <v>Operational</v>
          </cell>
          <cell r="AC1493" t="str">
            <v>Operational</v>
          </cell>
          <cell r="AD1493" t="str">
            <v>Operational</v>
          </cell>
          <cell r="AE1493" t="str">
            <v>Operational</v>
          </cell>
          <cell r="AF1493" t="str">
            <v>Operational</v>
          </cell>
        </row>
        <row r="1494">
          <cell r="N1494" t="str">
            <v>Australia</v>
          </cell>
          <cell r="W1494" t="str">
            <v>Operational</v>
          </cell>
          <cell r="X1494" t="str">
            <v>Operational</v>
          </cell>
          <cell r="Y1494" t="str">
            <v>Operational</v>
          </cell>
          <cell r="Z1494" t="str">
            <v>Operational</v>
          </cell>
          <cell r="AA1494" t="str">
            <v>Operational</v>
          </cell>
          <cell r="AB1494" t="str">
            <v>Operational</v>
          </cell>
          <cell r="AC1494" t="str">
            <v>Operational</v>
          </cell>
          <cell r="AD1494" t="str">
            <v>Operational</v>
          </cell>
          <cell r="AE1494" t="str">
            <v>Operational</v>
          </cell>
          <cell r="AF1494" t="str">
            <v>Operational</v>
          </cell>
        </row>
        <row r="1495">
          <cell r="N1495" t="str">
            <v>Australia</v>
          </cell>
          <cell r="W1495" t="str">
            <v>Operational</v>
          </cell>
          <cell r="X1495" t="str">
            <v>Operational</v>
          </cell>
          <cell r="Y1495" t="str">
            <v>Operational</v>
          </cell>
          <cell r="Z1495" t="str">
            <v>Operational</v>
          </cell>
          <cell r="AA1495" t="str">
            <v>Operational</v>
          </cell>
          <cell r="AB1495" t="str">
            <v>Operational</v>
          </cell>
          <cell r="AC1495" t="str">
            <v>Operational</v>
          </cell>
          <cell r="AD1495" t="str">
            <v>Operational</v>
          </cell>
          <cell r="AE1495" t="str">
            <v>Operational</v>
          </cell>
          <cell r="AF1495" t="str">
            <v>Operational</v>
          </cell>
        </row>
        <row r="1496">
          <cell r="N1496" t="str">
            <v>Australia</v>
          </cell>
          <cell r="W1496" t="str">
            <v>Under Construction</v>
          </cell>
          <cell r="X1496" t="str">
            <v>Under Construction</v>
          </cell>
          <cell r="Y1496" t="str">
            <v>Under Construction</v>
          </cell>
          <cell r="Z1496" t="str">
            <v>Under Construction</v>
          </cell>
          <cell r="AA1496" t="str">
            <v>Under Construction</v>
          </cell>
          <cell r="AB1496" t="str">
            <v>Under Construction</v>
          </cell>
          <cell r="AC1496" t="str">
            <v>Under Construction</v>
          </cell>
          <cell r="AD1496" t="str">
            <v>Under Construction</v>
          </cell>
          <cell r="AE1496" t="str">
            <v>Operational</v>
          </cell>
          <cell r="AF1496" t="str">
            <v>Operational</v>
          </cell>
        </row>
        <row r="1497">
          <cell r="N1497" t="str">
            <v>Australia</v>
          </cell>
          <cell r="W1497" t="str">
            <v>Operational</v>
          </cell>
          <cell r="X1497" t="str">
            <v>Operational</v>
          </cell>
          <cell r="Y1497" t="str">
            <v>Operational</v>
          </cell>
          <cell r="Z1497" t="str">
            <v>Operational</v>
          </cell>
          <cell r="AA1497" t="str">
            <v>Operational</v>
          </cell>
          <cell r="AB1497" t="str">
            <v>Operational</v>
          </cell>
          <cell r="AC1497" t="str">
            <v>Operational</v>
          </cell>
          <cell r="AD1497" t="str">
            <v>Operational</v>
          </cell>
          <cell r="AE1497" t="str">
            <v>Operational</v>
          </cell>
          <cell r="AF1497" t="str">
            <v>Operational</v>
          </cell>
        </row>
        <row r="1498">
          <cell r="N1498" t="str">
            <v>Australia</v>
          </cell>
          <cell r="W1498" t="str">
            <v>Operational</v>
          </cell>
          <cell r="X1498" t="str">
            <v>Operational</v>
          </cell>
          <cell r="Y1498" t="str">
            <v>Operational</v>
          </cell>
          <cell r="Z1498" t="str">
            <v>Operational</v>
          </cell>
          <cell r="AA1498" t="str">
            <v>Operational</v>
          </cell>
          <cell r="AB1498" t="str">
            <v>Operational</v>
          </cell>
          <cell r="AC1498" t="str">
            <v>Operational</v>
          </cell>
          <cell r="AD1498" t="str">
            <v>Operational</v>
          </cell>
          <cell r="AE1498" t="str">
            <v>Operational</v>
          </cell>
          <cell r="AF1498" t="str">
            <v>Operational</v>
          </cell>
        </row>
        <row r="1499">
          <cell r="N1499" t="str">
            <v>China</v>
          </cell>
          <cell r="W1499" t="str">
            <v>Operational</v>
          </cell>
          <cell r="X1499" t="str">
            <v>Operational</v>
          </cell>
          <cell r="Y1499" t="str">
            <v>Operational</v>
          </cell>
          <cell r="Z1499" t="str">
            <v>Operational</v>
          </cell>
          <cell r="AA1499" t="str">
            <v>Operational</v>
          </cell>
          <cell r="AB1499" t="str">
            <v>Operational</v>
          </cell>
          <cell r="AC1499" t="str">
            <v>Operational</v>
          </cell>
          <cell r="AD1499" t="str">
            <v>Operational</v>
          </cell>
          <cell r="AE1499" t="str">
            <v>Operational</v>
          </cell>
          <cell r="AF1499" t="str">
            <v>Operational</v>
          </cell>
        </row>
        <row r="1500">
          <cell r="N1500" t="str">
            <v>China</v>
          </cell>
          <cell r="W1500" t="str">
            <v>Operational</v>
          </cell>
          <cell r="X1500" t="str">
            <v>Operational</v>
          </cell>
          <cell r="Y1500" t="str">
            <v>Operational</v>
          </cell>
          <cell r="Z1500" t="str">
            <v>Operational</v>
          </cell>
          <cell r="AA1500" t="str">
            <v>Operational</v>
          </cell>
          <cell r="AB1500" t="str">
            <v>Operational</v>
          </cell>
          <cell r="AC1500" t="str">
            <v>Operational</v>
          </cell>
          <cell r="AD1500" t="str">
            <v>Operational</v>
          </cell>
          <cell r="AE1500" t="str">
            <v>Operational</v>
          </cell>
          <cell r="AF1500" t="str">
            <v>Operational</v>
          </cell>
        </row>
        <row r="1501">
          <cell r="N1501" t="str">
            <v>China</v>
          </cell>
          <cell r="W1501" t="str">
            <v>Operational</v>
          </cell>
          <cell r="X1501" t="str">
            <v>Operational</v>
          </cell>
          <cell r="Y1501" t="str">
            <v>Operational</v>
          </cell>
          <cell r="Z1501" t="str">
            <v>Operational</v>
          </cell>
          <cell r="AA1501" t="str">
            <v>Operational</v>
          </cell>
          <cell r="AB1501" t="str">
            <v>Operational</v>
          </cell>
          <cell r="AC1501" t="str">
            <v>Operational</v>
          </cell>
          <cell r="AD1501" t="str">
            <v>Operational</v>
          </cell>
          <cell r="AE1501" t="str">
            <v>Operational</v>
          </cell>
          <cell r="AF1501" t="str">
            <v>Operational</v>
          </cell>
        </row>
        <row r="1502">
          <cell r="N1502" t="str">
            <v>China</v>
          </cell>
          <cell r="W1502" t="str">
            <v>Operational</v>
          </cell>
          <cell r="X1502" t="str">
            <v>Operational</v>
          </cell>
          <cell r="Y1502" t="str">
            <v>Operational</v>
          </cell>
          <cell r="Z1502" t="str">
            <v>Operational</v>
          </cell>
          <cell r="AA1502" t="str">
            <v>Operational</v>
          </cell>
          <cell r="AB1502" t="str">
            <v>Operational</v>
          </cell>
          <cell r="AC1502" t="str">
            <v>Operational</v>
          </cell>
          <cell r="AD1502" t="str">
            <v>Operational</v>
          </cell>
          <cell r="AE1502" t="str">
            <v>Operational</v>
          </cell>
          <cell r="AF1502" t="str">
            <v>Operational</v>
          </cell>
        </row>
        <row r="1503">
          <cell r="N1503" t="str">
            <v>China</v>
          </cell>
          <cell r="W1503" t="str">
            <v>Operational</v>
          </cell>
          <cell r="X1503" t="str">
            <v>Operational</v>
          </cell>
          <cell r="Y1503" t="str">
            <v>Operational</v>
          </cell>
          <cell r="Z1503" t="str">
            <v>Operational</v>
          </cell>
          <cell r="AA1503" t="str">
            <v>Operational</v>
          </cell>
          <cell r="AB1503" t="str">
            <v>Operational</v>
          </cell>
          <cell r="AC1503" t="str">
            <v>Operational</v>
          </cell>
          <cell r="AD1503" t="str">
            <v>Operational</v>
          </cell>
          <cell r="AE1503" t="str">
            <v>Operational</v>
          </cell>
          <cell r="AF1503" t="str">
            <v>Operational</v>
          </cell>
        </row>
        <row r="1504">
          <cell r="N1504" t="str">
            <v>China</v>
          </cell>
          <cell r="W1504" t="str">
            <v>Operational</v>
          </cell>
          <cell r="X1504" t="str">
            <v>Operational</v>
          </cell>
          <cell r="Y1504" t="str">
            <v>Operational</v>
          </cell>
          <cell r="Z1504" t="str">
            <v>Operational</v>
          </cell>
          <cell r="AA1504" t="str">
            <v>Operational</v>
          </cell>
          <cell r="AB1504" t="str">
            <v>Operational</v>
          </cell>
          <cell r="AC1504" t="str">
            <v>Operational</v>
          </cell>
          <cell r="AD1504" t="str">
            <v>Operational</v>
          </cell>
          <cell r="AE1504" t="str">
            <v>Operational</v>
          </cell>
          <cell r="AF1504" t="str">
            <v>Operational</v>
          </cell>
        </row>
        <row r="1505">
          <cell r="N1505" t="str">
            <v>China</v>
          </cell>
          <cell r="W1505" t="str">
            <v>Operational</v>
          </cell>
          <cell r="X1505" t="str">
            <v>Operational</v>
          </cell>
          <cell r="Y1505" t="str">
            <v>Operational</v>
          </cell>
          <cell r="Z1505" t="str">
            <v>Operational</v>
          </cell>
          <cell r="AA1505" t="str">
            <v>Operational</v>
          </cell>
          <cell r="AB1505" t="str">
            <v>Operational</v>
          </cell>
          <cell r="AC1505" t="str">
            <v>Operational</v>
          </cell>
          <cell r="AD1505" t="str">
            <v>Operational</v>
          </cell>
          <cell r="AE1505" t="str">
            <v>Operational</v>
          </cell>
          <cell r="AF1505" t="str">
            <v>Operational</v>
          </cell>
        </row>
        <row r="1506">
          <cell r="N1506" t="str">
            <v>China</v>
          </cell>
          <cell r="W1506" t="str">
            <v>Operational</v>
          </cell>
          <cell r="X1506" t="str">
            <v>Operational</v>
          </cell>
          <cell r="Y1506" t="str">
            <v>Operational</v>
          </cell>
          <cell r="Z1506" t="str">
            <v>Operational</v>
          </cell>
          <cell r="AA1506" t="str">
            <v>Operational</v>
          </cell>
          <cell r="AB1506" t="str">
            <v>Operational</v>
          </cell>
          <cell r="AC1506" t="str">
            <v>Operational</v>
          </cell>
          <cell r="AD1506" t="str">
            <v>Operational</v>
          </cell>
          <cell r="AE1506" t="str">
            <v>Operational</v>
          </cell>
          <cell r="AF1506" t="str">
            <v>Operational</v>
          </cell>
        </row>
        <row r="1507">
          <cell r="N1507" t="str">
            <v>China</v>
          </cell>
          <cell r="W1507" t="str">
            <v>Operational</v>
          </cell>
          <cell r="X1507" t="str">
            <v>Operational</v>
          </cell>
          <cell r="Y1507" t="str">
            <v>Operational</v>
          </cell>
          <cell r="Z1507" t="str">
            <v>Operational</v>
          </cell>
          <cell r="AA1507" t="str">
            <v>Operational</v>
          </cell>
          <cell r="AB1507" t="str">
            <v>Operational</v>
          </cell>
          <cell r="AC1507" t="str">
            <v>Operational</v>
          </cell>
          <cell r="AD1507" t="str">
            <v>Operational</v>
          </cell>
          <cell r="AE1507" t="str">
            <v>Operational</v>
          </cell>
          <cell r="AF1507" t="str">
            <v>Operational</v>
          </cell>
        </row>
        <row r="1508">
          <cell r="N1508" t="str">
            <v>China</v>
          </cell>
          <cell r="W1508" t="str">
            <v>Operational</v>
          </cell>
          <cell r="X1508" t="str">
            <v>Operational</v>
          </cell>
          <cell r="Y1508" t="str">
            <v>Operational</v>
          </cell>
          <cell r="Z1508" t="str">
            <v>Operational</v>
          </cell>
          <cell r="AA1508" t="str">
            <v>Operational</v>
          </cell>
          <cell r="AB1508" t="str">
            <v>Operational</v>
          </cell>
          <cell r="AC1508" t="str">
            <v>Operational</v>
          </cell>
          <cell r="AD1508" t="str">
            <v>Operational</v>
          </cell>
          <cell r="AE1508" t="str">
            <v>Operational</v>
          </cell>
          <cell r="AF1508" t="str">
            <v>Operational</v>
          </cell>
        </row>
        <row r="1509">
          <cell r="N1509" t="str">
            <v>China</v>
          </cell>
          <cell r="W1509" t="str">
            <v>Operational</v>
          </cell>
          <cell r="X1509" t="str">
            <v>Operational</v>
          </cell>
          <cell r="Y1509" t="str">
            <v>Operational</v>
          </cell>
          <cell r="Z1509" t="str">
            <v>Operational</v>
          </cell>
          <cell r="AA1509" t="str">
            <v>Operational</v>
          </cell>
          <cell r="AB1509" t="str">
            <v>Operational</v>
          </cell>
          <cell r="AC1509" t="str">
            <v>Operational</v>
          </cell>
          <cell r="AD1509" t="str">
            <v>Operational</v>
          </cell>
          <cell r="AE1509" t="str">
            <v>Operational</v>
          </cell>
          <cell r="AF1509" t="str">
            <v>Operational</v>
          </cell>
        </row>
        <row r="1510">
          <cell r="N1510" t="str">
            <v>China</v>
          </cell>
          <cell r="W1510" t="str">
            <v>Operational</v>
          </cell>
          <cell r="X1510" t="str">
            <v>Operational</v>
          </cell>
          <cell r="Y1510" t="str">
            <v>Operational</v>
          </cell>
          <cell r="Z1510" t="str">
            <v>Operational</v>
          </cell>
          <cell r="AA1510" t="str">
            <v>Operational</v>
          </cell>
          <cell r="AB1510" t="str">
            <v>Operational</v>
          </cell>
          <cell r="AC1510" t="str">
            <v>Operational</v>
          </cell>
          <cell r="AD1510" t="str">
            <v>Operational</v>
          </cell>
          <cell r="AE1510" t="str">
            <v>Operational</v>
          </cell>
          <cell r="AF1510" t="str">
            <v>Operational</v>
          </cell>
        </row>
        <row r="1511">
          <cell r="N1511" t="str">
            <v>China</v>
          </cell>
          <cell r="W1511" t="str">
            <v>Operational</v>
          </cell>
          <cell r="X1511" t="str">
            <v>Operational</v>
          </cell>
          <cell r="Y1511" t="str">
            <v>Operational</v>
          </cell>
          <cell r="Z1511" t="str">
            <v>Operational</v>
          </cell>
          <cell r="AA1511" t="str">
            <v>Operational</v>
          </cell>
          <cell r="AB1511" t="str">
            <v>Operational</v>
          </cell>
          <cell r="AC1511" t="str">
            <v>Operational</v>
          </cell>
          <cell r="AD1511" t="str">
            <v>Operational</v>
          </cell>
          <cell r="AE1511" t="str">
            <v>Operational</v>
          </cell>
          <cell r="AF1511" t="str">
            <v>Operational</v>
          </cell>
        </row>
        <row r="1512">
          <cell r="N1512" t="str">
            <v>China</v>
          </cell>
          <cell r="W1512" t="str">
            <v>Operational</v>
          </cell>
          <cell r="X1512" t="str">
            <v>Operational</v>
          </cell>
          <cell r="Y1512" t="str">
            <v>Operational</v>
          </cell>
          <cell r="Z1512" t="str">
            <v>Operational</v>
          </cell>
          <cell r="AA1512" t="str">
            <v>Operational</v>
          </cell>
          <cell r="AB1512" t="str">
            <v>Operational</v>
          </cell>
          <cell r="AC1512" t="str">
            <v>Operational</v>
          </cell>
          <cell r="AD1512" t="str">
            <v>Operational</v>
          </cell>
          <cell r="AE1512" t="str">
            <v>Operational</v>
          </cell>
          <cell r="AF1512" t="str">
            <v>Operational</v>
          </cell>
        </row>
        <row r="1513">
          <cell r="N1513" t="str">
            <v>China</v>
          </cell>
          <cell r="W1513" t="str">
            <v>Operational</v>
          </cell>
          <cell r="X1513" t="str">
            <v>Operational</v>
          </cell>
          <cell r="Y1513" t="str">
            <v>Operational</v>
          </cell>
          <cell r="Z1513" t="str">
            <v>Operational</v>
          </cell>
          <cell r="AA1513" t="str">
            <v>Operational</v>
          </cell>
          <cell r="AB1513" t="str">
            <v>Operational</v>
          </cell>
          <cell r="AC1513" t="str">
            <v>Operational</v>
          </cell>
          <cell r="AD1513" t="str">
            <v>Operational</v>
          </cell>
          <cell r="AE1513" t="str">
            <v>Operational</v>
          </cell>
          <cell r="AF1513" t="str">
            <v>Operational</v>
          </cell>
        </row>
        <row r="1514">
          <cell r="N1514" t="str">
            <v>China</v>
          </cell>
          <cell r="W1514" t="str">
            <v>Under Construction</v>
          </cell>
          <cell r="X1514" t="str">
            <v>Under Construction</v>
          </cell>
          <cell r="Y1514" t="str">
            <v>Under Construction</v>
          </cell>
          <cell r="Z1514" t="str">
            <v>Under Construction</v>
          </cell>
          <cell r="AA1514" t="str">
            <v>Under Construction</v>
          </cell>
          <cell r="AB1514" t="str">
            <v>Under Construction</v>
          </cell>
          <cell r="AC1514" t="str">
            <v>Under Construction</v>
          </cell>
          <cell r="AD1514" t="str">
            <v>Under Construction</v>
          </cell>
          <cell r="AE1514" t="str">
            <v>Under Construction</v>
          </cell>
          <cell r="AF1514" t="str">
            <v>Under Construction</v>
          </cell>
        </row>
        <row r="1515">
          <cell r="N1515" t="str">
            <v>China</v>
          </cell>
          <cell r="W1515" t="str">
            <v>Operational</v>
          </cell>
          <cell r="X1515" t="str">
            <v>Operational</v>
          </cell>
          <cell r="Y1515" t="str">
            <v>Operational</v>
          </cell>
          <cell r="Z1515" t="str">
            <v>Operational</v>
          </cell>
          <cell r="AA1515" t="str">
            <v>Operational</v>
          </cell>
          <cell r="AB1515" t="str">
            <v>Operational</v>
          </cell>
          <cell r="AC1515" t="str">
            <v>Operational</v>
          </cell>
          <cell r="AD1515" t="str">
            <v>Operational</v>
          </cell>
          <cell r="AE1515" t="str">
            <v>Operational</v>
          </cell>
          <cell r="AF1515" t="str">
            <v>Operational</v>
          </cell>
        </row>
        <row r="1516">
          <cell r="N1516" t="str">
            <v>China</v>
          </cell>
          <cell r="W1516" t="str">
            <v>Operational</v>
          </cell>
          <cell r="X1516" t="str">
            <v>Operational</v>
          </cell>
          <cell r="Y1516" t="str">
            <v>Operational</v>
          </cell>
          <cell r="Z1516" t="str">
            <v>Operational</v>
          </cell>
          <cell r="AA1516" t="str">
            <v>Operational</v>
          </cell>
          <cell r="AB1516" t="str">
            <v>Operational</v>
          </cell>
          <cell r="AC1516" t="str">
            <v>Operational</v>
          </cell>
          <cell r="AD1516" t="str">
            <v>Operational</v>
          </cell>
          <cell r="AE1516" t="str">
            <v>Operational</v>
          </cell>
          <cell r="AF1516" t="str">
            <v>Operational</v>
          </cell>
        </row>
        <row r="1517">
          <cell r="N1517" t="str">
            <v>China</v>
          </cell>
          <cell r="W1517" t="str">
            <v>Operational</v>
          </cell>
          <cell r="X1517" t="str">
            <v>Operational</v>
          </cell>
          <cell r="Y1517" t="str">
            <v>Operational</v>
          </cell>
          <cell r="Z1517" t="str">
            <v>Operational</v>
          </cell>
          <cell r="AA1517" t="str">
            <v>Operational</v>
          </cell>
          <cell r="AB1517" t="str">
            <v>Operational</v>
          </cell>
          <cell r="AC1517" t="str">
            <v>Operational</v>
          </cell>
          <cell r="AD1517" t="str">
            <v>Operational</v>
          </cell>
          <cell r="AE1517" t="str">
            <v>Operational</v>
          </cell>
          <cell r="AF1517" t="str">
            <v>Operational</v>
          </cell>
        </row>
        <row r="1518">
          <cell r="N1518" t="str">
            <v>China</v>
          </cell>
          <cell r="W1518"/>
          <cell r="X1518" t="str">
            <v>Operational</v>
          </cell>
          <cell r="Y1518" t="str">
            <v>Operational</v>
          </cell>
          <cell r="Z1518" t="str">
            <v>Operational</v>
          </cell>
          <cell r="AA1518" t="str">
            <v>Operational</v>
          </cell>
          <cell r="AB1518" t="str">
            <v>Operational</v>
          </cell>
          <cell r="AC1518" t="str">
            <v>Operational</v>
          </cell>
          <cell r="AD1518" t="str">
            <v>Operational</v>
          </cell>
          <cell r="AE1518" t="str">
            <v>Operational</v>
          </cell>
          <cell r="AF1518" t="str">
            <v>Operational</v>
          </cell>
        </row>
        <row r="1519">
          <cell r="N1519" t="str">
            <v>China</v>
          </cell>
          <cell r="W1519" t="str">
            <v>Operational</v>
          </cell>
          <cell r="X1519" t="str">
            <v>Operational</v>
          </cell>
          <cell r="Y1519" t="str">
            <v>Operational</v>
          </cell>
          <cell r="Z1519" t="str">
            <v>Operational</v>
          </cell>
          <cell r="AA1519" t="str">
            <v>Operational</v>
          </cell>
          <cell r="AB1519" t="str">
            <v>Operational</v>
          </cell>
          <cell r="AC1519" t="str">
            <v>Operational</v>
          </cell>
          <cell r="AD1519" t="str">
            <v>Operational</v>
          </cell>
          <cell r="AE1519" t="str">
            <v>Operational</v>
          </cell>
          <cell r="AF1519" t="str">
            <v>Operational</v>
          </cell>
        </row>
        <row r="1520">
          <cell r="N1520" t="str">
            <v>China</v>
          </cell>
          <cell r="W1520" t="str">
            <v>Operational</v>
          </cell>
          <cell r="X1520" t="str">
            <v>Operational</v>
          </cell>
          <cell r="Y1520" t="str">
            <v>Operational</v>
          </cell>
          <cell r="Z1520" t="str">
            <v>Operational</v>
          </cell>
          <cell r="AA1520" t="str">
            <v>Operational</v>
          </cell>
          <cell r="AB1520" t="str">
            <v>Operational</v>
          </cell>
          <cell r="AC1520" t="str">
            <v>Operational</v>
          </cell>
          <cell r="AD1520" t="str">
            <v>Operational</v>
          </cell>
          <cell r="AE1520" t="str">
            <v>Operational</v>
          </cell>
          <cell r="AF1520" t="str">
            <v>Operational</v>
          </cell>
        </row>
        <row r="1521">
          <cell r="N1521" t="str">
            <v>China</v>
          </cell>
          <cell r="W1521" t="str">
            <v>Operational</v>
          </cell>
          <cell r="X1521" t="str">
            <v>Operational</v>
          </cell>
          <cell r="Y1521" t="str">
            <v>Operational</v>
          </cell>
          <cell r="Z1521" t="str">
            <v>Operational</v>
          </cell>
          <cell r="AA1521" t="str">
            <v>Operational</v>
          </cell>
          <cell r="AB1521" t="str">
            <v>Operational</v>
          </cell>
          <cell r="AC1521" t="str">
            <v>Operational</v>
          </cell>
          <cell r="AD1521" t="str">
            <v>Operational</v>
          </cell>
          <cell r="AE1521" t="str">
            <v>Operational</v>
          </cell>
          <cell r="AF1521" t="str">
            <v>Operational</v>
          </cell>
        </row>
        <row r="1522">
          <cell r="N1522" t="str">
            <v>China</v>
          </cell>
          <cell r="W1522" t="str">
            <v>Operational</v>
          </cell>
          <cell r="X1522" t="str">
            <v>Operational</v>
          </cell>
          <cell r="Y1522" t="str">
            <v>Operational</v>
          </cell>
          <cell r="Z1522" t="str">
            <v>Operational</v>
          </cell>
          <cell r="AA1522" t="str">
            <v>Operational</v>
          </cell>
          <cell r="AB1522" t="str">
            <v>Operational</v>
          </cell>
          <cell r="AC1522" t="str">
            <v>Operational</v>
          </cell>
          <cell r="AD1522" t="str">
            <v>Operational</v>
          </cell>
          <cell r="AE1522" t="str">
            <v>Operational</v>
          </cell>
          <cell r="AF1522" t="str">
            <v>Operational</v>
          </cell>
        </row>
        <row r="1523">
          <cell r="N1523" t="str">
            <v>China</v>
          </cell>
          <cell r="W1523" t="str">
            <v>Operational</v>
          </cell>
          <cell r="X1523" t="str">
            <v>Operational</v>
          </cell>
          <cell r="Y1523" t="str">
            <v>Operational</v>
          </cell>
          <cell r="Z1523" t="str">
            <v>Operational</v>
          </cell>
          <cell r="AA1523" t="str">
            <v>Operational</v>
          </cell>
          <cell r="AB1523" t="str">
            <v>Operational</v>
          </cell>
          <cell r="AC1523" t="str">
            <v>Operational</v>
          </cell>
          <cell r="AD1523" t="str">
            <v>Operational</v>
          </cell>
          <cell r="AE1523" t="str">
            <v>Operational</v>
          </cell>
          <cell r="AF1523" t="str">
            <v>Operational</v>
          </cell>
        </row>
        <row r="1524">
          <cell r="N1524" t="str">
            <v>China</v>
          </cell>
          <cell r="W1524" t="str">
            <v>Operational</v>
          </cell>
          <cell r="X1524" t="str">
            <v>Operational</v>
          </cell>
          <cell r="Y1524" t="str">
            <v>Operational</v>
          </cell>
          <cell r="Z1524" t="str">
            <v>Operational</v>
          </cell>
          <cell r="AA1524" t="str">
            <v>Operational</v>
          </cell>
          <cell r="AB1524" t="str">
            <v>Operational</v>
          </cell>
          <cell r="AC1524" t="str">
            <v>Operational</v>
          </cell>
          <cell r="AD1524" t="str">
            <v>Operational</v>
          </cell>
          <cell r="AE1524" t="str">
            <v>Operational</v>
          </cell>
          <cell r="AF1524" t="str">
            <v>Operational</v>
          </cell>
        </row>
        <row r="1525">
          <cell r="N1525" t="str">
            <v>China</v>
          </cell>
          <cell r="W1525"/>
          <cell r="X1525" t="str">
            <v>Operational</v>
          </cell>
          <cell r="Y1525" t="str">
            <v>Operational</v>
          </cell>
          <cell r="Z1525" t="str">
            <v>Operational</v>
          </cell>
          <cell r="AA1525" t="str">
            <v>Operational</v>
          </cell>
          <cell r="AB1525" t="str">
            <v>Operational</v>
          </cell>
          <cell r="AC1525" t="str">
            <v>Operational</v>
          </cell>
          <cell r="AD1525" t="str">
            <v>Operational</v>
          </cell>
          <cell r="AE1525" t="str">
            <v>Operational</v>
          </cell>
          <cell r="AF1525" t="str">
            <v>Operational</v>
          </cell>
        </row>
        <row r="1526">
          <cell r="N1526" t="str">
            <v>Australia</v>
          </cell>
          <cell r="W1526" t="str">
            <v>Operational</v>
          </cell>
          <cell r="X1526" t="str">
            <v>Operational</v>
          </cell>
          <cell r="Y1526" t="str">
            <v>Operational</v>
          </cell>
          <cell r="Z1526" t="str">
            <v>Operational</v>
          </cell>
          <cell r="AA1526" t="str">
            <v>Operational</v>
          </cell>
          <cell r="AB1526" t="str">
            <v>Operational</v>
          </cell>
          <cell r="AC1526" t="str">
            <v>Operational</v>
          </cell>
          <cell r="AD1526" t="str">
            <v>Operational</v>
          </cell>
          <cell r="AE1526" t="str">
            <v>Operational</v>
          </cell>
          <cell r="AF1526" t="str">
            <v>Operational</v>
          </cell>
        </row>
        <row r="1527">
          <cell r="N1527" t="str">
            <v>Japan</v>
          </cell>
          <cell r="W1527" t="str">
            <v>Operational</v>
          </cell>
          <cell r="X1527" t="str">
            <v>Operational</v>
          </cell>
          <cell r="Y1527" t="str">
            <v>Operational</v>
          </cell>
          <cell r="Z1527" t="str">
            <v>Operational</v>
          </cell>
          <cell r="AA1527" t="str">
            <v>Operational</v>
          </cell>
          <cell r="AB1527" t="str">
            <v>Operational</v>
          </cell>
          <cell r="AC1527" t="str">
            <v>Operational</v>
          </cell>
          <cell r="AD1527" t="str">
            <v>Operational</v>
          </cell>
          <cell r="AE1527" t="str">
            <v>Operational</v>
          </cell>
          <cell r="AF1527" t="str">
            <v>Operational</v>
          </cell>
        </row>
        <row r="1528">
          <cell r="N1528" t="str">
            <v>Japan</v>
          </cell>
          <cell r="W1528" t="str">
            <v>Operational</v>
          </cell>
          <cell r="X1528" t="str">
            <v>Operational</v>
          </cell>
          <cell r="Y1528" t="str">
            <v>Operational</v>
          </cell>
          <cell r="Z1528" t="str">
            <v>Operational</v>
          </cell>
          <cell r="AA1528" t="str">
            <v>Operational</v>
          </cell>
          <cell r="AB1528" t="str">
            <v>Operational</v>
          </cell>
          <cell r="AC1528" t="str">
            <v>Operational</v>
          </cell>
          <cell r="AD1528" t="str">
            <v>Operational</v>
          </cell>
          <cell r="AE1528" t="str">
            <v>Operational</v>
          </cell>
          <cell r="AF1528" t="str">
            <v>Operational</v>
          </cell>
        </row>
        <row r="1529">
          <cell r="N1529" t="str">
            <v>Japan</v>
          </cell>
          <cell r="W1529" t="str">
            <v>Operational</v>
          </cell>
          <cell r="X1529" t="str">
            <v>Operational</v>
          </cell>
          <cell r="Y1529" t="str">
            <v>Operational</v>
          </cell>
          <cell r="Z1529" t="str">
            <v>Operational</v>
          </cell>
          <cell r="AA1529" t="str">
            <v>Operational</v>
          </cell>
          <cell r="AB1529" t="str">
            <v>Operational</v>
          </cell>
          <cell r="AC1529" t="str">
            <v>Operational</v>
          </cell>
          <cell r="AD1529" t="str">
            <v>Operational</v>
          </cell>
          <cell r="AE1529" t="str">
            <v>Operational</v>
          </cell>
          <cell r="AF1529" t="str">
            <v>Operational</v>
          </cell>
        </row>
        <row r="1530">
          <cell r="N1530" t="str">
            <v>Hong Kong SAR, China</v>
          </cell>
          <cell r="W1530" t="str">
            <v>Operational</v>
          </cell>
          <cell r="X1530" t="str">
            <v>Operational</v>
          </cell>
          <cell r="Y1530" t="str">
            <v>Operational</v>
          </cell>
          <cell r="Z1530" t="str">
            <v>Operational</v>
          </cell>
          <cell r="AA1530" t="str">
            <v>Operational</v>
          </cell>
          <cell r="AB1530" t="str">
            <v>Operational</v>
          </cell>
          <cell r="AC1530" t="str">
            <v>Operational</v>
          </cell>
          <cell r="AD1530" t="str">
            <v>Operational</v>
          </cell>
          <cell r="AE1530" t="str">
            <v>Operational</v>
          </cell>
          <cell r="AF1530" t="str">
            <v>Operational</v>
          </cell>
        </row>
        <row r="1531">
          <cell r="N1531" t="str">
            <v>Hong Kong SAR, China</v>
          </cell>
          <cell r="W1531" t="str">
            <v>Operational</v>
          </cell>
          <cell r="X1531" t="str">
            <v>Operational</v>
          </cell>
          <cell r="Y1531" t="str">
            <v>Operational</v>
          </cell>
          <cell r="Z1531" t="str">
            <v>Operational</v>
          </cell>
          <cell r="AA1531" t="str">
            <v>Operational</v>
          </cell>
          <cell r="AB1531" t="str">
            <v>Operational</v>
          </cell>
          <cell r="AC1531" t="str">
            <v>Operational</v>
          </cell>
          <cell r="AD1531" t="str">
            <v>Operational</v>
          </cell>
          <cell r="AE1531" t="str">
            <v>Operational</v>
          </cell>
          <cell r="AF1531" t="str">
            <v>Operational</v>
          </cell>
        </row>
        <row r="1532">
          <cell r="N1532" t="str">
            <v>Japan</v>
          </cell>
          <cell r="W1532" t="str">
            <v>Operational</v>
          </cell>
          <cell r="X1532" t="str">
            <v>Operational</v>
          </cell>
          <cell r="Y1532" t="str">
            <v>Operational</v>
          </cell>
          <cell r="Z1532" t="str">
            <v>Operational</v>
          </cell>
          <cell r="AA1532" t="str">
            <v>Operational</v>
          </cell>
          <cell r="AB1532" t="str">
            <v>Operational</v>
          </cell>
          <cell r="AC1532" t="str">
            <v>Operational</v>
          </cell>
          <cell r="AD1532" t="str">
            <v>Operational</v>
          </cell>
          <cell r="AE1532" t="str">
            <v>Operational</v>
          </cell>
          <cell r="AF1532" t="str">
            <v>Operational</v>
          </cell>
        </row>
        <row r="1533">
          <cell r="N1533" t="str">
            <v>Singapore</v>
          </cell>
          <cell r="W1533" t="str">
            <v>Operational</v>
          </cell>
          <cell r="X1533" t="str">
            <v>Operational</v>
          </cell>
          <cell r="Y1533" t="str">
            <v>Operational</v>
          </cell>
          <cell r="Z1533" t="str">
            <v>Operational</v>
          </cell>
          <cell r="AA1533" t="str">
            <v>Operational</v>
          </cell>
          <cell r="AB1533" t="str">
            <v>Operational</v>
          </cell>
          <cell r="AC1533" t="str">
            <v>Operational</v>
          </cell>
          <cell r="AD1533" t="str">
            <v>Operational</v>
          </cell>
          <cell r="AE1533" t="str">
            <v>Operational</v>
          </cell>
          <cell r="AF1533" t="str">
            <v>Operational</v>
          </cell>
        </row>
        <row r="1534">
          <cell r="N1534" t="str">
            <v>Singapore</v>
          </cell>
          <cell r="W1534" t="str">
            <v>Operational</v>
          </cell>
          <cell r="X1534" t="str">
            <v>Operational</v>
          </cell>
          <cell r="Y1534" t="str">
            <v>Operational</v>
          </cell>
          <cell r="Z1534" t="str">
            <v>Operational</v>
          </cell>
          <cell r="AA1534" t="str">
            <v>Operational</v>
          </cell>
          <cell r="AB1534" t="str">
            <v>Operational</v>
          </cell>
          <cell r="AC1534" t="str">
            <v>Operational</v>
          </cell>
          <cell r="AD1534" t="str">
            <v>Operational</v>
          </cell>
          <cell r="AE1534" t="str">
            <v>Operational</v>
          </cell>
          <cell r="AF1534" t="str">
            <v>Operational</v>
          </cell>
        </row>
        <row r="1535">
          <cell r="N1535" t="str">
            <v>Singapore</v>
          </cell>
          <cell r="W1535" t="str">
            <v>Operational</v>
          </cell>
          <cell r="X1535" t="str">
            <v>Operational</v>
          </cell>
          <cell r="Y1535" t="str">
            <v>Operational</v>
          </cell>
          <cell r="Z1535" t="str">
            <v>Operational</v>
          </cell>
          <cell r="AA1535" t="str">
            <v>Operational</v>
          </cell>
          <cell r="AB1535" t="str">
            <v>Operational</v>
          </cell>
          <cell r="AC1535" t="str">
            <v>Operational</v>
          </cell>
          <cell r="AD1535" t="str">
            <v>Operational</v>
          </cell>
          <cell r="AE1535" t="str">
            <v>Operational</v>
          </cell>
          <cell r="AF1535" t="str">
            <v>Operational</v>
          </cell>
        </row>
        <row r="1536">
          <cell r="N1536" t="str">
            <v>Singapore</v>
          </cell>
          <cell r="W1536" t="str">
            <v>Operational</v>
          </cell>
          <cell r="X1536" t="str">
            <v>Operational</v>
          </cell>
          <cell r="Y1536" t="str">
            <v>Operational</v>
          </cell>
          <cell r="Z1536" t="str">
            <v>Operational</v>
          </cell>
          <cell r="AA1536" t="str">
            <v>Operational</v>
          </cell>
          <cell r="AB1536" t="str">
            <v>Operational</v>
          </cell>
          <cell r="AC1536" t="str">
            <v>Operational</v>
          </cell>
          <cell r="AD1536" t="str">
            <v>Operational</v>
          </cell>
          <cell r="AE1536" t="str">
            <v>Operational</v>
          </cell>
          <cell r="AF1536" t="str">
            <v>Operational</v>
          </cell>
        </row>
        <row r="1537">
          <cell r="N1537" t="str">
            <v>Australia</v>
          </cell>
          <cell r="W1537" t="str">
            <v>Under Construction</v>
          </cell>
          <cell r="X1537" t="str">
            <v>Under Construction</v>
          </cell>
          <cell r="Y1537" t="str">
            <v>Operational</v>
          </cell>
          <cell r="Z1537" t="str">
            <v>Operational</v>
          </cell>
          <cell r="AA1537" t="str">
            <v>Operational</v>
          </cell>
          <cell r="AB1537" t="str">
            <v>Operational</v>
          </cell>
          <cell r="AC1537" t="str">
            <v>Operational</v>
          </cell>
          <cell r="AD1537" t="str">
            <v>Operational</v>
          </cell>
          <cell r="AE1537" t="str">
            <v>Operational</v>
          </cell>
          <cell r="AF1537" t="str">
            <v>Operational</v>
          </cell>
        </row>
        <row r="1538">
          <cell r="N1538" t="str">
            <v>Hong Kong SAR, China</v>
          </cell>
          <cell r="W1538" t="str">
            <v>Operational</v>
          </cell>
          <cell r="X1538" t="str">
            <v>Operational</v>
          </cell>
          <cell r="Y1538" t="str">
            <v>Operational</v>
          </cell>
          <cell r="Z1538" t="str">
            <v>Operational</v>
          </cell>
          <cell r="AA1538" t="str">
            <v>Operational</v>
          </cell>
          <cell r="AB1538" t="str">
            <v>Operational</v>
          </cell>
          <cell r="AC1538" t="str">
            <v>Operational</v>
          </cell>
          <cell r="AD1538" t="str">
            <v>Operational</v>
          </cell>
          <cell r="AE1538" t="str">
            <v>Operational</v>
          </cell>
          <cell r="AF1538" t="str">
            <v>Operational</v>
          </cell>
        </row>
        <row r="1539">
          <cell r="N1539" t="str">
            <v>Hong Kong SAR, China</v>
          </cell>
          <cell r="W1539" t="str">
            <v>Operational</v>
          </cell>
          <cell r="X1539" t="str">
            <v>Operational</v>
          </cell>
          <cell r="Y1539" t="str">
            <v>Operational</v>
          </cell>
          <cell r="Z1539" t="str">
            <v>Operational</v>
          </cell>
          <cell r="AA1539" t="str">
            <v>Operational</v>
          </cell>
          <cell r="AB1539" t="str">
            <v>Operational</v>
          </cell>
          <cell r="AC1539" t="str">
            <v>Operational</v>
          </cell>
          <cell r="AD1539" t="str">
            <v>Operational</v>
          </cell>
          <cell r="AE1539" t="str">
            <v>Operational</v>
          </cell>
          <cell r="AF1539" t="str">
            <v>Operational</v>
          </cell>
        </row>
        <row r="1540">
          <cell r="N1540" t="str">
            <v>Japan</v>
          </cell>
          <cell r="W1540" t="str">
            <v>Operational</v>
          </cell>
          <cell r="X1540" t="str">
            <v>Operational</v>
          </cell>
          <cell r="Y1540" t="str">
            <v>Operational</v>
          </cell>
          <cell r="Z1540" t="str">
            <v>Operational</v>
          </cell>
          <cell r="AA1540" t="str">
            <v>Operational</v>
          </cell>
          <cell r="AB1540" t="str">
            <v>Operational</v>
          </cell>
          <cell r="AC1540" t="str">
            <v>Operational</v>
          </cell>
          <cell r="AD1540" t="str">
            <v>Operational</v>
          </cell>
          <cell r="AE1540" t="str">
            <v>Operational</v>
          </cell>
          <cell r="AF1540" t="str">
            <v>Operational</v>
          </cell>
        </row>
        <row r="1541">
          <cell r="N1541" t="str">
            <v>Japan</v>
          </cell>
          <cell r="W1541" t="str">
            <v>Operational</v>
          </cell>
          <cell r="X1541" t="str">
            <v>Operational</v>
          </cell>
          <cell r="Y1541" t="str">
            <v>Operational</v>
          </cell>
          <cell r="Z1541" t="str">
            <v>Operational</v>
          </cell>
          <cell r="AA1541" t="str">
            <v>Operational</v>
          </cell>
          <cell r="AB1541" t="str">
            <v>Operational</v>
          </cell>
          <cell r="AC1541" t="str">
            <v>Operational</v>
          </cell>
          <cell r="AD1541" t="str">
            <v>Operational</v>
          </cell>
          <cell r="AE1541" t="str">
            <v>Operational</v>
          </cell>
          <cell r="AF1541" t="str">
            <v>Operational</v>
          </cell>
        </row>
        <row r="1542">
          <cell r="N1542" t="str">
            <v>Japan</v>
          </cell>
          <cell r="W1542" t="str">
            <v>Operational</v>
          </cell>
          <cell r="X1542" t="str">
            <v>Operational</v>
          </cell>
          <cell r="Y1542" t="str">
            <v>Operational</v>
          </cell>
          <cell r="Z1542" t="str">
            <v>Operational</v>
          </cell>
          <cell r="AA1542" t="str">
            <v>Operational</v>
          </cell>
          <cell r="AB1542" t="str">
            <v>Operational</v>
          </cell>
          <cell r="AC1542" t="str">
            <v>Operational</v>
          </cell>
          <cell r="AD1542" t="str">
            <v>Operational</v>
          </cell>
          <cell r="AE1542" t="str">
            <v>Operational</v>
          </cell>
          <cell r="AF1542" t="str">
            <v>Operational</v>
          </cell>
        </row>
        <row r="1543">
          <cell r="N1543" t="str">
            <v>Singapore</v>
          </cell>
          <cell r="W1543" t="str">
            <v>Operational</v>
          </cell>
          <cell r="X1543" t="str">
            <v>Operational</v>
          </cell>
          <cell r="Y1543" t="str">
            <v>Operational</v>
          </cell>
          <cell r="Z1543" t="str">
            <v>Operational</v>
          </cell>
          <cell r="AA1543" t="str">
            <v>Operational</v>
          </cell>
          <cell r="AB1543" t="str">
            <v>Operational</v>
          </cell>
          <cell r="AC1543" t="str">
            <v>Operational</v>
          </cell>
          <cell r="AD1543" t="str">
            <v>Operational</v>
          </cell>
          <cell r="AE1543" t="str">
            <v>Operational</v>
          </cell>
          <cell r="AF1543" t="str">
            <v>Operational</v>
          </cell>
        </row>
        <row r="1544">
          <cell r="N1544" t="str">
            <v>Singapore</v>
          </cell>
          <cell r="W1544" t="str">
            <v>Operational</v>
          </cell>
          <cell r="X1544" t="str">
            <v>Operational</v>
          </cell>
          <cell r="Y1544" t="str">
            <v>Operational</v>
          </cell>
          <cell r="Z1544" t="str">
            <v>Operational</v>
          </cell>
          <cell r="AA1544" t="str">
            <v>Operational</v>
          </cell>
          <cell r="AB1544" t="str">
            <v>Operational</v>
          </cell>
          <cell r="AC1544" t="str">
            <v>Operational</v>
          </cell>
          <cell r="AD1544" t="str">
            <v>Operational</v>
          </cell>
          <cell r="AE1544" t="str">
            <v>Operational</v>
          </cell>
          <cell r="AF1544" t="str">
            <v>Operational</v>
          </cell>
        </row>
        <row r="1545">
          <cell r="N1545" t="str">
            <v>Hong Kong SAR, China</v>
          </cell>
          <cell r="W1545" t="str">
            <v>Operational</v>
          </cell>
          <cell r="X1545" t="str">
            <v>Operational</v>
          </cell>
          <cell r="Y1545" t="str">
            <v>Operational</v>
          </cell>
          <cell r="Z1545" t="str">
            <v>Operational</v>
          </cell>
          <cell r="AA1545" t="str">
            <v>Operational</v>
          </cell>
          <cell r="AB1545" t="str">
            <v>Operational</v>
          </cell>
          <cell r="AC1545" t="str">
            <v>Operational</v>
          </cell>
          <cell r="AD1545" t="str">
            <v>Operational</v>
          </cell>
          <cell r="AE1545" t="str">
            <v>Operational</v>
          </cell>
          <cell r="AF1545" t="str">
            <v>Operational</v>
          </cell>
        </row>
        <row r="1546">
          <cell r="N1546" t="str">
            <v>Hong Kong SAR, China</v>
          </cell>
          <cell r="W1546" t="str">
            <v>Operational</v>
          </cell>
          <cell r="X1546" t="str">
            <v>Operational</v>
          </cell>
          <cell r="Y1546" t="str">
            <v>Operational</v>
          </cell>
          <cell r="Z1546" t="str">
            <v>Operational</v>
          </cell>
          <cell r="AA1546" t="str">
            <v>Operational</v>
          </cell>
          <cell r="AB1546" t="str">
            <v>Operational</v>
          </cell>
          <cell r="AC1546" t="str">
            <v>Operational</v>
          </cell>
          <cell r="AD1546" t="str">
            <v>Operational</v>
          </cell>
          <cell r="AE1546" t="str">
            <v>Operational</v>
          </cell>
          <cell r="AF1546" t="str">
            <v>Operational</v>
          </cell>
        </row>
        <row r="1547">
          <cell r="N1547" t="str">
            <v>Singapore</v>
          </cell>
          <cell r="W1547" t="str">
            <v>Operational</v>
          </cell>
          <cell r="X1547" t="str">
            <v>Operational</v>
          </cell>
          <cell r="Y1547" t="str">
            <v>Operational</v>
          </cell>
          <cell r="Z1547" t="str">
            <v>Operational</v>
          </cell>
          <cell r="AA1547" t="str">
            <v>Operational</v>
          </cell>
          <cell r="AB1547" t="str">
            <v>Operational</v>
          </cell>
          <cell r="AC1547" t="str">
            <v>Operational</v>
          </cell>
          <cell r="AD1547" t="str">
            <v>Operational</v>
          </cell>
          <cell r="AE1547" t="str">
            <v>Operational</v>
          </cell>
          <cell r="AF1547" t="str">
            <v>Operational</v>
          </cell>
        </row>
        <row r="1548">
          <cell r="N1548" t="str">
            <v>Japan</v>
          </cell>
          <cell r="W1548" t="str">
            <v>Operational</v>
          </cell>
          <cell r="X1548" t="str">
            <v>Operational</v>
          </cell>
          <cell r="Y1548" t="str">
            <v>Operational</v>
          </cell>
          <cell r="Z1548" t="str">
            <v>Operational</v>
          </cell>
          <cell r="AA1548" t="str">
            <v>Operational</v>
          </cell>
          <cell r="AB1548" t="str">
            <v>Operational</v>
          </cell>
          <cell r="AC1548" t="str">
            <v>Operational</v>
          </cell>
          <cell r="AD1548" t="str">
            <v>Operational</v>
          </cell>
          <cell r="AE1548" t="str">
            <v>Operational</v>
          </cell>
          <cell r="AF1548" t="str">
            <v>Operational</v>
          </cell>
        </row>
        <row r="1549">
          <cell r="N1549" t="str">
            <v>Hong Kong SAR, China</v>
          </cell>
          <cell r="W1549" t="str">
            <v>Operational</v>
          </cell>
          <cell r="X1549" t="str">
            <v>Operational</v>
          </cell>
          <cell r="Y1549" t="str">
            <v>Operational</v>
          </cell>
          <cell r="Z1549" t="str">
            <v>Operational</v>
          </cell>
          <cell r="AA1549" t="str">
            <v>Operational</v>
          </cell>
          <cell r="AB1549" t="str">
            <v>Operational</v>
          </cell>
          <cell r="AC1549" t="str">
            <v>Operational</v>
          </cell>
          <cell r="AD1549" t="str">
            <v>Operational</v>
          </cell>
          <cell r="AE1549" t="str">
            <v>Operational</v>
          </cell>
          <cell r="AF1549" t="str">
            <v>Operational</v>
          </cell>
        </row>
        <row r="1550">
          <cell r="N1550" t="str">
            <v>Hong Kong SAR, China</v>
          </cell>
          <cell r="W1550" t="str">
            <v>Operational</v>
          </cell>
          <cell r="X1550" t="str">
            <v>Operational</v>
          </cell>
          <cell r="Y1550" t="str">
            <v>Operational</v>
          </cell>
          <cell r="Z1550" t="str">
            <v>Operational</v>
          </cell>
          <cell r="AA1550" t="str">
            <v>Operational</v>
          </cell>
          <cell r="AB1550" t="str">
            <v>Operational</v>
          </cell>
          <cell r="AC1550" t="str">
            <v>Operational</v>
          </cell>
          <cell r="AD1550" t="str">
            <v>Operational</v>
          </cell>
          <cell r="AE1550" t="str">
            <v>Operational</v>
          </cell>
          <cell r="AF1550" t="str">
            <v>Operational</v>
          </cell>
        </row>
        <row r="1551">
          <cell r="N1551" t="str">
            <v>Singapore</v>
          </cell>
          <cell r="W1551" t="str">
            <v>Operational</v>
          </cell>
          <cell r="X1551" t="str">
            <v>Operational</v>
          </cell>
          <cell r="Y1551" t="str">
            <v>Operational</v>
          </cell>
          <cell r="Z1551" t="str">
            <v>Operational</v>
          </cell>
          <cell r="AA1551" t="str">
            <v>Operational</v>
          </cell>
          <cell r="AB1551" t="str">
            <v>Operational</v>
          </cell>
          <cell r="AC1551" t="str">
            <v>Operational</v>
          </cell>
          <cell r="AD1551" t="str">
            <v>Operational</v>
          </cell>
          <cell r="AE1551" t="str">
            <v>Operational</v>
          </cell>
          <cell r="AF1551" t="str">
            <v>Operational</v>
          </cell>
        </row>
        <row r="1552">
          <cell r="N1552" t="str">
            <v>Singapore</v>
          </cell>
          <cell r="W1552" t="str">
            <v>Operational</v>
          </cell>
          <cell r="X1552" t="str">
            <v>Operational</v>
          </cell>
          <cell r="Y1552" t="str">
            <v>Operational</v>
          </cell>
          <cell r="Z1552" t="str">
            <v>Operational</v>
          </cell>
          <cell r="AA1552" t="str">
            <v>Operational</v>
          </cell>
          <cell r="AB1552" t="str">
            <v>Operational</v>
          </cell>
          <cell r="AC1552" t="str">
            <v>Operational</v>
          </cell>
          <cell r="AD1552" t="str">
            <v>Operational</v>
          </cell>
          <cell r="AE1552" t="str">
            <v>Operational</v>
          </cell>
          <cell r="AF1552" t="str">
            <v>Operational</v>
          </cell>
        </row>
        <row r="1553">
          <cell r="N1553" t="str">
            <v>Japan</v>
          </cell>
          <cell r="W1553" t="str">
            <v>Operational</v>
          </cell>
          <cell r="X1553" t="str">
            <v>Operational</v>
          </cell>
          <cell r="Y1553" t="str">
            <v>Operational</v>
          </cell>
          <cell r="Z1553" t="str">
            <v>Operational</v>
          </cell>
          <cell r="AA1553" t="str">
            <v>Operational</v>
          </cell>
          <cell r="AB1553" t="str">
            <v>Operational</v>
          </cell>
          <cell r="AC1553" t="str">
            <v>Operational</v>
          </cell>
          <cell r="AD1553" t="str">
            <v>Operational</v>
          </cell>
          <cell r="AE1553" t="str">
            <v>Operational</v>
          </cell>
          <cell r="AF1553" t="str">
            <v>Operational</v>
          </cell>
        </row>
        <row r="1554">
          <cell r="N1554" t="str">
            <v>Japan</v>
          </cell>
          <cell r="W1554" t="str">
            <v>Operational</v>
          </cell>
          <cell r="X1554" t="str">
            <v>Operational</v>
          </cell>
          <cell r="Y1554" t="str">
            <v>Operational</v>
          </cell>
          <cell r="Z1554" t="str">
            <v>Operational</v>
          </cell>
          <cell r="AA1554" t="str">
            <v>Operational</v>
          </cell>
          <cell r="AB1554" t="str">
            <v>Operational</v>
          </cell>
          <cell r="AC1554" t="str">
            <v>Operational</v>
          </cell>
          <cell r="AD1554" t="str">
            <v>Operational</v>
          </cell>
          <cell r="AE1554" t="str">
            <v>Operational</v>
          </cell>
          <cell r="AF1554" t="str">
            <v>Operational</v>
          </cell>
        </row>
        <row r="1555">
          <cell r="N1555" t="str">
            <v>Japan</v>
          </cell>
          <cell r="W1555" t="str">
            <v>Operational</v>
          </cell>
          <cell r="X1555" t="str">
            <v>Operational</v>
          </cell>
          <cell r="Y1555" t="str">
            <v>Operational</v>
          </cell>
          <cell r="Z1555" t="str">
            <v>Operational</v>
          </cell>
          <cell r="AA1555" t="str">
            <v>Operational</v>
          </cell>
          <cell r="AB1555" t="str">
            <v>Operational</v>
          </cell>
          <cell r="AC1555" t="str">
            <v>Operational</v>
          </cell>
          <cell r="AD1555" t="str">
            <v>Operational</v>
          </cell>
          <cell r="AE1555" t="str">
            <v>Operational</v>
          </cell>
          <cell r="AF1555" t="str">
            <v>Operational</v>
          </cell>
        </row>
        <row r="1556">
          <cell r="N1556" t="str">
            <v>Japan</v>
          </cell>
          <cell r="W1556" t="str">
            <v>Operational</v>
          </cell>
          <cell r="X1556" t="str">
            <v>Operational</v>
          </cell>
          <cell r="Y1556" t="str">
            <v>Operational</v>
          </cell>
          <cell r="Z1556" t="str">
            <v>Operational</v>
          </cell>
          <cell r="AA1556" t="str">
            <v>Operational</v>
          </cell>
          <cell r="AB1556" t="str">
            <v>Operational</v>
          </cell>
          <cell r="AC1556" t="str">
            <v>Operational</v>
          </cell>
          <cell r="AD1556" t="str">
            <v>Operational</v>
          </cell>
          <cell r="AE1556" t="str">
            <v>Operational</v>
          </cell>
          <cell r="AF1556" t="str">
            <v>Operational</v>
          </cell>
        </row>
        <row r="1557">
          <cell r="N1557" t="str">
            <v>Hong Kong SAR, China</v>
          </cell>
          <cell r="W1557" t="str">
            <v>Operational</v>
          </cell>
          <cell r="X1557" t="str">
            <v>Operational</v>
          </cell>
          <cell r="Y1557" t="str">
            <v>Operational</v>
          </cell>
          <cell r="Z1557" t="str">
            <v>Operational</v>
          </cell>
          <cell r="AA1557" t="str">
            <v>Operational</v>
          </cell>
          <cell r="AB1557" t="str">
            <v>Operational</v>
          </cell>
          <cell r="AC1557" t="str">
            <v>Operational</v>
          </cell>
          <cell r="AD1557" t="str">
            <v>Operational</v>
          </cell>
          <cell r="AE1557" t="str">
            <v>Operational</v>
          </cell>
          <cell r="AF1557" t="str">
            <v>Operational</v>
          </cell>
        </row>
        <row r="1558">
          <cell r="N1558" t="str">
            <v>Australia</v>
          </cell>
          <cell r="W1558" t="str">
            <v>Operational</v>
          </cell>
          <cell r="X1558" t="str">
            <v>Operational</v>
          </cell>
          <cell r="Y1558" t="str">
            <v>Operational</v>
          </cell>
          <cell r="Z1558" t="str">
            <v>Operational</v>
          </cell>
          <cell r="AA1558" t="str">
            <v>Operational</v>
          </cell>
          <cell r="AB1558" t="str">
            <v>Operational</v>
          </cell>
          <cell r="AC1558" t="str">
            <v>Operational</v>
          </cell>
          <cell r="AD1558" t="str">
            <v>Operational</v>
          </cell>
          <cell r="AE1558" t="str">
            <v>Operational</v>
          </cell>
          <cell r="AF1558" t="str">
            <v>Operational</v>
          </cell>
        </row>
        <row r="1559">
          <cell r="N1559" t="str">
            <v>Australia</v>
          </cell>
          <cell r="W1559" t="str">
            <v>Operational</v>
          </cell>
          <cell r="X1559" t="str">
            <v>Operational</v>
          </cell>
          <cell r="Y1559" t="str">
            <v>Operational</v>
          </cell>
          <cell r="Z1559" t="str">
            <v>Operational</v>
          </cell>
          <cell r="AA1559" t="str">
            <v>Operational</v>
          </cell>
          <cell r="AB1559" t="str">
            <v>Operational</v>
          </cell>
          <cell r="AC1559" t="str">
            <v>Operational</v>
          </cell>
          <cell r="AD1559" t="str">
            <v>Operational</v>
          </cell>
          <cell r="AE1559" t="str">
            <v>Operational</v>
          </cell>
          <cell r="AF1559" t="str">
            <v>Operational</v>
          </cell>
        </row>
        <row r="1560">
          <cell r="N1560" t="str">
            <v>Australia</v>
          </cell>
          <cell r="W1560" t="str">
            <v>Operational</v>
          </cell>
          <cell r="X1560" t="str">
            <v>Operational</v>
          </cell>
          <cell r="Y1560" t="str">
            <v>Operational</v>
          </cell>
          <cell r="Z1560" t="str">
            <v>Operational</v>
          </cell>
          <cell r="AA1560" t="str">
            <v>Operational</v>
          </cell>
          <cell r="AB1560" t="str">
            <v>Operational</v>
          </cell>
          <cell r="AC1560" t="str">
            <v>Operational</v>
          </cell>
          <cell r="AD1560" t="str">
            <v>Operational</v>
          </cell>
          <cell r="AE1560" t="str">
            <v>Operational</v>
          </cell>
          <cell r="AF1560" t="str">
            <v>Operational</v>
          </cell>
        </row>
        <row r="1561">
          <cell r="N1561" t="str">
            <v>China</v>
          </cell>
          <cell r="W1561" t="str">
            <v>Operational</v>
          </cell>
          <cell r="X1561" t="str">
            <v>Operational</v>
          </cell>
          <cell r="Y1561" t="str">
            <v>Operational</v>
          </cell>
          <cell r="Z1561" t="str">
            <v>Operational</v>
          </cell>
          <cell r="AA1561" t="str">
            <v>Operational</v>
          </cell>
          <cell r="AB1561" t="str">
            <v>Operational</v>
          </cell>
          <cell r="AC1561" t="str">
            <v>Operational</v>
          </cell>
          <cell r="AD1561" t="str">
            <v>Operational</v>
          </cell>
          <cell r="AE1561" t="str">
            <v>Operational</v>
          </cell>
          <cell r="AF1561" t="str">
            <v>Operational</v>
          </cell>
        </row>
        <row r="1562">
          <cell r="N1562" t="str">
            <v>Singapore</v>
          </cell>
          <cell r="W1562" t="str">
            <v>Operational</v>
          </cell>
          <cell r="X1562" t="str">
            <v>Operational</v>
          </cell>
          <cell r="Y1562" t="str">
            <v>Operational</v>
          </cell>
          <cell r="Z1562" t="str">
            <v>Operational</v>
          </cell>
          <cell r="AA1562" t="str">
            <v>Operational</v>
          </cell>
          <cell r="AB1562" t="str">
            <v>Operational</v>
          </cell>
          <cell r="AC1562" t="str">
            <v>Operational</v>
          </cell>
          <cell r="AD1562" t="str">
            <v>Operational</v>
          </cell>
          <cell r="AE1562" t="str">
            <v>Operational</v>
          </cell>
          <cell r="AF1562" t="str">
            <v>Operational</v>
          </cell>
        </row>
        <row r="1563">
          <cell r="N1563" t="str">
            <v>Hong Kong SAR, China</v>
          </cell>
          <cell r="W1563" t="str">
            <v>Operational</v>
          </cell>
          <cell r="X1563" t="str">
            <v>Operational</v>
          </cell>
          <cell r="Y1563" t="str">
            <v>Operational</v>
          </cell>
          <cell r="Z1563" t="str">
            <v>Operational</v>
          </cell>
          <cell r="AA1563" t="str">
            <v>Operational</v>
          </cell>
          <cell r="AB1563" t="str">
            <v>Operational</v>
          </cell>
          <cell r="AC1563" t="str">
            <v>Operational</v>
          </cell>
          <cell r="AD1563" t="str">
            <v>Operational</v>
          </cell>
          <cell r="AE1563" t="str">
            <v>Operational</v>
          </cell>
          <cell r="AF1563" t="str">
            <v>Operational</v>
          </cell>
        </row>
        <row r="1564">
          <cell r="N1564" t="str">
            <v>China</v>
          </cell>
          <cell r="W1564" t="str">
            <v>Operational</v>
          </cell>
          <cell r="X1564" t="str">
            <v>Operational</v>
          </cell>
          <cell r="Y1564" t="str">
            <v>Operational</v>
          </cell>
          <cell r="Z1564" t="str">
            <v>Operational</v>
          </cell>
          <cell r="AA1564" t="str">
            <v>Operational</v>
          </cell>
          <cell r="AB1564" t="str">
            <v>Operational</v>
          </cell>
          <cell r="AC1564" t="str">
            <v>Operational</v>
          </cell>
          <cell r="AD1564" t="str">
            <v>Operational</v>
          </cell>
          <cell r="AE1564" t="str">
            <v>Operational</v>
          </cell>
          <cell r="AF1564" t="str">
            <v>Operational</v>
          </cell>
        </row>
        <row r="1565">
          <cell r="N1565" t="str">
            <v>Japan</v>
          </cell>
          <cell r="W1565" t="str">
            <v>Operational</v>
          </cell>
          <cell r="X1565" t="str">
            <v>Operational</v>
          </cell>
          <cell r="Y1565" t="str">
            <v>Operational</v>
          </cell>
          <cell r="Z1565" t="str">
            <v>Operational</v>
          </cell>
          <cell r="AA1565" t="str">
            <v>Operational</v>
          </cell>
          <cell r="AB1565" t="str">
            <v>Operational</v>
          </cell>
          <cell r="AC1565" t="str">
            <v>Operational</v>
          </cell>
          <cell r="AD1565" t="str">
            <v>Operational</v>
          </cell>
          <cell r="AE1565" t="str">
            <v>Operational</v>
          </cell>
          <cell r="AF1565" t="str">
            <v>Operational</v>
          </cell>
        </row>
        <row r="1566">
          <cell r="N1566" t="str">
            <v>Japan</v>
          </cell>
          <cell r="W1566" t="str">
            <v>Operational</v>
          </cell>
          <cell r="X1566" t="str">
            <v>Operational</v>
          </cell>
          <cell r="Y1566" t="str">
            <v>Operational</v>
          </cell>
          <cell r="Z1566" t="str">
            <v>Operational</v>
          </cell>
          <cell r="AA1566" t="str">
            <v>Operational</v>
          </cell>
          <cell r="AB1566" t="str">
            <v>Operational</v>
          </cell>
          <cell r="AC1566" t="str">
            <v>Operational</v>
          </cell>
          <cell r="AD1566" t="str">
            <v>Operational</v>
          </cell>
          <cell r="AE1566" t="str">
            <v>Operational</v>
          </cell>
          <cell r="AF1566" t="str">
            <v>Operational</v>
          </cell>
        </row>
        <row r="1567">
          <cell r="N1567" t="str">
            <v>Japan</v>
          </cell>
          <cell r="W1567" t="str">
            <v>Operational</v>
          </cell>
          <cell r="X1567" t="str">
            <v>Operational</v>
          </cell>
          <cell r="Y1567" t="str">
            <v>Operational</v>
          </cell>
          <cell r="Z1567" t="str">
            <v>Operational</v>
          </cell>
          <cell r="AA1567" t="str">
            <v>Operational</v>
          </cell>
          <cell r="AB1567" t="str">
            <v>Operational</v>
          </cell>
          <cell r="AC1567" t="str">
            <v>Operational</v>
          </cell>
          <cell r="AD1567" t="str">
            <v>Operational</v>
          </cell>
          <cell r="AE1567" t="str">
            <v>Operational</v>
          </cell>
          <cell r="AF1567" t="str">
            <v>Operational</v>
          </cell>
        </row>
        <row r="1568">
          <cell r="N1568" t="str">
            <v>Japan</v>
          </cell>
          <cell r="W1568" t="str">
            <v>Operational</v>
          </cell>
          <cell r="X1568" t="str">
            <v>Operational</v>
          </cell>
          <cell r="Y1568" t="str">
            <v>Operational</v>
          </cell>
          <cell r="Z1568" t="str">
            <v>Operational</v>
          </cell>
          <cell r="AA1568" t="str">
            <v>Operational</v>
          </cell>
          <cell r="AB1568" t="str">
            <v>Operational</v>
          </cell>
          <cell r="AC1568" t="str">
            <v>Operational</v>
          </cell>
          <cell r="AD1568" t="str">
            <v>Operational</v>
          </cell>
          <cell r="AE1568" t="str">
            <v>Operational</v>
          </cell>
          <cell r="AF1568" t="str">
            <v>Operational</v>
          </cell>
        </row>
        <row r="1569">
          <cell r="N1569" t="str">
            <v>Australia</v>
          </cell>
          <cell r="W1569" t="str">
            <v>Operational</v>
          </cell>
          <cell r="X1569" t="str">
            <v>Operational</v>
          </cell>
          <cell r="Y1569" t="str">
            <v>Operational</v>
          </cell>
          <cell r="Z1569" t="str">
            <v>Operational</v>
          </cell>
          <cell r="AA1569" t="str">
            <v>Operational</v>
          </cell>
          <cell r="AB1569" t="str">
            <v>Operational</v>
          </cell>
          <cell r="AC1569" t="str">
            <v>Operational</v>
          </cell>
          <cell r="AD1569" t="str">
            <v>Operational</v>
          </cell>
          <cell r="AE1569" t="str">
            <v>Operational</v>
          </cell>
          <cell r="AF1569" t="str">
            <v>Operational</v>
          </cell>
        </row>
        <row r="1570">
          <cell r="N1570" t="str">
            <v>Australia</v>
          </cell>
          <cell r="W1570" t="str">
            <v>Operational</v>
          </cell>
          <cell r="X1570" t="str">
            <v>Operational</v>
          </cell>
          <cell r="Y1570" t="str">
            <v>Operational</v>
          </cell>
          <cell r="Z1570" t="str">
            <v>Operational</v>
          </cell>
          <cell r="AA1570" t="str">
            <v>Operational</v>
          </cell>
          <cell r="AB1570" t="str">
            <v>Operational</v>
          </cell>
          <cell r="AC1570" t="str">
            <v>Operational</v>
          </cell>
          <cell r="AD1570" t="str">
            <v>Operational</v>
          </cell>
          <cell r="AE1570" t="str">
            <v>Operational</v>
          </cell>
          <cell r="AF1570" t="str">
            <v>Operational</v>
          </cell>
        </row>
        <row r="1571">
          <cell r="N1571" t="str">
            <v>Australia</v>
          </cell>
          <cell r="W1571" t="str">
            <v>Operational</v>
          </cell>
          <cell r="X1571" t="str">
            <v>Operational</v>
          </cell>
          <cell r="Y1571" t="str">
            <v>Operational</v>
          </cell>
          <cell r="Z1571" t="str">
            <v>Operational</v>
          </cell>
          <cell r="AA1571" t="str">
            <v>Operational</v>
          </cell>
          <cell r="AB1571" t="str">
            <v>Operational</v>
          </cell>
          <cell r="AC1571" t="str">
            <v>Operational</v>
          </cell>
          <cell r="AD1571" t="str">
            <v>Operational</v>
          </cell>
          <cell r="AE1571" t="str">
            <v>Operational</v>
          </cell>
          <cell r="AF1571" t="str">
            <v>Operational</v>
          </cell>
        </row>
        <row r="1572">
          <cell r="N1572" t="str">
            <v>Singapore</v>
          </cell>
          <cell r="W1572" t="str">
            <v>Operational</v>
          </cell>
          <cell r="X1572" t="str">
            <v>Operational</v>
          </cell>
          <cell r="Y1572" t="str">
            <v>Operational</v>
          </cell>
          <cell r="Z1572" t="str">
            <v>Operational</v>
          </cell>
          <cell r="AA1572" t="str">
            <v>Operational</v>
          </cell>
          <cell r="AB1572" t="str">
            <v>Operational</v>
          </cell>
          <cell r="AC1572" t="str">
            <v>Operational</v>
          </cell>
          <cell r="AD1572" t="str">
            <v>Operational</v>
          </cell>
          <cell r="AE1572" t="str">
            <v>Operational</v>
          </cell>
          <cell r="AF1572" t="str">
            <v>Operational</v>
          </cell>
        </row>
        <row r="1573">
          <cell r="N1573" t="str">
            <v>Singapore</v>
          </cell>
          <cell r="W1573" t="str">
            <v>Operational</v>
          </cell>
          <cell r="X1573" t="str">
            <v>Operational</v>
          </cell>
          <cell r="Y1573" t="str">
            <v>Operational</v>
          </cell>
          <cell r="Z1573" t="str">
            <v>Operational</v>
          </cell>
          <cell r="AA1573" t="str">
            <v>Operational</v>
          </cell>
          <cell r="AB1573" t="str">
            <v>Operational</v>
          </cell>
          <cell r="AC1573" t="str">
            <v>Operational</v>
          </cell>
          <cell r="AD1573" t="str">
            <v>Operational</v>
          </cell>
          <cell r="AE1573" t="str">
            <v>Operational</v>
          </cell>
          <cell r="AF1573" t="str">
            <v>Operational</v>
          </cell>
        </row>
        <row r="1574">
          <cell r="N1574" t="str">
            <v>Australia</v>
          </cell>
          <cell r="W1574" t="str">
            <v>Operational</v>
          </cell>
          <cell r="X1574" t="str">
            <v>Operational</v>
          </cell>
          <cell r="Y1574" t="str">
            <v>Operational</v>
          </cell>
          <cell r="Z1574" t="str">
            <v>Operational</v>
          </cell>
          <cell r="AA1574" t="str">
            <v>Operational</v>
          </cell>
          <cell r="AB1574" t="str">
            <v>Operational</v>
          </cell>
          <cell r="AC1574" t="str">
            <v>Operational</v>
          </cell>
          <cell r="AD1574" t="str">
            <v>Operational</v>
          </cell>
          <cell r="AE1574" t="str">
            <v>Operational</v>
          </cell>
          <cell r="AF1574" t="str">
            <v>Operational</v>
          </cell>
        </row>
        <row r="1575">
          <cell r="N1575" t="str">
            <v>Australia</v>
          </cell>
          <cell r="W1575" t="str">
            <v>Operational</v>
          </cell>
          <cell r="X1575" t="str">
            <v>Operational</v>
          </cell>
          <cell r="Y1575" t="str">
            <v>Operational</v>
          </cell>
          <cell r="Z1575" t="str">
            <v>Operational</v>
          </cell>
          <cell r="AA1575" t="str">
            <v>Operational</v>
          </cell>
          <cell r="AB1575" t="str">
            <v>Operational</v>
          </cell>
          <cell r="AC1575" t="str">
            <v>Operational</v>
          </cell>
          <cell r="AD1575" t="str">
            <v>Operational</v>
          </cell>
          <cell r="AE1575" t="str">
            <v>Operational</v>
          </cell>
          <cell r="AF1575" t="str">
            <v>Operational</v>
          </cell>
        </row>
        <row r="1576">
          <cell r="N1576" t="str">
            <v>China</v>
          </cell>
          <cell r="W1576" t="str">
            <v>Under Construction</v>
          </cell>
          <cell r="X1576" t="str">
            <v>Under Construction</v>
          </cell>
          <cell r="Y1576" t="str">
            <v>Under Construction</v>
          </cell>
          <cell r="Z1576" t="str">
            <v>Under Construction</v>
          </cell>
          <cell r="AA1576" t="str">
            <v>Under Construction</v>
          </cell>
          <cell r="AB1576" t="str">
            <v>Operational</v>
          </cell>
          <cell r="AC1576" t="str">
            <v>Operational</v>
          </cell>
          <cell r="AD1576" t="str">
            <v>Operational</v>
          </cell>
          <cell r="AE1576" t="str">
            <v>Operational</v>
          </cell>
          <cell r="AF1576" t="str">
            <v>Operational</v>
          </cell>
        </row>
        <row r="1577">
          <cell r="N1577" t="str">
            <v>China</v>
          </cell>
          <cell r="W1577" t="str">
            <v>Under Construction</v>
          </cell>
          <cell r="X1577" t="str">
            <v>Under Construction</v>
          </cell>
          <cell r="Y1577" t="str">
            <v>Under Construction</v>
          </cell>
          <cell r="Z1577" t="str">
            <v>Under Construction</v>
          </cell>
          <cell r="AA1577" t="str">
            <v>Under Construction</v>
          </cell>
          <cell r="AB1577" t="str">
            <v>Operational</v>
          </cell>
          <cell r="AC1577" t="str">
            <v>Operational</v>
          </cell>
          <cell r="AD1577" t="str">
            <v>Operational</v>
          </cell>
          <cell r="AE1577" t="str">
            <v>Operational</v>
          </cell>
          <cell r="AF1577" t="str">
            <v>Operational</v>
          </cell>
        </row>
        <row r="1578">
          <cell r="N1578" t="str">
            <v>China</v>
          </cell>
          <cell r="W1578" t="str">
            <v>Operational</v>
          </cell>
          <cell r="X1578" t="str">
            <v>Operational</v>
          </cell>
          <cell r="Y1578" t="str">
            <v>Operational</v>
          </cell>
          <cell r="Z1578" t="str">
            <v>Operational</v>
          </cell>
          <cell r="AA1578" t="str">
            <v>Operational</v>
          </cell>
          <cell r="AB1578" t="str">
            <v>Operational</v>
          </cell>
          <cell r="AC1578" t="str">
            <v>Operational</v>
          </cell>
          <cell r="AD1578" t="str">
            <v>Operational</v>
          </cell>
          <cell r="AE1578" t="str">
            <v>Operational</v>
          </cell>
          <cell r="AF1578" t="str">
            <v>Operational</v>
          </cell>
        </row>
        <row r="1579">
          <cell r="N1579" t="str">
            <v>China</v>
          </cell>
          <cell r="W1579" t="str">
            <v>Operational</v>
          </cell>
          <cell r="X1579" t="str">
            <v>Operational</v>
          </cell>
          <cell r="Y1579" t="str">
            <v>Operational</v>
          </cell>
          <cell r="Z1579" t="str">
            <v>Operational</v>
          </cell>
          <cell r="AA1579" t="str">
            <v>Operational</v>
          </cell>
          <cell r="AB1579" t="str">
            <v>Operational</v>
          </cell>
          <cell r="AC1579" t="str">
            <v>Operational</v>
          </cell>
          <cell r="AD1579" t="str">
            <v>Operational</v>
          </cell>
          <cell r="AE1579" t="str">
            <v>Operational</v>
          </cell>
          <cell r="AF1579" t="str">
            <v>Operational</v>
          </cell>
        </row>
        <row r="1580">
          <cell r="N1580" t="str">
            <v>China</v>
          </cell>
          <cell r="W1580" t="str">
            <v>Operational</v>
          </cell>
          <cell r="X1580" t="str">
            <v>Operational</v>
          </cell>
          <cell r="Y1580" t="str">
            <v>Operational</v>
          </cell>
          <cell r="Z1580" t="str">
            <v>Operational</v>
          </cell>
          <cell r="AA1580" t="str">
            <v>Operational</v>
          </cell>
          <cell r="AB1580" t="str">
            <v>Operational</v>
          </cell>
          <cell r="AC1580" t="str">
            <v>Operational</v>
          </cell>
          <cell r="AD1580" t="str">
            <v>Operational</v>
          </cell>
          <cell r="AE1580" t="str">
            <v>Operational</v>
          </cell>
          <cell r="AF1580" t="str">
            <v>Operational</v>
          </cell>
        </row>
        <row r="1581">
          <cell r="N1581" t="str">
            <v>China</v>
          </cell>
          <cell r="W1581" t="str">
            <v>Operational</v>
          </cell>
          <cell r="X1581" t="str">
            <v>Operational</v>
          </cell>
          <cell r="Y1581" t="str">
            <v>Operational</v>
          </cell>
          <cell r="Z1581" t="str">
            <v>Operational</v>
          </cell>
          <cell r="AA1581" t="str">
            <v>Operational</v>
          </cell>
          <cell r="AB1581" t="str">
            <v>Operational</v>
          </cell>
          <cell r="AC1581" t="str">
            <v>Operational</v>
          </cell>
          <cell r="AD1581" t="str">
            <v>Operational</v>
          </cell>
          <cell r="AE1581" t="str">
            <v>Operational</v>
          </cell>
          <cell r="AF1581" t="str">
            <v>Operational</v>
          </cell>
        </row>
        <row r="1582">
          <cell r="N1582" t="str">
            <v>China</v>
          </cell>
          <cell r="W1582" t="str">
            <v>Pending</v>
          </cell>
          <cell r="X1582" t="str">
            <v>Pending</v>
          </cell>
          <cell r="Y1582" t="str">
            <v>Pending</v>
          </cell>
          <cell r="Z1582" t="str">
            <v>Pending</v>
          </cell>
          <cell r="AA1582" t="str">
            <v>Pending</v>
          </cell>
          <cell r="AB1582" t="str">
            <v>Pending</v>
          </cell>
          <cell r="AC1582" t="str">
            <v>Pending</v>
          </cell>
          <cell r="AD1582" t="str">
            <v>Pending</v>
          </cell>
          <cell r="AE1582" t="str">
            <v>Pending</v>
          </cell>
          <cell r="AF1582" t="str">
            <v>Pending</v>
          </cell>
        </row>
        <row r="1583">
          <cell r="N1583" t="str">
            <v>China</v>
          </cell>
          <cell r="W1583" t="str">
            <v>Operational</v>
          </cell>
          <cell r="X1583" t="str">
            <v>Operational</v>
          </cell>
          <cell r="Y1583" t="str">
            <v>Operational</v>
          </cell>
          <cell r="Z1583" t="str">
            <v>Operational</v>
          </cell>
          <cell r="AA1583" t="str">
            <v>Operational</v>
          </cell>
          <cell r="AB1583" t="str">
            <v>Operational</v>
          </cell>
          <cell r="AC1583" t="str">
            <v>Operational</v>
          </cell>
          <cell r="AD1583" t="str">
            <v>Operational</v>
          </cell>
          <cell r="AE1583" t="str">
            <v>Operational</v>
          </cell>
          <cell r="AF1583" t="str">
            <v>Operational</v>
          </cell>
        </row>
        <row r="1584">
          <cell r="N1584" t="str">
            <v>Hong Kong SAR, China</v>
          </cell>
          <cell r="W1584" t="str">
            <v>Operational</v>
          </cell>
          <cell r="X1584" t="str">
            <v>Operational</v>
          </cell>
          <cell r="Y1584" t="str">
            <v>Operational</v>
          </cell>
          <cell r="Z1584" t="str">
            <v>Operational</v>
          </cell>
          <cell r="AA1584" t="str">
            <v>Operational</v>
          </cell>
          <cell r="AB1584" t="str">
            <v>Operational</v>
          </cell>
          <cell r="AC1584" t="str">
            <v>Operational</v>
          </cell>
          <cell r="AD1584" t="str">
            <v>Operational</v>
          </cell>
          <cell r="AE1584" t="str">
            <v>Operational</v>
          </cell>
          <cell r="AF1584" t="str">
            <v>Operational</v>
          </cell>
        </row>
        <row r="1585">
          <cell r="N1585" t="str">
            <v>China</v>
          </cell>
          <cell r="W1585" t="str">
            <v>Operational</v>
          </cell>
          <cell r="X1585" t="str">
            <v>Operational</v>
          </cell>
          <cell r="Y1585" t="str">
            <v>Operational</v>
          </cell>
          <cell r="Z1585" t="str">
            <v>Operational</v>
          </cell>
          <cell r="AA1585" t="str">
            <v>Operational</v>
          </cell>
          <cell r="AB1585" t="str">
            <v>Operational</v>
          </cell>
          <cell r="AC1585" t="str">
            <v>Operational</v>
          </cell>
          <cell r="AD1585" t="str">
            <v>Operational</v>
          </cell>
          <cell r="AE1585" t="str">
            <v>Operational</v>
          </cell>
          <cell r="AF1585" t="str">
            <v>Operational</v>
          </cell>
        </row>
        <row r="1586">
          <cell r="N1586" t="str">
            <v>China</v>
          </cell>
          <cell r="W1586" t="str">
            <v>Operational</v>
          </cell>
          <cell r="X1586" t="str">
            <v>Operational</v>
          </cell>
          <cell r="Y1586" t="str">
            <v>Operational</v>
          </cell>
          <cell r="Z1586" t="str">
            <v>Operational</v>
          </cell>
          <cell r="AA1586" t="str">
            <v>Operational</v>
          </cell>
          <cell r="AB1586" t="str">
            <v>Operational</v>
          </cell>
          <cell r="AC1586" t="str">
            <v>Operational</v>
          </cell>
          <cell r="AD1586" t="str">
            <v>Operational</v>
          </cell>
          <cell r="AE1586" t="str">
            <v>Operational</v>
          </cell>
          <cell r="AF1586" t="str">
            <v>Operational</v>
          </cell>
        </row>
        <row r="1587">
          <cell r="N1587" t="str">
            <v>China</v>
          </cell>
          <cell r="W1587" t="str">
            <v>Pending</v>
          </cell>
          <cell r="X1587" t="str">
            <v>Pending</v>
          </cell>
          <cell r="Y1587" t="str">
            <v>Pending</v>
          </cell>
          <cell r="Z1587" t="str">
            <v>Pending</v>
          </cell>
          <cell r="AA1587" t="str">
            <v>Pending</v>
          </cell>
          <cell r="AB1587" t="str">
            <v>Pending</v>
          </cell>
          <cell r="AC1587" t="str">
            <v>Pending</v>
          </cell>
          <cell r="AD1587" t="str">
            <v>Pending</v>
          </cell>
          <cell r="AE1587" t="str">
            <v>Pending</v>
          </cell>
          <cell r="AF1587" t="str">
            <v>Pending</v>
          </cell>
        </row>
        <row r="1588">
          <cell r="N1588" t="str">
            <v>China</v>
          </cell>
          <cell r="W1588" t="str">
            <v>Operational</v>
          </cell>
          <cell r="X1588" t="str">
            <v>Operational</v>
          </cell>
          <cell r="Y1588" t="str">
            <v>Operational</v>
          </cell>
          <cell r="Z1588" t="str">
            <v>Operational</v>
          </cell>
          <cell r="AA1588" t="str">
            <v>Operational</v>
          </cell>
          <cell r="AB1588" t="str">
            <v>Operational</v>
          </cell>
          <cell r="AC1588" t="str">
            <v>Operational</v>
          </cell>
          <cell r="AD1588" t="str">
            <v>Operational</v>
          </cell>
          <cell r="AE1588" t="str">
            <v>Operational</v>
          </cell>
          <cell r="AF1588" t="str">
            <v>Operational</v>
          </cell>
        </row>
        <row r="1589">
          <cell r="N1589" t="str">
            <v>China</v>
          </cell>
          <cell r="W1589" t="str">
            <v>Operational</v>
          </cell>
          <cell r="X1589" t="str">
            <v>Operational</v>
          </cell>
          <cell r="Y1589" t="str">
            <v>Operational</v>
          </cell>
          <cell r="Z1589" t="str">
            <v>Operational</v>
          </cell>
          <cell r="AA1589" t="str">
            <v>Operational</v>
          </cell>
          <cell r="AB1589" t="str">
            <v>Operational</v>
          </cell>
          <cell r="AC1589" t="str">
            <v>Operational</v>
          </cell>
          <cell r="AD1589" t="str">
            <v>Operational</v>
          </cell>
          <cell r="AE1589" t="str">
            <v>Operational</v>
          </cell>
          <cell r="AF1589" t="str">
            <v>Operational</v>
          </cell>
        </row>
        <row r="1590">
          <cell r="N1590" t="str">
            <v>China</v>
          </cell>
          <cell r="W1590" t="str">
            <v>Operational</v>
          </cell>
          <cell r="X1590" t="str">
            <v>Operational</v>
          </cell>
          <cell r="Y1590" t="str">
            <v>Operational</v>
          </cell>
          <cell r="Z1590" t="str">
            <v>Operational</v>
          </cell>
          <cell r="AA1590" t="str">
            <v>Operational</v>
          </cell>
          <cell r="AB1590" t="str">
            <v>Operational</v>
          </cell>
          <cell r="AC1590" t="str">
            <v>Operational</v>
          </cell>
          <cell r="AD1590" t="str">
            <v>Operational</v>
          </cell>
          <cell r="AE1590" t="str">
            <v>Operational</v>
          </cell>
          <cell r="AF1590" t="str">
            <v>Operational</v>
          </cell>
        </row>
        <row r="1591">
          <cell r="N1591" t="str">
            <v>China</v>
          </cell>
          <cell r="W1591" t="str">
            <v>Operational</v>
          </cell>
          <cell r="X1591" t="str">
            <v>Operational</v>
          </cell>
          <cell r="Y1591" t="str">
            <v>Operational</v>
          </cell>
          <cell r="Z1591" t="str">
            <v>Operational</v>
          </cell>
          <cell r="AA1591" t="str">
            <v>Operational</v>
          </cell>
          <cell r="AB1591" t="str">
            <v>Operational</v>
          </cell>
          <cell r="AC1591" t="str">
            <v>Operational</v>
          </cell>
          <cell r="AD1591" t="str">
            <v>Operational</v>
          </cell>
          <cell r="AE1591" t="str">
            <v>Operational</v>
          </cell>
          <cell r="AF1591" t="str">
            <v>Operational</v>
          </cell>
        </row>
        <row r="1592">
          <cell r="N1592" t="str">
            <v>China</v>
          </cell>
          <cell r="W1592" t="str">
            <v>Operational</v>
          </cell>
          <cell r="X1592" t="str">
            <v>Operational</v>
          </cell>
          <cell r="Y1592" t="str">
            <v>Operational</v>
          </cell>
          <cell r="Z1592" t="str">
            <v>Operational</v>
          </cell>
          <cell r="AA1592" t="str">
            <v>Operational</v>
          </cell>
          <cell r="AB1592" t="str">
            <v>Operational</v>
          </cell>
          <cell r="AC1592" t="str">
            <v>Operational</v>
          </cell>
          <cell r="AD1592" t="str">
            <v>Operational</v>
          </cell>
          <cell r="AE1592" t="str">
            <v>Operational</v>
          </cell>
          <cell r="AF1592" t="str">
            <v>Operational</v>
          </cell>
        </row>
        <row r="1593">
          <cell r="N1593" t="str">
            <v>China</v>
          </cell>
          <cell r="W1593" t="str">
            <v>Operational</v>
          </cell>
          <cell r="X1593" t="str">
            <v>Operational</v>
          </cell>
          <cell r="Y1593" t="str">
            <v>Operational</v>
          </cell>
          <cell r="Z1593" t="str">
            <v>Operational</v>
          </cell>
          <cell r="AA1593" t="str">
            <v>Operational</v>
          </cell>
          <cell r="AB1593" t="str">
            <v>Operational</v>
          </cell>
          <cell r="AC1593" t="str">
            <v>Operational</v>
          </cell>
          <cell r="AD1593" t="str">
            <v>Operational</v>
          </cell>
          <cell r="AE1593" t="str">
            <v>Operational</v>
          </cell>
          <cell r="AF1593" t="str">
            <v>Operational</v>
          </cell>
        </row>
        <row r="1594">
          <cell r="N1594" t="str">
            <v>China</v>
          </cell>
          <cell r="W1594" t="str">
            <v>Operational</v>
          </cell>
          <cell r="X1594" t="str">
            <v>Operational</v>
          </cell>
          <cell r="Y1594" t="str">
            <v>Operational</v>
          </cell>
          <cell r="Z1594" t="str">
            <v>Operational</v>
          </cell>
          <cell r="AA1594" t="str">
            <v>Operational</v>
          </cell>
          <cell r="AB1594" t="str">
            <v>Operational</v>
          </cell>
          <cell r="AC1594" t="str">
            <v>Operational</v>
          </cell>
          <cell r="AD1594" t="str">
            <v>Operational</v>
          </cell>
          <cell r="AE1594" t="str">
            <v>Operational</v>
          </cell>
          <cell r="AF1594" t="str">
            <v>Operational</v>
          </cell>
        </row>
        <row r="1595">
          <cell r="N1595" t="str">
            <v>China</v>
          </cell>
          <cell r="W1595" t="str">
            <v>Operational</v>
          </cell>
          <cell r="X1595" t="str">
            <v>Operational</v>
          </cell>
          <cell r="Y1595" t="str">
            <v>Operational</v>
          </cell>
          <cell r="Z1595" t="str">
            <v>Operational</v>
          </cell>
          <cell r="AA1595" t="str">
            <v>Operational</v>
          </cell>
          <cell r="AB1595" t="str">
            <v>Operational</v>
          </cell>
          <cell r="AC1595" t="str">
            <v>Operational</v>
          </cell>
          <cell r="AD1595" t="str">
            <v>Operational</v>
          </cell>
          <cell r="AE1595" t="str">
            <v>Operational</v>
          </cell>
          <cell r="AF1595" t="str">
            <v>Operational</v>
          </cell>
        </row>
        <row r="1596">
          <cell r="N1596" t="str">
            <v>China</v>
          </cell>
          <cell r="W1596" t="str">
            <v>Operational</v>
          </cell>
          <cell r="X1596" t="str">
            <v>Operational</v>
          </cell>
          <cell r="Y1596" t="str">
            <v>Operational</v>
          </cell>
          <cell r="Z1596" t="str">
            <v>Operational</v>
          </cell>
          <cell r="AA1596" t="str">
            <v>Operational</v>
          </cell>
          <cell r="AB1596" t="str">
            <v>Operational</v>
          </cell>
          <cell r="AC1596" t="str">
            <v>Operational</v>
          </cell>
          <cell r="AD1596" t="str">
            <v>Operational</v>
          </cell>
          <cell r="AE1596" t="str">
            <v>Operational</v>
          </cell>
          <cell r="AF1596" t="str">
            <v>Operational</v>
          </cell>
        </row>
        <row r="1597">
          <cell r="N1597" t="str">
            <v>China</v>
          </cell>
          <cell r="W1597" t="str">
            <v>Operational</v>
          </cell>
          <cell r="X1597" t="str">
            <v>Operational</v>
          </cell>
          <cell r="Y1597" t="str">
            <v>Operational</v>
          </cell>
          <cell r="Z1597" t="str">
            <v>Operational</v>
          </cell>
          <cell r="AA1597" t="str">
            <v>Operational</v>
          </cell>
          <cell r="AB1597" t="str">
            <v>Operational</v>
          </cell>
          <cell r="AC1597" t="str">
            <v>Operational</v>
          </cell>
          <cell r="AD1597" t="str">
            <v>Operational</v>
          </cell>
          <cell r="AE1597" t="str">
            <v>Operational</v>
          </cell>
          <cell r="AF1597" t="str">
            <v>Operational</v>
          </cell>
        </row>
        <row r="1598">
          <cell r="N1598" t="str">
            <v>China</v>
          </cell>
          <cell r="W1598" t="str">
            <v>Operational</v>
          </cell>
          <cell r="X1598" t="str">
            <v>Operational</v>
          </cell>
          <cell r="Y1598" t="str">
            <v>Operational</v>
          </cell>
          <cell r="Z1598" t="str">
            <v>Operational</v>
          </cell>
          <cell r="AA1598" t="str">
            <v>Operational</v>
          </cell>
          <cell r="AB1598" t="str">
            <v>Operational</v>
          </cell>
          <cell r="AC1598" t="str">
            <v>Operational</v>
          </cell>
          <cell r="AD1598" t="str">
            <v>Operational</v>
          </cell>
          <cell r="AE1598" t="str">
            <v>Operational</v>
          </cell>
          <cell r="AF1598" t="str">
            <v>Operational</v>
          </cell>
        </row>
        <row r="1599">
          <cell r="N1599" t="str">
            <v>China</v>
          </cell>
          <cell r="W1599" t="str">
            <v>Operational</v>
          </cell>
          <cell r="X1599" t="str">
            <v>Operational</v>
          </cell>
          <cell r="Y1599" t="str">
            <v>Operational</v>
          </cell>
          <cell r="Z1599" t="str">
            <v>Operational</v>
          </cell>
          <cell r="AA1599" t="str">
            <v>Operational</v>
          </cell>
          <cell r="AB1599" t="str">
            <v>Operational</v>
          </cell>
          <cell r="AC1599" t="str">
            <v>Operational</v>
          </cell>
          <cell r="AD1599" t="str">
            <v>Operational</v>
          </cell>
          <cell r="AE1599" t="str">
            <v>Operational</v>
          </cell>
          <cell r="AF1599" t="str">
            <v>Operational</v>
          </cell>
        </row>
        <row r="1600">
          <cell r="N1600" t="str">
            <v>China</v>
          </cell>
          <cell r="W1600" t="str">
            <v>Operational</v>
          </cell>
          <cell r="X1600" t="str">
            <v>Operational</v>
          </cell>
          <cell r="Y1600" t="str">
            <v>Operational</v>
          </cell>
          <cell r="Z1600" t="str">
            <v>Operational</v>
          </cell>
          <cell r="AA1600" t="str">
            <v>Operational</v>
          </cell>
          <cell r="AB1600" t="str">
            <v>Operational</v>
          </cell>
          <cell r="AC1600" t="str">
            <v>Operational</v>
          </cell>
          <cell r="AD1600" t="str">
            <v>Operational</v>
          </cell>
          <cell r="AE1600" t="str">
            <v>Operational</v>
          </cell>
          <cell r="AF1600" t="str">
            <v>Operational</v>
          </cell>
        </row>
        <row r="1601">
          <cell r="N1601" t="str">
            <v>China</v>
          </cell>
          <cell r="W1601" t="str">
            <v>Operational</v>
          </cell>
          <cell r="X1601" t="str">
            <v>Operational</v>
          </cell>
          <cell r="Y1601" t="str">
            <v>Operational</v>
          </cell>
          <cell r="Z1601" t="str">
            <v>Operational</v>
          </cell>
          <cell r="AA1601" t="str">
            <v>Operational</v>
          </cell>
          <cell r="AB1601" t="str">
            <v>Operational</v>
          </cell>
          <cell r="AC1601" t="str">
            <v>Operational</v>
          </cell>
          <cell r="AD1601" t="str">
            <v>Operational</v>
          </cell>
          <cell r="AE1601" t="str">
            <v>Operational</v>
          </cell>
          <cell r="AF1601" t="str">
            <v>Operational</v>
          </cell>
        </row>
        <row r="1602">
          <cell r="N1602" t="str">
            <v>China</v>
          </cell>
          <cell r="W1602" t="str">
            <v>Operational</v>
          </cell>
          <cell r="X1602" t="str">
            <v>Operational</v>
          </cell>
          <cell r="Y1602" t="str">
            <v>Operational</v>
          </cell>
          <cell r="Z1602" t="str">
            <v>Operational</v>
          </cell>
          <cell r="AA1602" t="str">
            <v>Operational</v>
          </cell>
          <cell r="AB1602" t="str">
            <v>Operational</v>
          </cell>
          <cell r="AC1602" t="str">
            <v>Operational</v>
          </cell>
          <cell r="AD1602" t="str">
            <v>Operational</v>
          </cell>
          <cell r="AE1602" t="str">
            <v>Operational</v>
          </cell>
          <cell r="AF1602" t="str">
            <v>Operational</v>
          </cell>
        </row>
        <row r="1603">
          <cell r="N1603" t="str">
            <v>China</v>
          </cell>
          <cell r="W1603" t="str">
            <v>Operational</v>
          </cell>
          <cell r="X1603" t="str">
            <v>Operational</v>
          </cell>
          <cell r="Y1603" t="str">
            <v>Operational</v>
          </cell>
          <cell r="Z1603" t="str">
            <v>Operational</v>
          </cell>
          <cell r="AA1603" t="str">
            <v>Operational</v>
          </cell>
          <cell r="AB1603" t="str">
            <v>Operational</v>
          </cell>
          <cell r="AC1603" t="str">
            <v>Operational</v>
          </cell>
          <cell r="AD1603" t="str">
            <v>Operational</v>
          </cell>
          <cell r="AE1603" t="str">
            <v>Operational</v>
          </cell>
          <cell r="AF1603" t="str">
            <v>Operational</v>
          </cell>
        </row>
        <row r="1604">
          <cell r="N1604" t="str">
            <v>China</v>
          </cell>
          <cell r="W1604" t="str">
            <v>Operational</v>
          </cell>
          <cell r="X1604" t="str">
            <v>Operational</v>
          </cell>
          <cell r="Y1604" t="str">
            <v>Operational</v>
          </cell>
          <cell r="Z1604" t="str">
            <v>Operational</v>
          </cell>
          <cell r="AA1604" t="str">
            <v>Operational</v>
          </cell>
          <cell r="AB1604" t="str">
            <v>Operational</v>
          </cell>
          <cell r="AC1604" t="str">
            <v>Operational</v>
          </cell>
          <cell r="AD1604" t="str">
            <v>Operational</v>
          </cell>
          <cell r="AE1604" t="str">
            <v>Operational</v>
          </cell>
          <cell r="AF1604" t="str">
            <v>Operational</v>
          </cell>
        </row>
        <row r="1605">
          <cell r="N1605" t="str">
            <v>China</v>
          </cell>
          <cell r="W1605" t="str">
            <v>Operational</v>
          </cell>
          <cell r="X1605" t="str">
            <v>Operational</v>
          </cell>
          <cell r="Y1605" t="str">
            <v>Operational</v>
          </cell>
          <cell r="Z1605" t="str">
            <v>Operational</v>
          </cell>
          <cell r="AA1605" t="str">
            <v>Operational</v>
          </cell>
          <cell r="AB1605" t="str">
            <v>Operational</v>
          </cell>
          <cell r="AC1605" t="str">
            <v>Operational</v>
          </cell>
          <cell r="AD1605" t="str">
            <v>Operational</v>
          </cell>
          <cell r="AE1605" t="str">
            <v>Operational</v>
          </cell>
          <cell r="AF1605" t="str">
            <v>Operational</v>
          </cell>
        </row>
        <row r="1606">
          <cell r="N1606" t="str">
            <v>China</v>
          </cell>
          <cell r="W1606" t="str">
            <v>Operational</v>
          </cell>
          <cell r="X1606" t="str">
            <v>Operational</v>
          </cell>
          <cell r="Y1606" t="str">
            <v>Operational</v>
          </cell>
          <cell r="Z1606" t="str">
            <v>Operational</v>
          </cell>
          <cell r="AA1606" t="str">
            <v>Operational</v>
          </cell>
          <cell r="AB1606" t="str">
            <v>Operational</v>
          </cell>
          <cell r="AC1606" t="str">
            <v>Operational</v>
          </cell>
          <cell r="AD1606" t="str">
            <v>Operational</v>
          </cell>
          <cell r="AE1606" t="str">
            <v>Operational</v>
          </cell>
          <cell r="AF1606" t="str">
            <v>Operational</v>
          </cell>
        </row>
        <row r="1607">
          <cell r="N1607" t="str">
            <v>China</v>
          </cell>
          <cell r="W1607" t="str">
            <v>Operational</v>
          </cell>
          <cell r="X1607" t="str">
            <v>Operational</v>
          </cell>
          <cell r="Y1607" t="str">
            <v>Operational</v>
          </cell>
          <cell r="Z1607" t="str">
            <v>Operational</v>
          </cell>
          <cell r="AA1607" t="str">
            <v>Operational</v>
          </cell>
          <cell r="AB1607" t="str">
            <v>Operational</v>
          </cell>
          <cell r="AC1607" t="str">
            <v>Operational</v>
          </cell>
          <cell r="AD1607" t="str">
            <v>Operational</v>
          </cell>
          <cell r="AE1607" t="str">
            <v>Operational</v>
          </cell>
          <cell r="AF1607" t="str">
            <v>Operational</v>
          </cell>
        </row>
        <row r="1608">
          <cell r="N1608" t="str">
            <v>China</v>
          </cell>
          <cell r="W1608" t="str">
            <v>Operational</v>
          </cell>
          <cell r="X1608" t="str">
            <v>Operational</v>
          </cell>
          <cell r="Y1608" t="str">
            <v>Operational</v>
          </cell>
          <cell r="Z1608" t="str">
            <v>Operational</v>
          </cell>
          <cell r="AA1608" t="str">
            <v>Operational</v>
          </cell>
          <cell r="AB1608" t="str">
            <v>Operational</v>
          </cell>
          <cell r="AC1608" t="str">
            <v>Operational</v>
          </cell>
          <cell r="AD1608" t="str">
            <v>Operational</v>
          </cell>
          <cell r="AE1608" t="str">
            <v>Operational</v>
          </cell>
          <cell r="AF1608" t="str">
            <v>Operational</v>
          </cell>
        </row>
        <row r="1609">
          <cell r="N1609" t="str">
            <v>China</v>
          </cell>
          <cell r="W1609" t="str">
            <v>Operational</v>
          </cell>
          <cell r="X1609" t="str">
            <v>Operational</v>
          </cell>
          <cell r="Y1609" t="str">
            <v>Operational</v>
          </cell>
          <cell r="Z1609" t="str">
            <v>Operational</v>
          </cell>
          <cell r="AA1609" t="str">
            <v>Operational</v>
          </cell>
          <cell r="AB1609" t="str">
            <v>Operational</v>
          </cell>
          <cell r="AC1609" t="str">
            <v>Operational</v>
          </cell>
          <cell r="AD1609" t="str">
            <v>Operational</v>
          </cell>
          <cell r="AE1609" t="str">
            <v>Operational</v>
          </cell>
          <cell r="AF1609" t="str">
            <v>Operational</v>
          </cell>
        </row>
        <row r="1610">
          <cell r="N1610" t="str">
            <v>China</v>
          </cell>
          <cell r="W1610" t="str">
            <v>Operational</v>
          </cell>
          <cell r="X1610" t="str">
            <v>Operational</v>
          </cell>
          <cell r="Y1610" t="str">
            <v>Operational</v>
          </cell>
          <cell r="Z1610" t="str">
            <v>Operational</v>
          </cell>
          <cell r="AA1610" t="str">
            <v>Operational</v>
          </cell>
          <cell r="AB1610" t="str">
            <v>Operational</v>
          </cell>
          <cell r="AC1610" t="str">
            <v>Operational</v>
          </cell>
          <cell r="AD1610" t="str">
            <v>Operational</v>
          </cell>
          <cell r="AE1610" t="str">
            <v>Operational</v>
          </cell>
          <cell r="AF1610" t="str">
            <v>Operational</v>
          </cell>
        </row>
        <row r="1611">
          <cell r="N1611" t="str">
            <v>Australia</v>
          </cell>
          <cell r="W1611" t="str">
            <v>Operational</v>
          </cell>
          <cell r="X1611" t="str">
            <v>Operational</v>
          </cell>
          <cell r="Y1611" t="str">
            <v>Operational</v>
          </cell>
          <cell r="Z1611" t="str">
            <v>Operational</v>
          </cell>
          <cell r="AA1611" t="str">
            <v>Operational</v>
          </cell>
          <cell r="AB1611" t="str">
            <v>Operational</v>
          </cell>
          <cell r="AC1611" t="str">
            <v>Operational</v>
          </cell>
          <cell r="AD1611" t="str">
            <v>Operational</v>
          </cell>
          <cell r="AE1611" t="str">
            <v>Operational</v>
          </cell>
          <cell r="AF1611" t="str">
            <v>Operational</v>
          </cell>
        </row>
        <row r="1612">
          <cell r="N1612" t="str">
            <v>Australia</v>
          </cell>
          <cell r="W1612" t="str">
            <v>Operational</v>
          </cell>
          <cell r="X1612" t="str">
            <v>Operational</v>
          </cell>
          <cell r="Y1612" t="str">
            <v>Operational</v>
          </cell>
          <cell r="Z1612" t="str">
            <v>Operational</v>
          </cell>
          <cell r="AA1612" t="str">
            <v>Operational</v>
          </cell>
          <cell r="AB1612" t="str">
            <v>Operational</v>
          </cell>
          <cell r="AC1612" t="str">
            <v>Operational</v>
          </cell>
          <cell r="AD1612" t="str">
            <v>Operational</v>
          </cell>
          <cell r="AE1612" t="str">
            <v>Operational</v>
          </cell>
          <cell r="AF1612" t="str">
            <v>Operational</v>
          </cell>
        </row>
        <row r="1613">
          <cell r="N1613" t="str">
            <v>Australia</v>
          </cell>
          <cell r="W1613" t="str">
            <v>Operational</v>
          </cell>
          <cell r="X1613" t="str">
            <v>Operational</v>
          </cell>
          <cell r="Y1613" t="str">
            <v>Operational</v>
          </cell>
          <cell r="Z1613" t="str">
            <v>Operational</v>
          </cell>
          <cell r="AA1613" t="str">
            <v>Operational</v>
          </cell>
          <cell r="AB1613" t="str">
            <v>Operational</v>
          </cell>
          <cell r="AC1613" t="str">
            <v>Operational</v>
          </cell>
          <cell r="AD1613" t="str">
            <v>Operational</v>
          </cell>
          <cell r="AE1613" t="str">
            <v>Operational</v>
          </cell>
          <cell r="AF1613" t="str">
            <v>Operational</v>
          </cell>
        </row>
        <row r="1614">
          <cell r="N1614" t="str">
            <v>China</v>
          </cell>
          <cell r="W1614" t="str">
            <v>Operational</v>
          </cell>
          <cell r="X1614" t="str">
            <v>Operational</v>
          </cell>
          <cell r="Y1614" t="str">
            <v>Operational</v>
          </cell>
          <cell r="Z1614" t="str">
            <v>Operational</v>
          </cell>
          <cell r="AA1614" t="str">
            <v>Operational</v>
          </cell>
          <cell r="AB1614" t="str">
            <v>Operational</v>
          </cell>
          <cell r="AC1614" t="str">
            <v>Operational</v>
          </cell>
          <cell r="AD1614" t="str">
            <v>Operational</v>
          </cell>
          <cell r="AE1614" t="str">
            <v>Operational</v>
          </cell>
          <cell r="AF1614" t="str">
            <v>Operational</v>
          </cell>
        </row>
        <row r="1615">
          <cell r="N1615" t="str">
            <v>China</v>
          </cell>
          <cell r="W1615" t="str">
            <v>Operational</v>
          </cell>
          <cell r="X1615" t="str">
            <v>Operational</v>
          </cell>
          <cell r="Y1615" t="str">
            <v>Operational</v>
          </cell>
          <cell r="Z1615" t="str">
            <v>Operational</v>
          </cell>
          <cell r="AA1615" t="str">
            <v>Operational</v>
          </cell>
          <cell r="AB1615" t="str">
            <v>Operational</v>
          </cell>
          <cell r="AC1615" t="str">
            <v>Operational</v>
          </cell>
          <cell r="AD1615" t="str">
            <v>Operational</v>
          </cell>
          <cell r="AE1615" t="str">
            <v>Operational</v>
          </cell>
          <cell r="AF1615" t="str">
            <v>Operational</v>
          </cell>
        </row>
        <row r="1616">
          <cell r="N1616" t="str">
            <v>China</v>
          </cell>
          <cell r="W1616" t="str">
            <v>Operational</v>
          </cell>
          <cell r="X1616" t="str">
            <v>Operational</v>
          </cell>
          <cell r="Y1616" t="str">
            <v>Operational</v>
          </cell>
          <cell r="Z1616" t="str">
            <v>Operational</v>
          </cell>
          <cell r="AA1616" t="str">
            <v>Operational</v>
          </cell>
          <cell r="AB1616" t="str">
            <v>Operational</v>
          </cell>
          <cell r="AC1616" t="str">
            <v>Operational</v>
          </cell>
          <cell r="AD1616" t="str">
            <v>Operational</v>
          </cell>
          <cell r="AE1616" t="str">
            <v>Operational</v>
          </cell>
          <cell r="AF1616" t="str">
            <v>Operational</v>
          </cell>
        </row>
        <row r="1617">
          <cell r="N1617" t="str">
            <v>China</v>
          </cell>
          <cell r="W1617" t="str">
            <v>Operational</v>
          </cell>
          <cell r="X1617" t="str">
            <v>Operational</v>
          </cell>
          <cell r="Y1617" t="str">
            <v>Operational</v>
          </cell>
          <cell r="Z1617" t="str">
            <v>Operational</v>
          </cell>
          <cell r="AA1617" t="str">
            <v>Operational</v>
          </cell>
          <cell r="AB1617" t="str">
            <v>Operational</v>
          </cell>
          <cell r="AC1617" t="str">
            <v>Operational</v>
          </cell>
          <cell r="AD1617" t="str">
            <v>Operational</v>
          </cell>
          <cell r="AE1617" t="str">
            <v>Operational</v>
          </cell>
          <cell r="AF1617" t="str">
            <v>Operational</v>
          </cell>
        </row>
        <row r="1618">
          <cell r="N1618" t="str">
            <v>China</v>
          </cell>
          <cell r="W1618" t="str">
            <v>Operational</v>
          </cell>
          <cell r="X1618" t="str">
            <v>Operational</v>
          </cell>
          <cell r="Y1618" t="str">
            <v>Operational</v>
          </cell>
          <cell r="Z1618" t="str">
            <v>Operational</v>
          </cell>
          <cell r="AA1618" t="str">
            <v>Operational</v>
          </cell>
          <cell r="AB1618" t="str">
            <v>Operational</v>
          </cell>
          <cell r="AC1618" t="str">
            <v>Operational</v>
          </cell>
          <cell r="AD1618" t="str">
            <v>Operational</v>
          </cell>
          <cell r="AE1618" t="str">
            <v>Operational</v>
          </cell>
          <cell r="AF1618" t="str">
            <v>Operational</v>
          </cell>
        </row>
        <row r="1619">
          <cell r="N1619" t="str">
            <v>China</v>
          </cell>
          <cell r="AB1619" t="str">
            <v>Operational</v>
          </cell>
          <cell r="AC1619" t="str">
            <v>Operational</v>
          </cell>
          <cell r="AD1619" t="str">
            <v>Operational</v>
          </cell>
          <cell r="AE1619" t="str">
            <v>Operational</v>
          </cell>
          <cell r="AF1619" t="str">
            <v>Operational</v>
          </cell>
        </row>
        <row r="1620">
          <cell r="N1620" t="str">
            <v>China</v>
          </cell>
          <cell r="W1620" t="str">
            <v>Operational</v>
          </cell>
          <cell r="X1620" t="str">
            <v>Operational</v>
          </cell>
          <cell r="Y1620" t="str">
            <v>Operational</v>
          </cell>
          <cell r="Z1620" t="str">
            <v>Operational</v>
          </cell>
          <cell r="AA1620" t="str">
            <v>Operational</v>
          </cell>
          <cell r="AB1620" t="str">
            <v>Operational</v>
          </cell>
          <cell r="AC1620" t="str">
            <v>Operational</v>
          </cell>
          <cell r="AD1620" t="str">
            <v>Operational</v>
          </cell>
          <cell r="AE1620" t="str">
            <v>Operational</v>
          </cell>
          <cell r="AF1620" t="str">
            <v>Operational</v>
          </cell>
        </row>
        <row r="1621">
          <cell r="N1621" t="str">
            <v>China</v>
          </cell>
          <cell r="W1621" t="str">
            <v>Operational</v>
          </cell>
          <cell r="X1621" t="str">
            <v>Operational</v>
          </cell>
          <cell r="Y1621" t="str">
            <v>Operational</v>
          </cell>
          <cell r="Z1621" t="str">
            <v>Operational</v>
          </cell>
          <cell r="AA1621" t="str">
            <v>Operational</v>
          </cell>
          <cell r="AB1621" t="str">
            <v>Operational</v>
          </cell>
          <cell r="AC1621" t="str">
            <v>Operational</v>
          </cell>
          <cell r="AD1621" t="str">
            <v>Operational</v>
          </cell>
          <cell r="AE1621" t="str">
            <v>Operational</v>
          </cell>
          <cell r="AF1621" t="str">
            <v>Operational</v>
          </cell>
        </row>
        <row r="1622">
          <cell r="N1622" t="str">
            <v>China</v>
          </cell>
          <cell r="W1622" t="str">
            <v>Operational</v>
          </cell>
          <cell r="X1622" t="str">
            <v>Operational</v>
          </cell>
          <cell r="Y1622" t="str">
            <v>Operational</v>
          </cell>
          <cell r="Z1622" t="str">
            <v>Operational</v>
          </cell>
          <cell r="AA1622" t="str">
            <v>Operational</v>
          </cell>
          <cell r="AB1622" t="str">
            <v>Operational</v>
          </cell>
          <cell r="AC1622" t="str">
            <v>Operational</v>
          </cell>
          <cell r="AD1622" t="str">
            <v>Operational</v>
          </cell>
          <cell r="AE1622" t="str">
            <v>Operational</v>
          </cell>
          <cell r="AF1622" t="str">
            <v>Operational</v>
          </cell>
        </row>
        <row r="1623">
          <cell r="N1623" t="str">
            <v>China</v>
          </cell>
          <cell r="AB1623" t="str">
            <v>Operational</v>
          </cell>
          <cell r="AC1623" t="str">
            <v>Operational</v>
          </cell>
          <cell r="AD1623" t="str">
            <v>Operational</v>
          </cell>
          <cell r="AE1623" t="str">
            <v>Operational</v>
          </cell>
          <cell r="AF1623" t="str">
            <v>Operational</v>
          </cell>
        </row>
        <row r="1624">
          <cell r="N1624" t="str">
            <v>China</v>
          </cell>
          <cell r="W1624" t="str">
            <v>Operational</v>
          </cell>
          <cell r="X1624" t="str">
            <v>Operational</v>
          </cell>
          <cell r="Y1624" t="str">
            <v>Operational</v>
          </cell>
          <cell r="Z1624" t="str">
            <v>Operational</v>
          </cell>
          <cell r="AA1624" t="str">
            <v>Operational</v>
          </cell>
          <cell r="AB1624" t="str">
            <v>Operational</v>
          </cell>
          <cell r="AC1624" t="str">
            <v>Operational</v>
          </cell>
          <cell r="AD1624" t="str">
            <v>Operational</v>
          </cell>
          <cell r="AE1624" t="str">
            <v>Operational</v>
          </cell>
          <cell r="AF1624" t="str">
            <v>Operational</v>
          </cell>
        </row>
        <row r="1625">
          <cell r="N1625" t="str">
            <v>China</v>
          </cell>
          <cell r="W1625" t="str">
            <v>Operational</v>
          </cell>
          <cell r="X1625" t="str">
            <v>Operational</v>
          </cell>
          <cell r="Y1625" t="str">
            <v>Operational</v>
          </cell>
          <cell r="Z1625" t="str">
            <v>Operational</v>
          </cell>
          <cell r="AA1625" t="str">
            <v>Operational</v>
          </cell>
          <cell r="AB1625" t="str">
            <v>Operational</v>
          </cell>
          <cell r="AC1625" t="str">
            <v>Operational</v>
          </cell>
          <cell r="AD1625" t="str">
            <v>Operational</v>
          </cell>
          <cell r="AE1625" t="str">
            <v>Operational</v>
          </cell>
          <cell r="AF1625" t="str">
            <v>Operational</v>
          </cell>
        </row>
        <row r="1626">
          <cell r="N1626" t="str">
            <v>China</v>
          </cell>
          <cell r="X1626" t="str">
            <v>Operational</v>
          </cell>
          <cell r="Y1626" t="str">
            <v>Operational</v>
          </cell>
          <cell r="Z1626" t="str">
            <v>Operational</v>
          </cell>
          <cell r="AA1626" t="str">
            <v>Operational</v>
          </cell>
          <cell r="AB1626" t="str">
            <v>Operational</v>
          </cell>
          <cell r="AC1626" t="str">
            <v>Operational</v>
          </cell>
          <cell r="AD1626" t="str">
            <v>Operational</v>
          </cell>
          <cell r="AE1626" t="str">
            <v>Operational</v>
          </cell>
          <cell r="AF1626" t="str">
            <v>Operational</v>
          </cell>
        </row>
        <row r="1627">
          <cell r="N1627" t="str">
            <v>China</v>
          </cell>
          <cell r="W1627" t="str">
            <v>Operational</v>
          </cell>
          <cell r="X1627" t="str">
            <v>Operational</v>
          </cell>
          <cell r="Y1627" t="str">
            <v>Operational</v>
          </cell>
          <cell r="Z1627" t="str">
            <v>Operational</v>
          </cell>
          <cell r="AA1627" t="str">
            <v>Operational</v>
          </cell>
          <cell r="AB1627" t="str">
            <v>Operational</v>
          </cell>
          <cell r="AC1627" t="str">
            <v>Operational</v>
          </cell>
          <cell r="AD1627" t="str">
            <v>Operational</v>
          </cell>
          <cell r="AE1627" t="str">
            <v>Operational</v>
          </cell>
          <cell r="AF1627" t="str">
            <v>Operational</v>
          </cell>
        </row>
        <row r="1628">
          <cell r="N1628" t="str">
            <v>China</v>
          </cell>
          <cell r="W1628" t="str">
            <v>Operational</v>
          </cell>
          <cell r="X1628" t="str">
            <v>Operational</v>
          </cell>
          <cell r="Y1628" t="str">
            <v>Operational</v>
          </cell>
          <cell r="Z1628" t="str">
            <v>Operational</v>
          </cell>
          <cell r="AA1628" t="str">
            <v>Operational</v>
          </cell>
          <cell r="AB1628" t="str">
            <v>Operational</v>
          </cell>
          <cell r="AC1628" t="str">
            <v>Operational</v>
          </cell>
          <cell r="AD1628" t="str">
            <v>Operational</v>
          </cell>
          <cell r="AE1628" t="str">
            <v>Operational</v>
          </cell>
          <cell r="AF1628" t="str">
            <v>Operational</v>
          </cell>
        </row>
        <row r="1629">
          <cell r="N1629" t="str">
            <v>China</v>
          </cell>
          <cell r="W1629" t="str">
            <v>Operational</v>
          </cell>
          <cell r="X1629" t="str">
            <v>Operational</v>
          </cell>
          <cell r="Y1629" t="str">
            <v>Operational</v>
          </cell>
          <cell r="Z1629" t="str">
            <v>Operational</v>
          </cell>
          <cell r="AA1629" t="str">
            <v>Operational</v>
          </cell>
          <cell r="AB1629" t="str">
            <v>Operational</v>
          </cell>
          <cell r="AC1629" t="str">
            <v>Operational</v>
          </cell>
          <cell r="AD1629" t="str">
            <v>Operational</v>
          </cell>
          <cell r="AE1629" t="str">
            <v>Operational</v>
          </cell>
          <cell r="AF1629" t="str">
            <v>Operational</v>
          </cell>
        </row>
        <row r="1630">
          <cell r="N1630" t="str">
            <v>China</v>
          </cell>
          <cell r="X1630" t="str">
            <v>Operational</v>
          </cell>
          <cell r="Y1630" t="str">
            <v>Operational</v>
          </cell>
          <cell r="Z1630" t="str">
            <v>Operational</v>
          </cell>
          <cell r="AA1630" t="str">
            <v>Operational</v>
          </cell>
          <cell r="AB1630" t="str">
            <v>Operational</v>
          </cell>
          <cell r="AC1630" t="str">
            <v>Operational</v>
          </cell>
          <cell r="AD1630" t="str">
            <v>Operational</v>
          </cell>
          <cell r="AE1630" t="str">
            <v>Operational</v>
          </cell>
          <cell r="AF1630" t="str">
            <v>Operational</v>
          </cell>
        </row>
        <row r="1631">
          <cell r="N1631" t="str">
            <v>China</v>
          </cell>
          <cell r="W1631" t="str">
            <v>Operational</v>
          </cell>
          <cell r="X1631" t="str">
            <v>Operational</v>
          </cell>
          <cell r="Y1631" t="str">
            <v>Operational</v>
          </cell>
          <cell r="Z1631" t="str">
            <v>Operational</v>
          </cell>
          <cell r="AA1631" t="str">
            <v>Operational</v>
          </cell>
          <cell r="AB1631" t="str">
            <v>Operational</v>
          </cell>
          <cell r="AC1631" t="str">
            <v>Operational</v>
          </cell>
          <cell r="AD1631" t="str">
            <v>Operational</v>
          </cell>
          <cell r="AE1631" t="str">
            <v>Operational</v>
          </cell>
          <cell r="AF1631" t="str">
            <v>Operational</v>
          </cell>
        </row>
        <row r="1632">
          <cell r="N1632" t="str">
            <v>China</v>
          </cell>
          <cell r="W1632" t="str">
            <v>Operational</v>
          </cell>
          <cell r="X1632" t="str">
            <v>Operational</v>
          </cell>
          <cell r="Y1632" t="str">
            <v>Operational</v>
          </cell>
          <cell r="Z1632" t="str">
            <v>Operational</v>
          </cell>
          <cell r="AA1632" t="str">
            <v>Operational</v>
          </cell>
          <cell r="AB1632" t="str">
            <v>Operational</v>
          </cell>
          <cell r="AC1632" t="str">
            <v>Operational</v>
          </cell>
          <cell r="AD1632" t="str">
            <v>Operational</v>
          </cell>
          <cell r="AE1632" t="str">
            <v>Operational</v>
          </cell>
          <cell r="AF1632" t="str">
            <v>Operational</v>
          </cell>
        </row>
        <row r="1633">
          <cell r="N1633" t="str">
            <v>China</v>
          </cell>
          <cell r="W1633" t="str">
            <v>Operational</v>
          </cell>
          <cell r="X1633" t="str">
            <v>Operational</v>
          </cell>
          <cell r="Y1633" t="str">
            <v>Operational</v>
          </cell>
          <cell r="Z1633" t="str">
            <v>Operational</v>
          </cell>
          <cell r="AA1633" t="str">
            <v>Operational</v>
          </cell>
          <cell r="AB1633" t="str">
            <v>Operational</v>
          </cell>
          <cell r="AC1633" t="str">
            <v>Operational</v>
          </cell>
          <cell r="AD1633" t="str">
            <v>Operational</v>
          </cell>
          <cell r="AE1633" t="str">
            <v>Operational</v>
          </cell>
          <cell r="AF1633" t="str">
            <v>Operational</v>
          </cell>
        </row>
        <row r="1634">
          <cell r="N1634" t="str">
            <v>China</v>
          </cell>
          <cell r="W1634" t="str">
            <v>Operational</v>
          </cell>
          <cell r="X1634" t="str">
            <v>Operational</v>
          </cell>
          <cell r="Y1634" t="str">
            <v>Operational</v>
          </cell>
          <cell r="Z1634" t="str">
            <v>Operational</v>
          </cell>
          <cell r="AA1634" t="str">
            <v>Operational</v>
          </cell>
          <cell r="AB1634" t="str">
            <v>Operational</v>
          </cell>
          <cell r="AC1634" t="str">
            <v>Operational</v>
          </cell>
          <cell r="AD1634" t="str">
            <v>Operational</v>
          </cell>
          <cell r="AE1634" t="str">
            <v>Operational</v>
          </cell>
          <cell r="AF1634" t="str">
            <v>Operational</v>
          </cell>
        </row>
        <row r="1635">
          <cell r="N1635" t="str">
            <v>China</v>
          </cell>
          <cell r="W1635" t="str">
            <v>Operational</v>
          </cell>
          <cell r="X1635" t="str">
            <v>Operational</v>
          </cell>
          <cell r="Y1635" t="str">
            <v>Operational</v>
          </cell>
          <cell r="Z1635" t="str">
            <v>Operational</v>
          </cell>
          <cell r="AA1635" t="str">
            <v>Operational</v>
          </cell>
          <cell r="AB1635" t="str">
            <v>Operational</v>
          </cell>
          <cell r="AC1635" t="str">
            <v>Operational</v>
          </cell>
          <cell r="AD1635" t="str">
            <v>Operational</v>
          </cell>
          <cell r="AE1635" t="str">
            <v>Operational</v>
          </cell>
          <cell r="AF1635" t="str">
            <v>Operational</v>
          </cell>
        </row>
        <row r="1636">
          <cell r="N1636" t="str">
            <v>China</v>
          </cell>
          <cell r="W1636" t="str">
            <v>Operational</v>
          </cell>
          <cell r="X1636" t="str">
            <v>Operational</v>
          </cell>
          <cell r="Y1636" t="str">
            <v>Operational</v>
          </cell>
          <cell r="Z1636" t="str">
            <v>Operational</v>
          </cell>
          <cell r="AA1636" t="str">
            <v>Operational</v>
          </cell>
          <cell r="AB1636" t="str">
            <v>Operational</v>
          </cell>
          <cell r="AC1636" t="str">
            <v>Operational</v>
          </cell>
          <cell r="AD1636" t="str">
            <v>Operational</v>
          </cell>
          <cell r="AE1636" t="str">
            <v>Operational</v>
          </cell>
          <cell r="AF1636" t="str">
            <v>Operational</v>
          </cell>
        </row>
        <row r="1637">
          <cell r="N1637" t="str">
            <v>China</v>
          </cell>
          <cell r="W1637" t="str">
            <v>Operational</v>
          </cell>
          <cell r="X1637" t="str">
            <v>Operational</v>
          </cell>
          <cell r="Y1637" t="str">
            <v>Operational</v>
          </cell>
          <cell r="Z1637" t="str">
            <v>Operational</v>
          </cell>
          <cell r="AA1637" t="str">
            <v>Operational</v>
          </cell>
          <cell r="AB1637" t="str">
            <v>Operational</v>
          </cell>
          <cell r="AC1637" t="str">
            <v>Operational</v>
          </cell>
          <cell r="AD1637" t="str">
            <v>Operational</v>
          </cell>
          <cell r="AE1637" t="str">
            <v>Operational</v>
          </cell>
          <cell r="AF1637" t="str">
            <v>Operational</v>
          </cell>
        </row>
        <row r="1638">
          <cell r="N1638" t="str">
            <v>China</v>
          </cell>
          <cell r="W1638" t="str">
            <v>Operational</v>
          </cell>
          <cell r="X1638" t="str">
            <v>Operational</v>
          </cell>
          <cell r="Y1638" t="str">
            <v>Operational</v>
          </cell>
          <cell r="Z1638" t="str">
            <v>Operational</v>
          </cell>
          <cell r="AA1638" t="str">
            <v>Operational</v>
          </cell>
          <cell r="AB1638" t="str">
            <v>Operational</v>
          </cell>
          <cell r="AC1638" t="str">
            <v>Operational</v>
          </cell>
          <cell r="AD1638" t="str">
            <v>Operational</v>
          </cell>
          <cell r="AE1638" t="str">
            <v>Operational</v>
          </cell>
          <cell r="AF1638" t="str">
            <v>Operational</v>
          </cell>
        </row>
        <row r="1639">
          <cell r="N1639" t="str">
            <v>China</v>
          </cell>
          <cell r="W1639" t="str">
            <v>Operational</v>
          </cell>
          <cell r="X1639" t="str">
            <v>Operational</v>
          </cell>
          <cell r="Y1639" t="str">
            <v>Operational</v>
          </cell>
          <cell r="Z1639" t="str">
            <v>Operational</v>
          </cell>
          <cell r="AA1639" t="str">
            <v>Operational</v>
          </cell>
          <cell r="AB1639" t="str">
            <v>Operational</v>
          </cell>
          <cell r="AC1639" t="str">
            <v>Operational</v>
          </cell>
          <cell r="AD1639" t="str">
            <v>Operational</v>
          </cell>
          <cell r="AE1639" t="str">
            <v>Operational</v>
          </cell>
          <cell r="AF1639" t="str">
            <v>Operational</v>
          </cell>
        </row>
        <row r="1640">
          <cell r="N1640" t="str">
            <v>China</v>
          </cell>
          <cell r="W1640" t="str">
            <v>Operational</v>
          </cell>
          <cell r="X1640" t="str">
            <v>Operational</v>
          </cell>
          <cell r="Y1640" t="str">
            <v>Operational</v>
          </cell>
          <cell r="Z1640" t="str">
            <v>Operational</v>
          </cell>
          <cell r="AA1640" t="str">
            <v>Operational</v>
          </cell>
          <cell r="AB1640" t="str">
            <v>Operational</v>
          </cell>
          <cell r="AC1640" t="str">
            <v>Operational</v>
          </cell>
          <cell r="AD1640" t="str">
            <v>Operational</v>
          </cell>
          <cell r="AE1640" t="str">
            <v>Operational</v>
          </cell>
          <cell r="AF1640" t="str">
            <v>Operational</v>
          </cell>
        </row>
        <row r="1641">
          <cell r="N1641" t="str">
            <v>China</v>
          </cell>
          <cell r="W1641" t="str">
            <v>Operational</v>
          </cell>
          <cell r="X1641" t="str">
            <v>Operational</v>
          </cell>
          <cell r="Y1641" t="str">
            <v>Operational</v>
          </cell>
          <cell r="Z1641" t="str">
            <v>Operational</v>
          </cell>
          <cell r="AA1641" t="str">
            <v>Operational</v>
          </cell>
          <cell r="AB1641" t="str">
            <v>Operational</v>
          </cell>
          <cell r="AC1641" t="str">
            <v>Operational</v>
          </cell>
          <cell r="AD1641" t="str">
            <v>Operational</v>
          </cell>
          <cell r="AE1641" t="str">
            <v>Operational</v>
          </cell>
          <cell r="AF1641" t="str">
            <v>Operational</v>
          </cell>
        </row>
        <row r="1642">
          <cell r="N1642" t="str">
            <v>China</v>
          </cell>
          <cell r="W1642" t="str">
            <v>Operational</v>
          </cell>
          <cell r="X1642" t="str">
            <v>Operational</v>
          </cell>
          <cell r="Y1642" t="str">
            <v>Operational</v>
          </cell>
          <cell r="Z1642" t="str">
            <v>Operational</v>
          </cell>
          <cell r="AA1642" t="str">
            <v>Operational</v>
          </cell>
          <cell r="AB1642" t="str">
            <v>Operational</v>
          </cell>
          <cell r="AC1642" t="str">
            <v>Operational</v>
          </cell>
          <cell r="AD1642" t="str">
            <v>Operational</v>
          </cell>
          <cell r="AE1642" t="str">
            <v>Operational</v>
          </cell>
          <cell r="AF1642" t="str">
            <v>Operational</v>
          </cell>
        </row>
        <row r="1643">
          <cell r="N1643" t="str">
            <v>China</v>
          </cell>
          <cell r="W1643" t="str">
            <v>Operational</v>
          </cell>
          <cell r="X1643" t="str">
            <v>Operational</v>
          </cell>
          <cell r="Y1643" t="str">
            <v>Operational</v>
          </cell>
          <cell r="Z1643" t="str">
            <v>Operational</v>
          </cell>
          <cell r="AA1643" t="str">
            <v>Operational</v>
          </cell>
          <cell r="AB1643" t="str">
            <v>Operational</v>
          </cell>
          <cell r="AC1643" t="str">
            <v>Operational</v>
          </cell>
          <cell r="AD1643" t="str">
            <v>Operational</v>
          </cell>
          <cell r="AE1643" t="str">
            <v>Operational</v>
          </cell>
          <cell r="AF1643" t="str">
            <v>Operational</v>
          </cell>
        </row>
        <row r="1644">
          <cell r="N1644" t="str">
            <v>China</v>
          </cell>
          <cell r="W1644" t="str">
            <v>Operational</v>
          </cell>
          <cell r="X1644" t="str">
            <v>Operational</v>
          </cell>
          <cell r="Y1644" t="str">
            <v>Operational</v>
          </cell>
          <cell r="Z1644" t="str">
            <v>Operational</v>
          </cell>
          <cell r="AA1644" t="str">
            <v>Operational</v>
          </cell>
          <cell r="AB1644" t="str">
            <v>Operational</v>
          </cell>
          <cell r="AC1644" t="str">
            <v>Operational</v>
          </cell>
          <cell r="AD1644" t="str">
            <v>Operational</v>
          </cell>
          <cell r="AE1644" t="str">
            <v>Operational</v>
          </cell>
          <cell r="AF1644" t="str">
            <v>Operational</v>
          </cell>
        </row>
        <row r="1645">
          <cell r="N1645" t="str">
            <v>China</v>
          </cell>
          <cell r="W1645" t="str">
            <v>Operational</v>
          </cell>
          <cell r="X1645" t="str">
            <v>Operational</v>
          </cell>
          <cell r="Y1645" t="str">
            <v>Operational</v>
          </cell>
          <cell r="Z1645" t="str">
            <v>Operational</v>
          </cell>
          <cell r="AA1645" t="str">
            <v>Operational</v>
          </cell>
          <cell r="AB1645" t="str">
            <v>Operational</v>
          </cell>
          <cell r="AC1645" t="str">
            <v>Operational</v>
          </cell>
          <cell r="AD1645" t="str">
            <v>Operational</v>
          </cell>
          <cell r="AE1645" t="str">
            <v>Operational</v>
          </cell>
          <cell r="AF1645" t="str">
            <v>Operational</v>
          </cell>
        </row>
        <row r="1646">
          <cell r="N1646" t="str">
            <v>China</v>
          </cell>
          <cell r="W1646" t="str">
            <v>Operational</v>
          </cell>
          <cell r="X1646" t="str">
            <v>Operational</v>
          </cell>
          <cell r="Y1646" t="str">
            <v>Operational</v>
          </cell>
          <cell r="Z1646" t="str">
            <v>Operational</v>
          </cell>
          <cell r="AA1646" t="str">
            <v>Operational</v>
          </cell>
          <cell r="AB1646" t="str">
            <v>Operational</v>
          </cell>
          <cell r="AC1646" t="str">
            <v>Operational</v>
          </cell>
          <cell r="AD1646" t="str">
            <v>Operational</v>
          </cell>
          <cell r="AE1646" t="str">
            <v>Operational</v>
          </cell>
          <cell r="AF1646" t="str">
            <v>Operational</v>
          </cell>
        </row>
        <row r="1647">
          <cell r="N1647" t="str">
            <v>China</v>
          </cell>
          <cell r="W1647" t="str">
            <v>Operational</v>
          </cell>
          <cell r="X1647" t="str">
            <v>Operational</v>
          </cell>
          <cell r="Y1647" t="str">
            <v>Operational</v>
          </cell>
          <cell r="Z1647" t="str">
            <v>Operational</v>
          </cell>
          <cell r="AA1647" t="str">
            <v>Operational</v>
          </cell>
          <cell r="AB1647" t="str">
            <v>Operational</v>
          </cell>
          <cell r="AC1647" t="str">
            <v>Operational</v>
          </cell>
          <cell r="AD1647" t="str">
            <v>Operational</v>
          </cell>
          <cell r="AE1647" t="str">
            <v>Operational</v>
          </cell>
          <cell r="AF1647" t="str">
            <v>Operational</v>
          </cell>
        </row>
        <row r="1648">
          <cell r="N1648" t="str">
            <v>China</v>
          </cell>
          <cell r="W1648" t="str">
            <v>Operational</v>
          </cell>
          <cell r="X1648" t="str">
            <v>Operational</v>
          </cell>
          <cell r="Y1648" t="str">
            <v>Operational</v>
          </cell>
          <cell r="Z1648" t="str">
            <v>Operational</v>
          </cell>
          <cell r="AA1648" t="str">
            <v>Operational</v>
          </cell>
          <cell r="AB1648" t="str">
            <v>Operational</v>
          </cell>
          <cell r="AC1648" t="str">
            <v>Operational</v>
          </cell>
          <cell r="AD1648" t="str">
            <v>Operational</v>
          </cell>
          <cell r="AE1648" t="str">
            <v>Operational</v>
          </cell>
          <cell r="AF1648" t="str">
            <v>Operational</v>
          </cell>
        </row>
        <row r="1649">
          <cell r="N1649" t="str">
            <v>China</v>
          </cell>
          <cell r="X1649" t="str">
            <v>Operational</v>
          </cell>
          <cell r="Y1649" t="str">
            <v>Operational</v>
          </cell>
          <cell r="Z1649" t="str">
            <v>Operational</v>
          </cell>
          <cell r="AA1649" t="str">
            <v>Operational</v>
          </cell>
          <cell r="AB1649" t="str">
            <v>Operational</v>
          </cell>
          <cell r="AC1649" t="str">
            <v>Operational</v>
          </cell>
          <cell r="AD1649" t="str">
            <v>Operational</v>
          </cell>
          <cell r="AE1649" t="str">
            <v>Operational</v>
          </cell>
          <cell r="AF1649" t="str">
            <v>Operational</v>
          </cell>
        </row>
        <row r="1650">
          <cell r="N1650" t="str">
            <v>China</v>
          </cell>
          <cell r="AF1650" t="str">
            <v>Operational</v>
          </cell>
        </row>
        <row r="1651">
          <cell r="N1651" t="str">
            <v>China</v>
          </cell>
          <cell r="AB1651" t="str">
            <v>Operational</v>
          </cell>
          <cell r="AC1651" t="str">
            <v>Operational</v>
          </cell>
          <cell r="AD1651" t="str">
            <v>Operational</v>
          </cell>
          <cell r="AE1651" t="str">
            <v>Operational</v>
          </cell>
          <cell r="AF1651" t="str">
            <v>Operational</v>
          </cell>
        </row>
        <row r="1652">
          <cell r="N1652" t="str">
            <v>China</v>
          </cell>
          <cell r="W1652" t="str">
            <v>Operational</v>
          </cell>
          <cell r="X1652" t="str">
            <v>Operational</v>
          </cell>
          <cell r="Y1652" t="str">
            <v>Operational</v>
          </cell>
          <cell r="Z1652" t="str">
            <v>Operational</v>
          </cell>
          <cell r="AA1652" t="str">
            <v>Operational</v>
          </cell>
          <cell r="AB1652" t="str">
            <v>Operational</v>
          </cell>
          <cell r="AC1652" t="str">
            <v>Operational</v>
          </cell>
          <cell r="AD1652" t="str">
            <v>Operational</v>
          </cell>
          <cell r="AE1652" t="str">
            <v>Operational</v>
          </cell>
          <cell r="AF1652" t="str">
            <v>Operational</v>
          </cell>
        </row>
        <row r="1653">
          <cell r="N1653" t="str">
            <v>China</v>
          </cell>
          <cell r="W1653" t="str">
            <v>Operational</v>
          </cell>
          <cell r="X1653" t="str">
            <v>Operational</v>
          </cell>
          <cell r="Y1653" t="str">
            <v>Operational</v>
          </cell>
          <cell r="Z1653" t="str">
            <v>Operational</v>
          </cell>
          <cell r="AA1653" t="str">
            <v>Operational</v>
          </cell>
          <cell r="AB1653" t="str">
            <v>Operational</v>
          </cell>
          <cell r="AC1653" t="str">
            <v>Operational</v>
          </cell>
          <cell r="AD1653" t="str">
            <v>Operational</v>
          </cell>
          <cell r="AE1653" t="str">
            <v>Operational</v>
          </cell>
          <cell r="AF1653" t="str">
            <v>Operational</v>
          </cell>
        </row>
        <row r="1654">
          <cell r="N1654" t="str">
            <v>China</v>
          </cell>
          <cell r="W1654" t="str">
            <v>Operational</v>
          </cell>
          <cell r="X1654" t="str">
            <v>Operational</v>
          </cell>
          <cell r="Y1654" t="str">
            <v>Operational</v>
          </cell>
          <cell r="Z1654" t="str">
            <v>Operational</v>
          </cell>
          <cell r="AA1654" t="str">
            <v>Operational</v>
          </cell>
          <cell r="AB1654" t="str">
            <v>Operational</v>
          </cell>
          <cell r="AC1654" t="str">
            <v>Operational</v>
          </cell>
          <cell r="AD1654" t="str">
            <v>Operational</v>
          </cell>
          <cell r="AE1654" t="str">
            <v>Operational</v>
          </cell>
          <cell r="AF1654" t="str">
            <v>Operational</v>
          </cell>
        </row>
        <row r="1655">
          <cell r="N1655" t="str">
            <v>China</v>
          </cell>
          <cell r="W1655" t="str">
            <v>Operational</v>
          </cell>
          <cell r="X1655" t="str">
            <v>Operational</v>
          </cell>
          <cell r="Y1655" t="str">
            <v>Operational</v>
          </cell>
          <cell r="Z1655" t="str">
            <v>Operational</v>
          </cell>
          <cell r="AA1655" t="str">
            <v>Operational</v>
          </cell>
          <cell r="AB1655" t="str">
            <v>Operational</v>
          </cell>
          <cell r="AC1655" t="str">
            <v>Operational</v>
          </cell>
          <cell r="AD1655" t="str">
            <v>Operational</v>
          </cell>
          <cell r="AE1655" t="str">
            <v>Operational</v>
          </cell>
          <cell r="AF1655" t="str">
            <v>Operational</v>
          </cell>
        </row>
        <row r="1656">
          <cell r="N1656" t="str">
            <v>China</v>
          </cell>
          <cell r="W1656" t="str">
            <v>Operational</v>
          </cell>
          <cell r="X1656" t="str">
            <v>Operational</v>
          </cell>
          <cell r="Y1656" t="str">
            <v>Operational</v>
          </cell>
          <cell r="Z1656" t="str">
            <v>Operational</v>
          </cell>
          <cell r="AA1656" t="str">
            <v>Operational</v>
          </cell>
          <cell r="AB1656" t="str">
            <v>Operational</v>
          </cell>
          <cell r="AC1656" t="str">
            <v>Operational</v>
          </cell>
          <cell r="AD1656" t="str">
            <v>Operational</v>
          </cell>
          <cell r="AE1656" t="str">
            <v>Operational</v>
          </cell>
          <cell r="AF1656" t="str">
            <v>Operational</v>
          </cell>
        </row>
        <row r="1657">
          <cell r="N1657" t="str">
            <v>China</v>
          </cell>
          <cell r="W1657" t="str">
            <v>Operational</v>
          </cell>
          <cell r="X1657" t="str">
            <v>Operational</v>
          </cell>
          <cell r="Y1657" t="str">
            <v>Operational</v>
          </cell>
          <cell r="Z1657" t="str">
            <v>Operational</v>
          </cell>
          <cell r="AA1657" t="str">
            <v>Operational</v>
          </cell>
          <cell r="AB1657" t="str">
            <v>Operational</v>
          </cell>
          <cell r="AC1657" t="str">
            <v>Operational</v>
          </cell>
          <cell r="AD1657" t="str">
            <v>Operational</v>
          </cell>
          <cell r="AE1657" t="str">
            <v>Operational</v>
          </cell>
          <cell r="AF1657" t="str">
            <v>Operational</v>
          </cell>
        </row>
        <row r="1658">
          <cell r="N1658" t="str">
            <v>China</v>
          </cell>
          <cell r="W1658" t="str">
            <v>Operational</v>
          </cell>
          <cell r="X1658" t="str">
            <v>Operational</v>
          </cell>
          <cell r="Y1658" t="str">
            <v>Operational</v>
          </cell>
          <cell r="Z1658" t="str">
            <v>Operational</v>
          </cell>
          <cell r="AA1658" t="str">
            <v>Operational</v>
          </cell>
          <cell r="AB1658" t="str">
            <v>Operational</v>
          </cell>
          <cell r="AC1658" t="str">
            <v>Operational</v>
          </cell>
          <cell r="AD1658" t="str">
            <v>Operational</v>
          </cell>
          <cell r="AE1658" t="str">
            <v>Operational</v>
          </cell>
          <cell r="AF1658" t="str">
            <v>Operational</v>
          </cell>
        </row>
        <row r="1659">
          <cell r="N1659" t="str">
            <v>China</v>
          </cell>
          <cell r="W1659" t="str">
            <v>Operational</v>
          </cell>
          <cell r="X1659" t="str">
            <v>Operational</v>
          </cell>
          <cell r="Y1659" t="str">
            <v>Operational</v>
          </cell>
          <cell r="Z1659" t="str">
            <v>Operational</v>
          </cell>
          <cell r="AA1659" t="str">
            <v>Operational</v>
          </cell>
          <cell r="AB1659" t="str">
            <v>Operational</v>
          </cell>
          <cell r="AC1659" t="str">
            <v>Operational</v>
          </cell>
          <cell r="AD1659" t="str">
            <v>Operational</v>
          </cell>
          <cell r="AE1659" t="str">
            <v>Operational</v>
          </cell>
          <cell r="AF1659" t="str">
            <v>Operational</v>
          </cell>
        </row>
        <row r="1660">
          <cell r="N1660" t="str">
            <v>China</v>
          </cell>
          <cell r="W1660" t="str">
            <v>Operational</v>
          </cell>
          <cell r="X1660" t="str">
            <v>Operational</v>
          </cell>
          <cell r="Y1660" t="str">
            <v>Operational</v>
          </cell>
          <cell r="Z1660" t="str">
            <v>Operational</v>
          </cell>
          <cell r="AA1660" t="str">
            <v>Operational</v>
          </cell>
          <cell r="AB1660" t="str">
            <v>Operational</v>
          </cell>
          <cell r="AC1660" t="str">
            <v>Operational</v>
          </cell>
          <cell r="AD1660" t="str">
            <v>Operational</v>
          </cell>
          <cell r="AE1660" t="str">
            <v>Operational</v>
          </cell>
          <cell r="AF1660" t="str">
            <v>Operational</v>
          </cell>
        </row>
        <row r="1661">
          <cell r="N1661" t="str">
            <v>China</v>
          </cell>
          <cell r="W1661" t="str">
            <v>Operational</v>
          </cell>
          <cell r="X1661" t="str">
            <v>Operational</v>
          </cell>
          <cell r="Y1661" t="str">
            <v>Operational</v>
          </cell>
          <cell r="Z1661" t="str">
            <v>Operational</v>
          </cell>
          <cell r="AA1661" t="str">
            <v>Operational</v>
          </cell>
          <cell r="AB1661" t="str">
            <v>Operational</v>
          </cell>
          <cell r="AC1661" t="str">
            <v>Operational</v>
          </cell>
          <cell r="AD1661" t="str">
            <v>Operational</v>
          </cell>
          <cell r="AE1661" t="str">
            <v>Operational</v>
          </cell>
          <cell r="AF1661" t="str">
            <v>Operational</v>
          </cell>
        </row>
        <row r="1662">
          <cell r="N1662" t="str">
            <v>China</v>
          </cell>
          <cell r="W1662" t="str">
            <v>Operational</v>
          </cell>
          <cell r="X1662" t="str">
            <v>Operational</v>
          </cell>
          <cell r="Y1662" t="str">
            <v>Operational</v>
          </cell>
          <cell r="Z1662" t="str">
            <v>Operational</v>
          </cell>
          <cell r="AA1662" t="str">
            <v>Operational</v>
          </cell>
          <cell r="AB1662" t="str">
            <v>Operational</v>
          </cell>
          <cell r="AC1662" t="str">
            <v>Operational</v>
          </cell>
          <cell r="AD1662" t="str">
            <v>Operational</v>
          </cell>
          <cell r="AE1662" t="str">
            <v>Operational</v>
          </cell>
          <cell r="AF1662" t="str">
            <v>Operational</v>
          </cell>
        </row>
        <row r="1663">
          <cell r="N1663" t="str">
            <v>China</v>
          </cell>
          <cell r="W1663" t="str">
            <v>Operational</v>
          </cell>
          <cell r="X1663" t="str">
            <v>Operational</v>
          </cell>
          <cell r="Y1663" t="str">
            <v>Operational</v>
          </cell>
          <cell r="Z1663" t="str">
            <v>Operational</v>
          </cell>
          <cell r="AA1663" t="str">
            <v>Operational</v>
          </cell>
          <cell r="AB1663" t="str">
            <v>Operational</v>
          </cell>
          <cell r="AC1663" t="str">
            <v>Operational</v>
          </cell>
          <cell r="AD1663" t="str">
            <v>Operational</v>
          </cell>
          <cell r="AE1663" t="str">
            <v>Operational</v>
          </cell>
          <cell r="AF1663" t="str">
            <v>Operational</v>
          </cell>
        </row>
        <row r="1664">
          <cell r="N1664" t="str">
            <v>China</v>
          </cell>
          <cell r="W1664" t="str">
            <v>Operational</v>
          </cell>
          <cell r="X1664" t="str">
            <v>Operational</v>
          </cell>
          <cell r="Y1664" t="str">
            <v>Operational</v>
          </cell>
          <cell r="Z1664" t="str">
            <v>Operational</v>
          </cell>
          <cell r="AA1664" t="str">
            <v>Operational</v>
          </cell>
          <cell r="AB1664" t="str">
            <v>Operational</v>
          </cell>
          <cell r="AC1664" t="str">
            <v>Operational</v>
          </cell>
          <cell r="AD1664" t="str">
            <v>Operational</v>
          </cell>
          <cell r="AE1664" t="str">
            <v>Operational</v>
          </cell>
          <cell r="AF1664" t="str">
            <v>Operational</v>
          </cell>
        </row>
        <row r="1665">
          <cell r="N1665" t="str">
            <v>China</v>
          </cell>
          <cell r="W1665" t="str">
            <v>Under Construction</v>
          </cell>
          <cell r="X1665" t="str">
            <v>Under Construction</v>
          </cell>
          <cell r="Y1665" t="str">
            <v>Under Construction</v>
          </cell>
          <cell r="Z1665" t="str">
            <v>Under Construction</v>
          </cell>
          <cell r="AA1665" t="str">
            <v>Under Construction</v>
          </cell>
          <cell r="AB1665" t="str">
            <v>Under Construction</v>
          </cell>
          <cell r="AC1665" t="str">
            <v>Under Construction</v>
          </cell>
          <cell r="AD1665" t="str">
            <v>Under Construction</v>
          </cell>
          <cell r="AE1665" t="str">
            <v>Under Construction</v>
          </cell>
          <cell r="AF1665" t="str">
            <v>Under Construction</v>
          </cell>
        </row>
        <row r="1666">
          <cell r="N1666" t="str">
            <v>China</v>
          </cell>
          <cell r="W1666" t="str">
            <v>Pending</v>
          </cell>
          <cell r="X1666" t="str">
            <v>Pending</v>
          </cell>
          <cell r="Y1666" t="str">
            <v>Pending</v>
          </cell>
          <cell r="Z1666" t="str">
            <v>Pending</v>
          </cell>
          <cell r="AA1666" t="str">
            <v>Pending</v>
          </cell>
          <cell r="AB1666" t="str">
            <v>Pending</v>
          </cell>
          <cell r="AC1666" t="str">
            <v>Pending</v>
          </cell>
          <cell r="AD1666" t="str">
            <v>Pending</v>
          </cell>
          <cell r="AE1666" t="str">
            <v>Pending</v>
          </cell>
          <cell r="AF1666" t="str">
            <v>Pending</v>
          </cell>
        </row>
        <row r="1667">
          <cell r="N1667" t="str">
            <v>China</v>
          </cell>
          <cell r="W1667" t="str">
            <v>Operational</v>
          </cell>
          <cell r="X1667" t="str">
            <v>Operational</v>
          </cell>
          <cell r="Y1667" t="str">
            <v>Operational</v>
          </cell>
          <cell r="Z1667" t="str">
            <v>Operational</v>
          </cell>
          <cell r="AA1667" t="str">
            <v>Operational</v>
          </cell>
          <cell r="AB1667" t="str">
            <v>Operational</v>
          </cell>
          <cell r="AC1667" t="str">
            <v>Operational</v>
          </cell>
          <cell r="AD1667" t="str">
            <v>Operational</v>
          </cell>
          <cell r="AE1667" t="str">
            <v>Operational</v>
          </cell>
          <cell r="AF1667" t="str">
            <v>Operational</v>
          </cell>
        </row>
        <row r="1668">
          <cell r="N1668" t="str">
            <v>China</v>
          </cell>
          <cell r="W1668" t="str">
            <v>Operational</v>
          </cell>
          <cell r="X1668" t="str">
            <v>Operational</v>
          </cell>
          <cell r="Y1668" t="str">
            <v>Operational</v>
          </cell>
          <cell r="Z1668" t="str">
            <v>Operational</v>
          </cell>
          <cell r="AA1668" t="str">
            <v>Operational</v>
          </cell>
          <cell r="AB1668" t="str">
            <v>Operational</v>
          </cell>
          <cell r="AC1668" t="str">
            <v>Operational</v>
          </cell>
          <cell r="AD1668" t="str">
            <v>Operational</v>
          </cell>
          <cell r="AE1668" t="str">
            <v>Operational</v>
          </cell>
          <cell r="AF1668" t="str">
            <v>Operational</v>
          </cell>
        </row>
        <row r="1669">
          <cell r="N1669" t="str">
            <v>China</v>
          </cell>
          <cell r="W1669" t="str">
            <v>Operational</v>
          </cell>
          <cell r="X1669" t="str">
            <v>Operational</v>
          </cell>
          <cell r="Y1669" t="str">
            <v>Operational</v>
          </cell>
          <cell r="Z1669" t="str">
            <v>Operational</v>
          </cell>
          <cell r="AA1669" t="str">
            <v>Operational</v>
          </cell>
          <cell r="AB1669" t="str">
            <v>Operational</v>
          </cell>
          <cell r="AC1669" t="str">
            <v>Operational</v>
          </cell>
          <cell r="AD1669" t="str">
            <v>Operational</v>
          </cell>
          <cell r="AE1669" t="str">
            <v>Operational</v>
          </cell>
          <cell r="AF1669" t="str">
            <v>Operational</v>
          </cell>
        </row>
        <row r="1670">
          <cell r="N1670" t="str">
            <v>Singapore</v>
          </cell>
          <cell r="W1670" t="str">
            <v>Operational</v>
          </cell>
          <cell r="X1670" t="str">
            <v>Operational</v>
          </cell>
          <cell r="Y1670" t="str">
            <v>Operational</v>
          </cell>
          <cell r="Z1670" t="str">
            <v>Operational</v>
          </cell>
          <cell r="AA1670" t="str">
            <v>Operational</v>
          </cell>
          <cell r="AB1670" t="str">
            <v>Operational</v>
          </cell>
          <cell r="AC1670" t="str">
            <v>Operational</v>
          </cell>
          <cell r="AD1670" t="str">
            <v>Operational</v>
          </cell>
          <cell r="AE1670" t="str">
            <v>Operational</v>
          </cell>
          <cell r="AF1670" t="str">
            <v>Operational</v>
          </cell>
        </row>
        <row r="1671">
          <cell r="N1671" t="str">
            <v>Malaysia</v>
          </cell>
          <cell r="W1671" t="str">
            <v>Operational</v>
          </cell>
          <cell r="X1671" t="str">
            <v>Operational</v>
          </cell>
          <cell r="Y1671" t="str">
            <v>Operational</v>
          </cell>
          <cell r="Z1671" t="str">
            <v>Operational</v>
          </cell>
          <cell r="AA1671" t="str">
            <v>Operational</v>
          </cell>
          <cell r="AB1671" t="str">
            <v>Operational</v>
          </cell>
          <cell r="AC1671" t="str">
            <v>Operational</v>
          </cell>
          <cell r="AD1671" t="str">
            <v>Operational</v>
          </cell>
          <cell r="AE1671" t="str">
            <v>Operational</v>
          </cell>
          <cell r="AF1671" t="str">
            <v>Operational</v>
          </cell>
        </row>
        <row r="1672">
          <cell r="N1672" t="str">
            <v>Australia</v>
          </cell>
          <cell r="W1672" t="str">
            <v>Operational</v>
          </cell>
          <cell r="X1672" t="str">
            <v>Operational</v>
          </cell>
          <cell r="Y1672" t="str">
            <v>Operational</v>
          </cell>
          <cell r="Z1672" t="str">
            <v>Operational</v>
          </cell>
          <cell r="AA1672" t="str">
            <v>Operational</v>
          </cell>
          <cell r="AB1672" t="str">
            <v>Operational</v>
          </cell>
          <cell r="AC1672" t="str">
            <v>Operational</v>
          </cell>
          <cell r="AD1672" t="str">
            <v>Operational</v>
          </cell>
          <cell r="AE1672" t="str">
            <v>Operational</v>
          </cell>
          <cell r="AF1672" t="str">
            <v>Operational</v>
          </cell>
        </row>
        <row r="1673">
          <cell r="N1673" t="str">
            <v>Malaysia</v>
          </cell>
          <cell r="W1673" t="str">
            <v>Operational</v>
          </cell>
          <cell r="X1673" t="str">
            <v>Operational</v>
          </cell>
          <cell r="Y1673" t="str">
            <v>Operational</v>
          </cell>
          <cell r="Z1673" t="str">
            <v>Operational</v>
          </cell>
          <cell r="AA1673" t="str">
            <v>Operational</v>
          </cell>
          <cell r="AB1673" t="str">
            <v>Operational</v>
          </cell>
          <cell r="AC1673" t="str">
            <v>Operational</v>
          </cell>
          <cell r="AD1673" t="str">
            <v>Operational</v>
          </cell>
          <cell r="AE1673" t="str">
            <v>Operational</v>
          </cell>
          <cell r="AF1673" t="str">
            <v>Operational</v>
          </cell>
        </row>
        <row r="1674">
          <cell r="N1674" t="str">
            <v>Malaysia</v>
          </cell>
          <cell r="W1674" t="str">
            <v>Operational</v>
          </cell>
          <cell r="X1674" t="str">
            <v>Operational</v>
          </cell>
          <cell r="Y1674" t="str">
            <v>Operational</v>
          </cell>
          <cell r="Z1674" t="str">
            <v>Operational</v>
          </cell>
          <cell r="AA1674" t="str">
            <v>Operational</v>
          </cell>
          <cell r="AB1674" t="str">
            <v>Operational</v>
          </cell>
          <cell r="AC1674" t="str">
            <v>Operational</v>
          </cell>
          <cell r="AD1674" t="str">
            <v>Operational</v>
          </cell>
          <cell r="AE1674" t="str">
            <v>Operational</v>
          </cell>
          <cell r="AF1674" t="str">
            <v>Operational</v>
          </cell>
        </row>
        <row r="1675">
          <cell r="N1675" t="str">
            <v>Thailand</v>
          </cell>
          <cell r="W1675" t="str">
            <v>Operational</v>
          </cell>
          <cell r="X1675" t="str">
            <v>Operational</v>
          </cell>
          <cell r="Y1675" t="str">
            <v>Operational</v>
          </cell>
          <cell r="Z1675" t="str">
            <v>Operational</v>
          </cell>
          <cell r="AA1675" t="str">
            <v>Operational</v>
          </cell>
          <cell r="AB1675" t="str">
            <v>Operational</v>
          </cell>
          <cell r="AC1675" t="str">
            <v>Operational</v>
          </cell>
          <cell r="AD1675" t="str">
            <v>Operational</v>
          </cell>
          <cell r="AE1675" t="str">
            <v>Operational</v>
          </cell>
          <cell r="AF1675" t="str">
            <v>Operational</v>
          </cell>
        </row>
        <row r="1676">
          <cell r="N1676" t="str">
            <v>Hong Kong SAR, China</v>
          </cell>
          <cell r="W1676" t="str">
            <v>Operational</v>
          </cell>
          <cell r="X1676" t="str">
            <v>Operational</v>
          </cell>
          <cell r="Y1676" t="str">
            <v>Operational</v>
          </cell>
          <cell r="Z1676" t="str">
            <v>Operational</v>
          </cell>
          <cell r="AA1676" t="str">
            <v>Operational</v>
          </cell>
          <cell r="AB1676" t="str">
            <v>Operational</v>
          </cell>
          <cell r="AC1676" t="str">
            <v>Operational</v>
          </cell>
          <cell r="AD1676" t="str">
            <v>Operational</v>
          </cell>
          <cell r="AE1676" t="str">
            <v>Operational</v>
          </cell>
          <cell r="AF1676" t="str">
            <v>Operational</v>
          </cell>
        </row>
        <row r="1677">
          <cell r="N1677" t="str">
            <v>Australia</v>
          </cell>
          <cell r="W1677" t="str">
            <v>Operational</v>
          </cell>
          <cell r="X1677" t="str">
            <v>Operational</v>
          </cell>
          <cell r="Y1677" t="str">
            <v>Operational</v>
          </cell>
          <cell r="Z1677" t="str">
            <v>Operational</v>
          </cell>
          <cell r="AA1677" t="str">
            <v>Operational</v>
          </cell>
          <cell r="AB1677" t="str">
            <v>Operational</v>
          </cell>
          <cell r="AC1677" t="str">
            <v>Operational</v>
          </cell>
          <cell r="AD1677" t="str">
            <v>Operational</v>
          </cell>
          <cell r="AE1677" t="str">
            <v>Operational</v>
          </cell>
          <cell r="AF1677" t="str">
            <v>Operational</v>
          </cell>
        </row>
        <row r="1678">
          <cell r="N1678" t="str">
            <v>Australia</v>
          </cell>
          <cell r="W1678" t="str">
            <v>Operational</v>
          </cell>
          <cell r="X1678" t="str">
            <v>Operational</v>
          </cell>
          <cell r="Y1678" t="str">
            <v>Operational</v>
          </cell>
          <cell r="Z1678" t="str">
            <v>Operational</v>
          </cell>
          <cell r="AA1678" t="str">
            <v>Operational</v>
          </cell>
          <cell r="AB1678" t="str">
            <v>Operational</v>
          </cell>
          <cell r="AC1678" t="str">
            <v>Operational</v>
          </cell>
          <cell r="AD1678" t="str">
            <v>Operational</v>
          </cell>
          <cell r="AE1678" t="str">
            <v>Operational</v>
          </cell>
          <cell r="AF1678" t="str">
            <v>Operational</v>
          </cell>
        </row>
        <row r="1679">
          <cell r="N1679" t="str">
            <v>Australia</v>
          </cell>
          <cell r="W1679" t="str">
            <v>Under Construction</v>
          </cell>
          <cell r="X1679" t="str">
            <v>Under Construction</v>
          </cell>
          <cell r="Y1679" t="str">
            <v>Under Construction</v>
          </cell>
          <cell r="Z1679" t="str">
            <v>Under Construction</v>
          </cell>
          <cell r="AA1679" t="str">
            <v>Under Construction</v>
          </cell>
          <cell r="AB1679" t="str">
            <v>Under Construction</v>
          </cell>
          <cell r="AC1679" t="str">
            <v>Under Construction</v>
          </cell>
          <cell r="AD1679" t="str">
            <v>Under Construction</v>
          </cell>
          <cell r="AE1679" t="str">
            <v>Land held</v>
          </cell>
          <cell r="AF1679" t="str">
            <v>Under Construction</v>
          </cell>
        </row>
        <row r="1680">
          <cell r="N1680" t="str">
            <v>Australia</v>
          </cell>
          <cell r="W1680" t="str">
            <v>Under Construction</v>
          </cell>
          <cell r="X1680" t="str">
            <v>Operational</v>
          </cell>
          <cell r="Y1680" t="str">
            <v>Operational</v>
          </cell>
          <cell r="Z1680" t="str">
            <v>Operational</v>
          </cell>
          <cell r="AA1680" t="str">
            <v>Operational</v>
          </cell>
          <cell r="AB1680" t="str">
            <v>Operational</v>
          </cell>
          <cell r="AC1680" t="str">
            <v>Operational</v>
          </cell>
          <cell r="AD1680" t="str">
            <v>Operational</v>
          </cell>
          <cell r="AE1680" t="str">
            <v>Operational</v>
          </cell>
          <cell r="AF1680" t="str">
            <v>Operational</v>
          </cell>
        </row>
        <row r="1681">
          <cell r="N1681" t="str">
            <v>Australia</v>
          </cell>
          <cell r="W1681" t="str">
            <v>Operational</v>
          </cell>
          <cell r="X1681" t="str">
            <v>Operational</v>
          </cell>
          <cell r="Y1681" t="str">
            <v>Operational</v>
          </cell>
          <cell r="Z1681" t="str">
            <v>Operational</v>
          </cell>
          <cell r="AA1681" t="str">
            <v>Operational</v>
          </cell>
          <cell r="AB1681" t="str">
            <v>Operational</v>
          </cell>
          <cell r="AC1681" t="str">
            <v>Operational</v>
          </cell>
          <cell r="AD1681" t="str">
            <v>Operational</v>
          </cell>
          <cell r="AE1681" t="str">
            <v>Operational</v>
          </cell>
          <cell r="AF1681" t="str">
            <v>Operational</v>
          </cell>
        </row>
        <row r="1682">
          <cell r="N1682" t="str">
            <v>Australia</v>
          </cell>
          <cell r="W1682" t="str">
            <v>Operational</v>
          </cell>
          <cell r="X1682" t="str">
            <v>Operational</v>
          </cell>
          <cell r="Y1682" t="str">
            <v>Operational</v>
          </cell>
          <cell r="Z1682" t="str">
            <v>Operational</v>
          </cell>
          <cell r="AA1682" t="str">
            <v>Operational</v>
          </cell>
          <cell r="AB1682" t="str">
            <v>Operational</v>
          </cell>
          <cell r="AC1682" t="str">
            <v>Operational</v>
          </cell>
          <cell r="AD1682" t="str">
            <v>Operational</v>
          </cell>
          <cell r="AE1682" t="str">
            <v>Operational</v>
          </cell>
          <cell r="AF1682" t="str">
            <v>Operational</v>
          </cell>
        </row>
        <row r="1683">
          <cell r="N1683" t="str">
            <v>Australia</v>
          </cell>
          <cell r="W1683" t="str">
            <v>Operational</v>
          </cell>
          <cell r="X1683" t="str">
            <v>Operational</v>
          </cell>
          <cell r="Y1683" t="str">
            <v>Operational</v>
          </cell>
          <cell r="Z1683" t="str">
            <v>Operational</v>
          </cell>
          <cell r="AA1683" t="str">
            <v>Operational</v>
          </cell>
          <cell r="AB1683" t="str">
            <v>Operational</v>
          </cell>
          <cell r="AC1683" t="str">
            <v>Operational</v>
          </cell>
          <cell r="AD1683" t="str">
            <v>Operational</v>
          </cell>
          <cell r="AE1683" t="str">
            <v>Operational</v>
          </cell>
          <cell r="AF1683" t="str">
            <v>Operational</v>
          </cell>
        </row>
        <row r="1684">
          <cell r="N1684" t="str">
            <v>Australia</v>
          </cell>
          <cell r="W1684" t="str">
            <v>Operational</v>
          </cell>
          <cell r="X1684" t="str">
            <v>Operational</v>
          </cell>
          <cell r="Y1684" t="str">
            <v>Operational</v>
          </cell>
          <cell r="Z1684" t="str">
            <v>Operational</v>
          </cell>
          <cell r="AA1684" t="str">
            <v>Operational</v>
          </cell>
          <cell r="AB1684" t="str">
            <v>Operational</v>
          </cell>
          <cell r="AC1684" t="str">
            <v>Operational</v>
          </cell>
          <cell r="AD1684" t="str">
            <v>Operational</v>
          </cell>
          <cell r="AE1684" t="str">
            <v>Operational</v>
          </cell>
          <cell r="AF1684" t="str">
            <v>Operational</v>
          </cell>
        </row>
        <row r="1685">
          <cell r="N1685" t="str">
            <v>Singapore</v>
          </cell>
          <cell r="W1685" t="str">
            <v>Operational</v>
          </cell>
          <cell r="X1685" t="str">
            <v>Operational</v>
          </cell>
          <cell r="Y1685" t="str">
            <v>Operational</v>
          </cell>
          <cell r="Z1685" t="str">
            <v>Operational</v>
          </cell>
          <cell r="AA1685" t="str">
            <v>Operational</v>
          </cell>
          <cell r="AB1685" t="str">
            <v>Operational</v>
          </cell>
          <cell r="AC1685" t="str">
            <v>Operational</v>
          </cell>
          <cell r="AD1685" t="str">
            <v>Operational</v>
          </cell>
          <cell r="AE1685" t="str">
            <v>Operational</v>
          </cell>
          <cell r="AF1685" t="str">
            <v>Operational</v>
          </cell>
        </row>
        <row r="1686">
          <cell r="N1686" t="str">
            <v>Singapore</v>
          </cell>
          <cell r="W1686" t="str">
            <v>Operational</v>
          </cell>
          <cell r="X1686" t="str">
            <v>Operational</v>
          </cell>
          <cell r="Y1686" t="str">
            <v>Operational</v>
          </cell>
          <cell r="Z1686" t="str">
            <v>Operational</v>
          </cell>
          <cell r="AA1686" t="str">
            <v>Operational</v>
          </cell>
          <cell r="AB1686" t="str">
            <v>Operational</v>
          </cell>
          <cell r="AC1686" t="str">
            <v>Operational</v>
          </cell>
          <cell r="AD1686" t="str">
            <v>Operational</v>
          </cell>
          <cell r="AE1686" t="str">
            <v>Operational</v>
          </cell>
          <cell r="AF1686" t="str">
            <v>Operational</v>
          </cell>
        </row>
        <row r="1687">
          <cell r="N1687" t="str">
            <v>Singapore</v>
          </cell>
          <cell r="W1687" t="str">
            <v>Operational</v>
          </cell>
          <cell r="X1687" t="str">
            <v>Operational</v>
          </cell>
          <cell r="Y1687" t="str">
            <v>Operational</v>
          </cell>
          <cell r="Z1687" t="str">
            <v>Operational</v>
          </cell>
          <cell r="AA1687" t="str">
            <v>Operational</v>
          </cell>
          <cell r="AB1687" t="str">
            <v>Operational</v>
          </cell>
          <cell r="AC1687" t="str">
            <v>Operational</v>
          </cell>
          <cell r="AD1687" t="str">
            <v>Operational</v>
          </cell>
          <cell r="AE1687" t="str">
            <v>Operational</v>
          </cell>
          <cell r="AF1687" t="str">
            <v>Operational</v>
          </cell>
        </row>
        <row r="1688">
          <cell r="N1688" t="str">
            <v>Singapore</v>
          </cell>
          <cell r="W1688" t="str">
            <v>Operational</v>
          </cell>
          <cell r="X1688" t="str">
            <v>Operational</v>
          </cell>
          <cell r="Y1688" t="str">
            <v>Operational</v>
          </cell>
          <cell r="Z1688" t="str">
            <v>Operational</v>
          </cell>
          <cell r="AA1688" t="str">
            <v>Operational</v>
          </cell>
          <cell r="AB1688" t="str">
            <v>Operational</v>
          </cell>
          <cell r="AC1688" t="str">
            <v>Operational</v>
          </cell>
          <cell r="AD1688" t="str">
            <v>Operational</v>
          </cell>
          <cell r="AE1688" t="str">
            <v>Operational</v>
          </cell>
          <cell r="AF1688" t="str">
            <v>Operational</v>
          </cell>
        </row>
        <row r="1689">
          <cell r="N1689" t="str">
            <v>Hong Kong SAR, China</v>
          </cell>
          <cell r="W1689" t="str">
            <v>Operational</v>
          </cell>
          <cell r="X1689" t="str">
            <v>Operational</v>
          </cell>
          <cell r="Y1689" t="str">
            <v>Operational</v>
          </cell>
          <cell r="Z1689" t="str">
            <v>Operational</v>
          </cell>
          <cell r="AA1689" t="str">
            <v>Operational</v>
          </cell>
          <cell r="AB1689" t="str">
            <v>Operational</v>
          </cell>
          <cell r="AC1689" t="str">
            <v>Operational</v>
          </cell>
          <cell r="AD1689" t="str">
            <v>Operational</v>
          </cell>
          <cell r="AE1689" t="str">
            <v>Operational</v>
          </cell>
          <cell r="AF1689" t="str">
            <v>Operational</v>
          </cell>
        </row>
        <row r="1690">
          <cell r="N1690" t="str">
            <v>Hong Kong SAR, China</v>
          </cell>
          <cell r="W1690" t="str">
            <v>Operational</v>
          </cell>
          <cell r="X1690" t="str">
            <v>Operational</v>
          </cell>
          <cell r="Y1690" t="str">
            <v>Operational</v>
          </cell>
          <cell r="Z1690" t="str">
            <v>Operational</v>
          </cell>
          <cell r="AA1690" t="str">
            <v>Operational</v>
          </cell>
          <cell r="AB1690" t="str">
            <v>Operational</v>
          </cell>
          <cell r="AC1690" t="str">
            <v>Operational</v>
          </cell>
          <cell r="AD1690" t="str">
            <v>Operational</v>
          </cell>
          <cell r="AE1690" t="str">
            <v>Operational</v>
          </cell>
          <cell r="AF1690" t="str">
            <v>Operational</v>
          </cell>
        </row>
        <row r="1691">
          <cell r="N1691" t="str">
            <v>Singapore</v>
          </cell>
          <cell r="W1691" t="str">
            <v>Operational</v>
          </cell>
          <cell r="X1691" t="str">
            <v>Operational</v>
          </cell>
          <cell r="Y1691" t="str">
            <v>Operational</v>
          </cell>
          <cell r="Z1691" t="str">
            <v>Operational</v>
          </cell>
          <cell r="AA1691" t="str">
            <v>Operational</v>
          </cell>
          <cell r="AB1691" t="str">
            <v>Operational</v>
          </cell>
          <cell r="AC1691" t="str">
            <v>Operational</v>
          </cell>
          <cell r="AD1691" t="str">
            <v>Operational</v>
          </cell>
          <cell r="AE1691" t="str">
            <v>Operational</v>
          </cell>
          <cell r="AF1691" t="str">
            <v>Operational</v>
          </cell>
        </row>
        <row r="1692">
          <cell r="N1692" t="str">
            <v>Hong Kong SAR, China</v>
          </cell>
          <cell r="W1692" t="str">
            <v>Operational</v>
          </cell>
          <cell r="X1692" t="str">
            <v>Operational</v>
          </cell>
          <cell r="Y1692" t="str">
            <v>Operational</v>
          </cell>
          <cell r="Z1692" t="str">
            <v>Operational</v>
          </cell>
          <cell r="AA1692" t="str">
            <v>Operational</v>
          </cell>
          <cell r="AB1692" t="str">
            <v>Operational</v>
          </cell>
          <cell r="AC1692" t="str">
            <v>Operational</v>
          </cell>
          <cell r="AD1692" t="str">
            <v>Operational</v>
          </cell>
          <cell r="AE1692" t="str">
            <v>Operational</v>
          </cell>
          <cell r="AF1692" t="str">
            <v>Operational</v>
          </cell>
        </row>
        <row r="1693">
          <cell r="N1693" t="str">
            <v>Singapore</v>
          </cell>
          <cell r="W1693" t="str">
            <v>Operational</v>
          </cell>
          <cell r="X1693" t="str">
            <v>Operational</v>
          </cell>
          <cell r="Y1693" t="str">
            <v>Operational</v>
          </cell>
          <cell r="Z1693" t="str">
            <v>Operational</v>
          </cell>
          <cell r="AA1693" t="str">
            <v>Operational</v>
          </cell>
          <cell r="AB1693" t="str">
            <v>Operational</v>
          </cell>
          <cell r="AC1693" t="str">
            <v>Operational</v>
          </cell>
          <cell r="AD1693" t="str">
            <v>Operational</v>
          </cell>
          <cell r="AE1693" t="str">
            <v>Operational</v>
          </cell>
          <cell r="AF1693" t="str">
            <v>Operational</v>
          </cell>
        </row>
        <row r="1694">
          <cell r="N1694" t="str">
            <v>Hong Kong SAR, China</v>
          </cell>
          <cell r="W1694" t="str">
            <v>Operational</v>
          </cell>
          <cell r="X1694" t="str">
            <v>Operational</v>
          </cell>
          <cell r="Y1694" t="str">
            <v>Operational</v>
          </cell>
          <cell r="Z1694" t="str">
            <v>Operational</v>
          </cell>
          <cell r="AA1694" t="str">
            <v>Operational</v>
          </cell>
          <cell r="AB1694" t="str">
            <v>Operational</v>
          </cell>
          <cell r="AC1694" t="str">
            <v>Operational</v>
          </cell>
          <cell r="AD1694" t="str">
            <v>Operational</v>
          </cell>
          <cell r="AE1694" t="str">
            <v>Operational</v>
          </cell>
          <cell r="AF1694" t="str">
            <v>Operational</v>
          </cell>
        </row>
        <row r="1695">
          <cell r="N1695" t="str">
            <v>Singapore</v>
          </cell>
          <cell r="W1695" t="str">
            <v>Operational</v>
          </cell>
          <cell r="X1695" t="str">
            <v>Operational</v>
          </cell>
          <cell r="Y1695" t="str">
            <v>Operational</v>
          </cell>
          <cell r="Z1695" t="str">
            <v>Operational</v>
          </cell>
          <cell r="AA1695" t="str">
            <v>Operational</v>
          </cell>
          <cell r="AB1695" t="str">
            <v>Operational</v>
          </cell>
          <cell r="AC1695" t="str">
            <v>Operational</v>
          </cell>
          <cell r="AD1695" t="str">
            <v>Operational</v>
          </cell>
          <cell r="AE1695" t="str">
            <v>Operational</v>
          </cell>
          <cell r="AF1695" t="str">
            <v>Operational</v>
          </cell>
        </row>
        <row r="1696">
          <cell r="N1696" t="str">
            <v>Singapore</v>
          </cell>
          <cell r="W1696" t="str">
            <v>Operational</v>
          </cell>
          <cell r="X1696" t="str">
            <v>Operational</v>
          </cell>
          <cell r="Y1696" t="str">
            <v>Operational</v>
          </cell>
          <cell r="Z1696" t="str">
            <v>Operational</v>
          </cell>
          <cell r="AA1696" t="str">
            <v>Operational</v>
          </cell>
          <cell r="AB1696" t="str">
            <v>Operational</v>
          </cell>
          <cell r="AC1696" t="str">
            <v>Operational</v>
          </cell>
          <cell r="AD1696" t="str">
            <v>Operational</v>
          </cell>
          <cell r="AE1696" t="str">
            <v>Operational</v>
          </cell>
          <cell r="AF1696" t="str">
            <v>Operational</v>
          </cell>
        </row>
        <row r="1697">
          <cell r="N1697" t="str">
            <v>Singapore</v>
          </cell>
          <cell r="W1697" t="str">
            <v>Operational</v>
          </cell>
          <cell r="X1697" t="str">
            <v>Operational</v>
          </cell>
          <cell r="Y1697" t="str">
            <v>Operational</v>
          </cell>
          <cell r="Z1697" t="str">
            <v>Operational</v>
          </cell>
          <cell r="AA1697" t="str">
            <v>Operational</v>
          </cell>
          <cell r="AB1697" t="str">
            <v>Operational</v>
          </cell>
          <cell r="AC1697" t="str">
            <v>Operational</v>
          </cell>
          <cell r="AD1697" t="str">
            <v>Operational</v>
          </cell>
          <cell r="AE1697" t="str">
            <v>Operational</v>
          </cell>
          <cell r="AF1697" t="str">
            <v>Operational</v>
          </cell>
        </row>
        <row r="1698">
          <cell r="N1698" t="str">
            <v>Singapore</v>
          </cell>
          <cell r="W1698" t="str">
            <v>Operational</v>
          </cell>
          <cell r="X1698" t="str">
            <v>Operational</v>
          </cell>
          <cell r="Y1698" t="str">
            <v>Operational</v>
          </cell>
          <cell r="Z1698" t="str">
            <v>Operational</v>
          </cell>
          <cell r="AA1698" t="str">
            <v>Operational</v>
          </cell>
          <cell r="AB1698" t="str">
            <v>Operational</v>
          </cell>
          <cell r="AC1698" t="str">
            <v>Operational</v>
          </cell>
          <cell r="AD1698" t="str">
            <v>Operational</v>
          </cell>
          <cell r="AE1698" t="str">
            <v>Operational</v>
          </cell>
          <cell r="AF1698" t="str">
            <v>Operational</v>
          </cell>
        </row>
        <row r="1699">
          <cell r="N1699" t="str">
            <v>Singapore</v>
          </cell>
          <cell r="W1699" t="str">
            <v>Operational</v>
          </cell>
          <cell r="X1699" t="str">
            <v>Operational</v>
          </cell>
          <cell r="Y1699" t="str">
            <v>Operational</v>
          </cell>
          <cell r="Z1699" t="str">
            <v>Operational</v>
          </cell>
          <cell r="AA1699" t="str">
            <v>Operational</v>
          </cell>
          <cell r="AB1699" t="str">
            <v>Operational</v>
          </cell>
          <cell r="AC1699" t="str">
            <v>Operational</v>
          </cell>
          <cell r="AD1699" t="str">
            <v>Operational</v>
          </cell>
          <cell r="AE1699" t="str">
            <v>Operational</v>
          </cell>
          <cell r="AF1699" t="str">
            <v>Operational</v>
          </cell>
        </row>
        <row r="1700">
          <cell r="N1700" t="str">
            <v>Singapore</v>
          </cell>
          <cell r="W1700" t="str">
            <v>Operational</v>
          </cell>
          <cell r="X1700" t="str">
            <v>Operational</v>
          </cell>
          <cell r="Y1700" t="str">
            <v>Operational</v>
          </cell>
          <cell r="Z1700" t="str">
            <v>Operational</v>
          </cell>
          <cell r="AA1700" t="str">
            <v>Operational</v>
          </cell>
          <cell r="AB1700" t="str">
            <v>Operational</v>
          </cell>
          <cell r="AC1700" t="str">
            <v>Operational</v>
          </cell>
          <cell r="AD1700" t="str">
            <v>Operational</v>
          </cell>
          <cell r="AE1700" t="str">
            <v>Operational</v>
          </cell>
          <cell r="AF1700" t="str">
            <v>Operational</v>
          </cell>
        </row>
        <row r="1701">
          <cell r="N1701" t="str">
            <v>Singapore</v>
          </cell>
          <cell r="W1701" t="str">
            <v>Operational</v>
          </cell>
          <cell r="X1701" t="str">
            <v>Operational</v>
          </cell>
          <cell r="Y1701" t="str">
            <v>Operational</v>
          </cell>
          <cell r="Z1701" t="str">
            <v>Operational</v>
          </cell>
          <cell r="AA1701" t="str">
            <v>Operational</v>
          </cell>
          <cell r="AB1701" t="str">
            <v>Operational</v>
          </cell>
          <cell r="AC1701" t="str">
            <v>Operational</v>
          </cell>
          <cell r="AD1701" t="str">
            <v>Operational</v>
          </cell>
          <cell r="AE1701" t="str">
            <v>Operational</v>
          </cell>
          <cell r="AF1701" t="str">
            <v>Operational</v>
          </cell>
        </row>
        <row r="1702">
          <cell r="N1702" t="str">
            <v>Singapore</v>
          </cell>
          <cell r="W1702" t="str">
            <v>Operational</v>
          </cell>
          <cell r="X1702" t="str">
            <v>Operational</v>
          </cell>
          <cell r="Y1702" t="str">
            <v>Operational</v>
          </cell>
          <cell r="Z1702" t="str">
            <v>Operational</v>
          </cell>
          <cell r="AA1702" t="str">
            <v>Operational</v>
          </cell>
          <cell r="AB1702" t="str">
            <v>Operational</v>
          </cell>
          <cell r="AC1702" t="str">
            <v>Operational</v>
          </cell>
          <cell r="AD1702" t="str">
            <v>Operational</v>
          </cell>
          <cell r="AE1702" t="str">
            <v>Operational</v>
          </cell>
          <cell r="AF1702" t="str">
            <v>Operational</v>
          </cell>
        </row>
        <row r="1703">
          <cell r="N1703" t="str">
            <v>Singapore</v>
          </cell>
          <cell r="W1703" t="str">
            <v>Operational</v>
          </cell>
          <cell r="X1703" t="str">
            <v>Operational</v>
          </cell>
          <cell r="Y1703" t="str">
            <v>Operational</v>
          </cell>
          <cell r="Z1703" t="str">
            <v>Operational</v>
          </cell>
          <cell r="AA1703" t="str">
            <v>Operational</v>
          </cell>
          <cell r="AB1703" t="str">
            <v>Operational</v>
          </cell>
          <cell r="AC1703" t="str">
            <v>Operational</v>
          </cell>
          <cell r="AD1703" t="str">
            <v>Operational</v>
          </cell>
          <cell r="AE1703" t="str">
            <v>Operational</v>
          </cell>
          <cell r="AF1703" t="str">
            <v>Operational</v>
          </cell>
        </row>
        <row r="1704">
          <cell r="N1704" t="str">
            <v>Hong Kong SAR, China</v>
          </cell>
          <cell r="W1704" t="str">
            <v>Operational</v>
          </cell>
          <cell r="X1704" t="str">
            <v>Operational</v>
          </cell>
          <cell r="Y1704" t="str">
            <v>Operational</v>
          </cell>
          <cell r="Z1704" t="str">
            <v>Operational</v>
          </cell>
          <cell r="AA1704" t="str">
            <v>Operational</v>
          </cell>
          <cell r="AB1704" t="str">
            <v>Operational</v>
          </cell>
          <cell r="AC1704" t="str">
            <v>Operational</v>
          </cell>
          <cell r="AD1704" t="str">
            <v>Operational</v>
          </cell>
          <cell r="AE1704" t="str">
            <v>Operational</v>
          </cell>
          <cell r="AF1704" t="str">
            <v>Operational</v>
          </cell>
        </row>
        <row r="1705">
          <cell r="N1705" t="str">
            <v>Singapore</v>
          </cell>
          <cell r="W1705" t="str">
            <v>Operational</v>
          </cell>
          <cell r="X1705" t="str">
            <v>Operational</v>
          </cell>
          <cell r="Y1705" t="str">
            <v>Operational</v>
          </cell>
          <cell r="Z1705" t="str">
            <v>Operational</v>
          </cell>
          <cell r="AA1705" t="str">
            <v>Operational</v>
          </cell>
          <cell r="AB1705" t="str">
            <v>Operational</v>
          </cell>
          <cell r="AC1705" t="str">
            <v>Operational</v>
          </cell>
          <cell r="AD1705" t="str">
            <v>Operational</v>
          </cell>
          <cell r="AE1705" t="str">
            <v>Operational</v>
          </cell>
          <cell r="AF1705" t="str">
            <v>Operational</v>
          </cell>
        </row>
        <row r="1706">
          <cell r="N1706" t="str">
            <v>Hong Kong SAR, China</v>
          </cell>
          <cell r="W1706" t="str">
            <v>Operational</v>
          </cell>
          <cell r="X1706" t="str">
            <v>Operational</v>
          </cell>
          <cell r="Y1706" t="str">
            <v>Operational</v>
          </cell>
          <cell r="Z1706" t="str">
            <v>Operational</v>
          </cell>
          <cell r="AA1706" t="str">
            <v>Operational</v>
          </cell>
          <cell r="AB1706" t="str">
            <v>Operational</v>
          </cell>
          <cell r="AC1706" t="str">
            <v>Operational</v>
          </cell>
          <cell r="AD1706" t="str">
            <v>Operational</v>
          </cell>
          <cell r="AE1706" t="str">
            <v>Operational</v>
          </cell>
          <cell r="AF1706" t="str">
            <v>Operational</v>
          </cell>
        </row>
        <row r="1707">
          <cell r="N1707" t="str">
            <v>Australia</v>
          </cell>
          <cell r="W1707" t="str">
            <v>Operational</v>
          </cell>
          <cell r="X1707" t="str">
            <v>Operational</v>
          </cell>
          <cell r="Y1707" t="str">
            <v>Operational</v>
          </cell>
          <cell r="Z1707" t="str">
            <v>Operational</v>
          </cell>
          <cell r="AA1707" t="str">
            <v>Operational</v>
          </cell>
          <cell r="AB1707" t="str">
            <v>Operational</v>
          </cell>
          <cell r="AC1707" t="str">
            <v>Operational</v>
          </cell>
          <cell r="AD1707" t="str">
            <v>Operational</v>
          </cell>
          <cell r="AE1707" t="str">
            <v>Operational</v>
          </cell>
          <cell r="AF1707" t="str">
            <v>Operational</v>
          </cell>
        </row>
        <row r="1708">
          <cell r="N1708" t="str">
            <v>Singapore</v>
          </cell>
          <cell r="W1708" t="str">
            <v>Operational</v>
          </cell>
          <cell r="X1708" t="str">
            <v>Operational</v>
          </cell>
          <cell r="Y1708" t="str">
            <v>Operational</v>
          </cell>
          <cell r="Z1708" t="str">
            <v>Operational</v>
          </cell>
          <cell r="AA1708" t="str">
            <v>Operational</v>
          </cell>
          <cell r="AB1708" t="str">
            <v>Operational</v>
          </cell>
          <cell r="AC1708" t="str">
            <v>Operational</v>
          </cell>
          <cell r="AD1708" t="str">
            <v>Operational</v>
          </cell>
          <cell r="AE1708" t="str">
            <v>Operational</v>
          </cell>
          <cell r="AF1708" t="str">
            <v>Operational</v>
          </cell>
        </row>
        <row r="1709">
          <cell r="N1709" t="str">
            <v>Australia</v>
          </cell>
          <cell r="W1709" t="str">
            <v>Operational</v>
          </cell>
          <cell r="X1709" t="str">
            <v>Operational</v>
          </cell>
          <cell r="Y1709" t="str">
            <v>Operational</v>
          </cell>
          <cell r="Z1709" t="str">
            <v>Operational</v>
          </cell>
          <cell r="AA1709" t="str">
            <v>Operational</v>
          </cell>
          <cell r="AB1709" t="str">
            <v>Operational</v>
          </cell>
          <cell r="AC1709" t="str">
            <v>Operational</v>
          </cell>
          <cell r="AD1709" t="str">
            <v>Operational</v>
          </cell>
          <cell r="AE1709" t="str">
            <v>Operational</v>
          </cell>
          <cell r="AF1709" t="str">
            <v>Operational</v>
          </cell>
        </row>
        <row r="1710">
          <cell r="N1710" t="str">
            <v>Hong Kong SAR, China</v>
          </cell>
          <cell r="W1710" t="str">
            <v>Operational</v>
          </cell>
          <cell r="X1710" t="str">
            <v>Operational</v>
          </cell>
          <cell r="Y1710" t="str">
            <v>Operational</v>
          </cell>
          <cell r="Z1710" t="str">
            <v>Operational</v>
          </cell>
          <cell r="AA1710" t="str">
            <v>Operational</v>
          </cell>
          <cell r="AB1710" t="str">
            <v>Operational</v>
          </cell>
          <cell r="AC1710" t="str">
            <v>Operational</v>
          </cell>
          <cell r="AD1710" t="str">
            <v>Operational</v>
          </cell>
          <cell r="AE1710" t="str">
            <v>Operational</v>
          </cell>
          <cell r="AF1710" t="str">
            <v>Operational</v>
          </cell>
        </row>
        <row r="1711">
          <cell r="N1711" t="str">
            <v>China</v>
          </cell>
          <cell r="W1711" t="str">
            <v>Operational</v>
          </cell>
          <cell r="X1711" t="str">
            <v>Operational</v>
          </cell>
          <cell r="Y1711" t="str">
            <v>Operational</v>
          </cell>
          <cell r="Z1711" t="str">
            <v>Operational</v>
          </cell>
          <cell r="AA1711" t="str">
            <v>Operational</v>
          </cell>
          <cell r="AB1711" t="str">
            <v>Operational</v>
          </cell>
          <cell r="AC1711" t="str">
            <v>Operational</v>
          </cell>
          <cell r="AD1711" t="str">
            <v>Operational</v>
          </cell>
          <cell r="AE1711" t="str">
            <v>Operational</v>
          </cell>
          <cell r="AF1711" t="str">
            <v>Operational</v>
          </cell>
        </row>
        <row r="1712">
          <cell r="N1712" t="str">
            <v>China</v>
          </cell>
          <cell r="W1712" t="str">
            <v>Under Construction</v>
          </cell>
          <cell r="X1712" t="str">
            <v>Operational</v>
          </cell>
          <cell r="Y1712" t="str">
            <v>Operational</v>
          </cell>
          <cell r="Z1712" t="str">
            <v>Operational</v>
          </cell>
          <cell r="AA1712" t="str">
            <v>Operational</v>
          </cell>
          <cell r="AB1712" t="str">
            <v>Operational</v>
          </cell>
          <cell r="AC1712" t="str">
            <v>Operational</v>
          </cell>
          <cell r="AD1712" t="str">
            <v>Operational</v>
          </cell>
          <cell r="AE1712" t="str">
            <v>Operational</v>
          </cell>
          <cell r="AF1712" t="str">
            <v>Operational</v>
          </cell>
        </row>
        <row r="1713">
          <cell r="N1713" t="str">
            <v>Singapore</v>
          </cell>
          <cell r="W1713" t="str">
            <v>Operational</v>
          </cell>
          <cell r="X1713" t="str">
            <v>Operational</v>
          </cell>
          <cell r="Y1713" t="str">
            <v>Operational</v>
          </cell>
          <cell r="Z1713" t="str">
            <v>Operational</v>
          </cell>
          <cell r="AA1713" t="str">
            <v>Operational</v>
          </cell>
          <cell r="AB1713" t="str">
            <v>Operational</v>
          </cell>
          <cell r="AC1713" t="str">
            <v>Operational</v>
          </cell>
          <cell r="AD1713" t="str">
            <v>Operational</v>
          </cell>
          <cell r="AE1713" t="str">
            <v>Operational</v>
          </cell>
          <cell r="AF1713" t="str">
            <v>Operational</v>
          </cell>
        </row>
        <row r="1714">
          <cell r="N1714" t="str">
            <v>Japan</v>
          </cell>
          <cell r="W1714" t="str">
            <v>Operational</v>
          </cell>
          <cell r="X1714" t="str">
            <v>Operational</v>
          </cell>
          <cell r="Y1714" t="str">
            <v>Operational</v>
          </cell>
          <cell r="Z1714" t="str">
            <v>Operational</v>
          </cell>
          <cell r="AA1714" t="str">
            <v>Operational</v>
          </cell>
          <cell r="AB1714" t="str">
            <v>Operational</v>
          </cell>
          <cell r="AC1714" t="str">
            <v>Operational</v>
          </cell>
          <cell r="AD1714" t="str">
            <v>Operational</v>
          </cell>
          <cell r="AE1714" t="str">
            <v>Operational</v>
          </cell>
          <cell r="AF1714" t="str">
            <v>Operational</v>
          </cell>
        </row>
        <row r="1715">
          <cell r="N1715" t="str">
            <v>Japan</v>
          </cell>
          <cell r="W1715" t="str">
            <v>Operational</v>
          </cell>
          <cell r="X1715" t="str">
            <v>Operational</v>
          </cell>
          <cell r="Y1715" t="str">
            <v>Operational</v>
          </cell>
          <cell r="Z1715" t="str">
            <v>Operational</v>
          </cell>
          <cell r="AA1715" t="str">
            <v>Operational</v>
          </cell>
          <cell r="AB1715" t="str">
            <v>Operational</v>
          </cell>
          <cell r="AC1715" t="str">
            <v>Operational</v>
          </cell>
          <cell r="AD1715" t="str">
            <v>Operational</v>
          </cell>
          <cell r="AE1715" t="str">
            <v>Operational</v>
          </cell>
          <cell r="AF1715" t="str">
            <v>Operational</v>
          </cell>
        </row>
        <row r="1716">
          <cell r="N1716" t="str">
            <v>Australia</v>
          </cell>
          <cell r="W1716" t="str">
            <v>Operational</v>
          </cell>
          <cell r="X1716" t="str">
            <v>Operational</v>
          </cell>
          <cell r="Y1716" t="str">
            <v>Operational</v>
          </cell>
          <cell r="Z1716" t="str">
            <v>Operational</v>
          </cell>
          <cell r="AA1716" t="str">
            <v>Operational</v>
          </cell>
          <cell r="AB1716" t="str">
            <v>Operational</v>
          </cell>
          <cell r="AC1716" t="str">
            <v>Operational</v>
          </cell>
          <cell r="AD1716" t="str">
            <v>Operational</v>
          </cell>
          <cell r="AE1716" t="str">
            <v>Operational</v>
          </cell>
          <cell r="AF1716" t="str">
            <v>Operational</v>
          </cell>
        </row>
        <row r="1717">
          <cell r="N1717" t="str">
            <v>Australia</v>
          </cell>
          <cell r="W1717" t="str">
            <v>Operational</v>
          </cell>
          <cell r="X1717" t="str">
            <v>Operational</v>
          </cell>
          <cell r="Y1717" t="str">
            <v>Operational</v>
          </cell>
          <cell r="Z1717" t="str">
            <v>Operational</v>
          </cell>
          <cell r="AA1717" t="str">
            <v>Operational</v>
          </cell>
          <cell r="AB1717" t="str">
            <v>Operational</v>
          </cell>
          <cell r="AC1717" t="str">
            <v>Operational</v>
          </cell>
          <cell r="AD1717" t="str">
            <v>Operational</v>
          </cell>
          <cell r="AE1717" t="str">
            <v>Operational</v>
          </cell>
          <cell r="AF1717" t="str">
            <v>Operational</v>
          </cell>
        </row>
        <row r="1718">
          <cell r="N1718" t="str">
            <v>Hong Kong SAR, China</v>
          </cell>
          <cell r="W1718" t="str">
            <v>Operational</v>
          </cell>
          <cell r="X1718" t="str">
            <v>Operational</v>
          </cell>
          <cell r="Y1718" t="str">
            <v>Operational</v>
          </cell>
          <cell r="Z1718" t="str">
            <v>Operational</v>
          </cell>
          <cell r="AA1718" t="str">
            <v>Operational</v>
          </cell>
          <cell r="AB1718" t="str">
            <v>Operational</v>
          </cell>
          <cell r="AC1718" t="str">
            <v>Operational</v>
          </cell>
          <cell r="AD1718" t="str">
            <v>Operational</v>
          </cell>
          <cell r="AE1718" t="str">
            <v>Operational</v>
          </cell>
          <cell r="AF1718" t="str">
            <v>Operational</v>
          </cell>
        </row>
        <row r="1719">
          <cell r="N1719" t="str">
            <v>Hong Kong SAR, China</v>
          </cell>
          <cell r="W1719" t="str">
            <v>Operational</v>
          </cell>
          <cell r="X1719" t="str">
            <v>Operational</v>
          </cell>
          <cell r="Y1719" t="str">
            <v>Operational</v>
          </cell>
          <cell r="Z1719" t="str">
            <v>Operational</v>
          </cell>
          <cell r="AA1719" t="str">
            <v>Operational</v>
          </cell>
          <cell r="AB1719" t="str">
            <v>Operational</v>
          </cell>
          <cell r="AC1719" t="str">
            <v>Operational</v>
          </cell>
          <cell r="AD1719" t="str">
            <v>Operational</v>
          </cell>
          <cell r="AE1719" t="str">
            <v>Operational</v>
          </cell>
          <cell r="AF1719" t="str">
            <v>Operational</v>
          </cell>
        </row>
        <row r="1720">
          <cell r="N1720" t="str">
            <v>Hong Kong SAR, China</v>
          </cell>
          <cell r="W1720" t="str">
            <v>Operational</v>
          </cell>
          <cell r="X1720" t="str">
            <v>Operational</v>
          </cell>
          <cell r="Y1720" t="str">
            <v>Operational</v>
          </cell>
          <cell r="Z1720" t="str">
            <v>Operational</v>
          </cell>
          <cell r="AA1720" t="str">
            <v>Operational</v>
          </cell>
          <cell r="AB1720" t="str">
            <v>Operational</v>
          </cell>
          <cell r="AC1720" t="str">
            <v>Operational</v>
          </cell>
          <cell r="AD1720" t="str">
            <v>Operational</v>
          </cell>
          <cell r="AE1720" t="str">
            <v>Operational</v>
          </cell>
          <cell r="AF1720" t="str">
            <v>Operational</v>
          </cell>
        </row>
        <row r="1721">
          <cell r="N1721" t="str">
            <v>Malaysia</v>
          </cell>
          <cell r="W1721" t="str">
            <v>Operational</v>
          </cell>
          <cell r="X1721" t="str">
            <v>Operational</v>
          </cell>
          <cell r="Y1721" t="str">
            <v>Operational</v>
          </cell>
          <cell r="Z1721" t="str">
            <v>Operational</v>
          </cell>
          <cell r="AA1721" t="str">
            <v>Operational</v>
          </cell>
          <cell r="AB1721" t="str">
            <v>Operational</v>
          </cell>
          <cell r="AC1721" t="str">
            <v>Operational</v>
          </cell>
          <cell r="AD1721" t="str">
            <v>Operational</v>
          </cell>
          <cell r="AE1721" t="str">
            <v>Operational</v>
          </cell>
          <cell r="AF1721" t="str">
            <v>Operational</v>
          </cell>
        </row>
        <row r="1722">
          <cell r="N1722" t="str">
            <v>Australia</v>
          </cell>
          <cell r="W1722" t="str">
            <v>Operational</v>
          </cell>
          <cell r="X1722" t="str">
            <v>Operational</v>
          </cell>
          <cell r="Y1722" t="str">
            <v>Operational</v>
          </cell>
          <cell r="Z1722" t="str">
            <v>Operational</v>
          </cell>
          <cell r="AA1722" t="str">
            <v>Operational</v>
          </cell>
          <cell r="AB1722" t="str">
            <v>Operational</v>
          </cell>
          <cell r="AC1722" t="str">
            <v>Operational</v>
          </cell>
          <cell r="AD1722" t="str">
            <v>Operational</v>
          </cell>
          <cell r="AE1722" t="str">
            <v>Operational</v>
          </cell>
          <cell r="AF1722" t="str">
            <v>Operational</v>
          </cell>
        </row>
        <row r="1723">
          <cell r="N1723" t="str">
            <v>Singapore</v>
          </cell>
          <cell r="W1723" t="str">
            <v>Operational</v>
          </cell>
          <cell r="X1723" t="str">
            <v>Operational</v>
          </cell>
          <cell r="Y1723" t="str">
            <v>Operational</v>
          </cell>
          <cell r="Z1723" t="str">
            <v>Operational</v>
          </cell>
          <cell r="AA1723" t="str">
            <v>Operational</v>
          </cell>
          <cell r="AB1723" t="str">
            <v>Operational</v>
          </cell>
          <cell r="AC1723" t="str">
            <v>Operational</v>
          </cell>
          <cell r="AD1723" t="str">
            <v>Operational</v>
          </cell>
          <cell r="AE1723" t="str">
            <v>Operational</v>
          </cell>
          <cell r="AF1723" t="str">
            <v>Operational</v>
          </cell>
        </row>
        <row r="1724">
          <cell r="N1724" t="str">
            <v>Singapore</v>
          </cell>
          <cell r="W1724" t="str">
            <v>Operational</v>
          </cell>
          <cell r="X1724" t="str">
            <v>Operational</v>
          </cell>
          <cell r="Y1724" t="str">
            <v>Operational</v>
          </cell>
          <cell r="Z1724" t="str">
            <v>Operational</v>
          </cell>
          <cell r="AA1724" t="str">
            <v>Operational</v>
          </cell>
          <cell r="AB1724" t="str">
            <v>Operational</v>
          </cell>
          <cell r="AC1724" t="str">
            <v>Operational</v>
          </cell>
          <cell r="AD1724" t="str">
            <v>Operational</v>
          </cell>
          <cell r="AE1724" t="str">
            <v>Operational</v>
          </cell>
          <cell r="AF1724" t="str">
            <v>Operational</v>
          </cell>
        </row>
        <row r="1725">
          <cell r="N1725" t="str">
            <v>Australia</v>
          </cell>
          <cell r="W1725" t="str">
            <v>Operational</v>
          </cell>
          <cell r="X1725" t="str">
            <v>Operational</v>
          </cell>
          <cell r="Y1725" t="str">
            <v>Operational</v>
          </cell>
          <cell r="Z1725" t="str">
            <v>Operational</v>
          </cell>
          <cell r="AA1725" t="str">
            <v>Operational</v>
          </cell>
          <cell r="AB1725" t="str">
            <v>Operational</v>
          </cell>
          <cell r="AC1725" t="str">
            <v>Operational</v>
          </cell>
          <cell r="AD1725" t="str">
            <v>Operational</v>
          </cell>
          <cell r="AE1725" t="str">
            <v>Operational</v>
          </cell>
          <cell r="AF1725" t="str">
            <v>Operational</v>
          </cell>
        </row>
        <row r="1726">
          <cell r="N1726" t="str">
            <v>Australia</v>
          </cell>
          <cell r="W1726" t="str">
            <v>Under Construction</v>
          </cell>
          <cell r="X1726" t="str">
            <v>Under Construction</v>
          </cell>
          <cell r="Y1726" t="str">
            <v>Under Construction</v>
          </cell>
          <cell r="Z1726" t="str">
            <v>Under Construction</v>
          </cell>
          <cell r="AA1726" t="str">
            <v>Operational</v>
          </cell>
          <cell r="AB1726" t="str">
            <v>Operational</v>
          </cell>
          <cell r="AC1726" t="str">
            <v>Operational</v>
          </cell>
          <cell r="AD1726" t="str">
            <v>Operational</v>
          </cell>
          <cell r="AE1726" t="str">
            <v>Operational</v>
          </cell>
          <cell r="AF1726" t="str">
            <v>Operational</v>
          </cell>
        </row>
        <row r="1727">
          <cell r="N1727" t="str">
            <v>Malaysia</v>
          </cell>
          <cell r="W1727" t="str">
            <v>Operational</v>
          </cell>
          <cell r="X1727" t="str">
            <v>Operational</v>
          </cell>
          <cell r="Y1727" t="str">
            <v>Operational</v>
          </cell>
          <cell r="Z1727" t="str">
            <v>Operational</v>
          </cell>
          <cell r="AA1727" t="str">
            <v>Operational</v>
          </cell>
          <cell r="AB1727" t="str">
            <v>Operational</v>
          </cell>
          <cell r="AC1727" t="str">
            <v>Operational</v>
          </cell>
          <cell r="AD1727" t="str">
            <v>Operational</v>
          </cell>
          <cell r="AE1727" t="str">
            <v>Operational</v>
          </cell>
          <cell r="AF1727" t="str">
            <v>Operational</v>
          </cell>
        </row>
        <row r="1728">
          <cell r="N1728" t="str">
            <v>Malaysia</v>
          </cell>
          <cell r="W1728" t="str">
            <v>Operational</v>
          </cell>
          <cell r="X1728" t="str">
            <v>Operational</v>
          </cell>
          <cell r="Y1728" t="str">
            <v>Operational</v>
          </cell>
          <cell r="Z1728" t="str">
            <v>Operational</v>
          </cell>
          <cell r="AA1728" t="str">
            <v>Operational</v>
          </cell>
          <cell r="AB1728" t="str">
            <v>Operational</v>
          </cell>
          <cell r="AC1728" t="str">
            <v>Operational</v>
          </cell>
          <cell r="AD1728" t="str">
            <v>Operational</v>
          </cell>
          <cell r="AE1728" t="str">
            <v>Operational</v>
          </cell>
          <cell r="AF1728" t="str">
            <v>Operational</v>
          </cell>
        </row>
        <row r="1729">
          <cell r="N1729" t="str">
            <v>Hong Kong SAR, China</v>
          </cell>
          <cell r="W1729" t="str">
            <v>Operational</v>
          </cell>
          <cell r="X1729" t="str">
            <v>Operational</v>
          </cell>
          <cell r="Y1729" t="str">
            <v>Operational</v>
          </cell>
          <cell r="Z1729" t="str">
            <v>Operational</v>
          </cell>
          <cell r="AA1729" t="str">
            <v>Operational</v>
          </cell>
          <cell r="AB1729" t="str">
            <v>Operational</v>
          </cell>
          <cell r="AC1729" t="str">
            <v>Operational</v>
          </cell>
          <cell r="AD1729" t="str">
            <v>Operational</v>
          </cell>
          <cell r="AE1729" t="str">
            <v>Operational</v>
          </cell>
          <cell r="AF1729" t="str">
            <v>Operational</v>
          </cell>
        </row>
        <row r="1730">
          <cell r="N1730" t="str">
            <v>Hong Kong SAR, China</v>
          </cell>
          <cell r="W1730" t="str">
            <v>Operational</v>
          </cell>
          <cell r="X1730" t="str">
            <v>Operational</v>
          </cell>
          <cell r="Y1730" t="str">
            <v>Operational</v>
          </cell>
          <cell r="Z1730" t="str">
            <v>Operational</v>
          </cell>
          <cell r="AA1730" t="str">
            <v>Operational</v>
          </cell>
          <cell r="AB1730" t="str">
            <v>Operational</v>
          </cell>
          <cell r="AC1730" t="str">
            <v>Operational</v>
          </cell>
          <cell r="AD1730" t="str">
            <v>Operational</v>
          </cell>
          <cell r="AE1730" t="str">
            <v>Operational</v>
          </cell>
          <cell r="AF1730" t="str">
            <v>Operational</v>
          </cell>
        </row>
        <row r="1731">
          <cell r="N1731" t="str">
            <v>Singapore</v>
          </cell>
          <cell r="W1731" t="str">
            <v>Operational</v>
          </cell>
          <cell r="X1731" t="str">
            <v>Operational</v>
          </cell>
          <cell r="Y1731" t="str">
            <v>Operational</v>
          </cell>
          <cell r="Z1731" t="str">
            <v>Operational</v>
          </cell>
          <cell r="AA1731" t="str">
            <v>Operational</v>
          </cell>
          <cell r="AB1731" t="str">
            <v>Operational</v>
          </cell>
          <cell r="AC1731" t="str">
            <v>Operational</v>
          </cell>
          <cell r="AD1731" t="str">
            <v>Operational</v>
          </cell>
          <cell r="AE1731" t="str">
            <v>Operational</v>
          </cell>
          <cell r="AF1731" t="str">
            <v>Operational</v>
          </cell>
        </row>
        <row r="1732">
          <cell r="N1732" t="str">
            <v>Singapore</v>
          </cell>
          <cell r="W1732" t="str">
            <v>Operational</v>
          </cell>
          <cell r="X1732" t="str">
            <v>Operational</v>
          </cell>
          <cell r="Y1732" t="str">
            <v>Operational</v>
          </cell>
          <cell r="Z1732" t="str">
            <v>Operational</v>
          </cell>
          <cell r="AA1732" t="str">
            <v>Operational</v>
          </cell>
          <cell r="AB1732" t="str">
            <v>Operational</v>
          </cell>
          <cell r="AC1732" t="str">
            <v>Operational</v>
          </cell>
          <cell r="AD1732" t="str">
            <v>Operational</v>
          </cell>
          <cell r="AE1732" t="str">
            <v>Operational</v>
          </cell>
          <cell r="AF1732" t="str">
            <v>Operational</v>
          </cell>
        </row>
        <row r="1733">
          <cell r="N1733" t="str">
            <v>Australia</v>
          </cell>
          <cell r="W1733" t="str">
            <v>Operational</v>
          </cell>
          <cell r="X1733" t="str">
            <v>Operational</v>
          </cell>
          <cell r="Y1733" t="str">
            <v>Operational</v>
          </cell>
          <cell r="Z1733" t="str">
            <v>Operational</v>
          </cell>
          <cell r="AA1733" t="str">
            <v>Operational</v>
          </cell>
          <cell r="AB1733" t="str">
            <v>Operational</v>
          </cell>
          <cell r="AC1733" t="str">
            <v>Operational</v>
          </cell>
          <cell r="AD1733" t="str">
            <v>Operational</v>
          </cell>
          <cell r="AE1733" t="str">
            <v>Operational</v>
          </cell>
          <cell r="AF1733" t="str">
            <v>Operational</v>
          </cell>
        </row>
        <row r="1734">
          <cell r="N1734" t="str">
            <v>Australia</v>
          </cell>
          <cell r="W1734" t="str">
            <v>Operational</v>
          </cell>
          <cell r="X1734" t="str">
            <v>Operational</v>
          </cell>
          <cell r="Y1734" t="str">
            <v>Operational</v>
          </cell>
          <cell r="Z1734" t="str">
            <v>Operational</v>
          </cell>
          <cell r="AA1734" t="str">
            <v>Operational</v>
          </cell>
          <cell r="AB1734" t="str">
            <v>Operational</v>
          </cell>
          <cell r="AC1734" t="str">
            <v>Operational</v>
          </cell>
          <cell r="AD1734" t="str">
            <v>Operational</v>
          </cell>
          <cell r="AE1734" t="str">
            <v>Operational</v>
          </cell>
          <cell r="AF1734" t="str">
            <v>Operational</v>
          </cell>
        </row>
        <row r="1735">
          <cell r="N1735" t="str">
            <v>Singapore</v>
          </cell>
          <cell r="W1735" t="str">
            <v>Under Construction</v>
          </cell>
          <cell r="X1735" t="str">
            <v>Under Construction</v>
          </cell>
          <cell r="Y1735" t="str">
            <v>Under Construction</v>
          </cell>
          <cell r="Z1735" t="str">
            <v>Under Construction</v>
          </cell>
          <cell r="AA1735" t="str">
            <v>Under Construction</v>
          </cell>
          <cell r="AB1735" t="str">
            <v>Operational</v>
          </cell>
          <cell r="AC1735" t="str">
            <v>Operational</v>
          </cell>
          <cell r="AD1735" t="str">
            <v>Operational</v>
          </cell>
          <cell r="AE1735" t="str">
            <v>Operational</v>
          </cell>
          <cell r="AF1735" t="str">
            <v>Operational</v>
          </cell>
        </row>
        <row r="1736">
          <cell r="N1736" t="str">
            <v>Australia</v>
          </cell>
          <cell r="W1736" t="str">
            <v>Operational</v>
          </cell>
          <cell r="X1736" t="str">
            <v>Operational</v>
          </cell>
          <cell r="Y1736" t="str">
            <v>Operational</v>
          </cell>
          <cell r="Z1736" t="str">
            <v>Operational</v>
          </cell>
          <cell r="AA1736" t="str">
            <v>Operational</v>
          </cell>
          <cell r="AB1736" t="str">
            <v>Operational</v>
          </cell>
          <cell r="AC1736" t="str">
            <v>Operational</v>
          </cell>
          <cell r="AD1736" t="str">
            <v>Operational</v>
          </cell>
          <cell r="AE1736" t="str">
            <v>Operational</v>
          </cell>
          <cell r="AF1736" t="str">
            <v>Operational</v>
          </cell>
        </row>
        <row r="1737">
          <cell r="N1737" t="str">
            <v>Australia</v>
          </cell>
          <cell r="W1737" t="str">
            <v>Under Construction</v>
          </cell>
          <cell r="X1737" t="str">
            <v>Under Construction</v>
          </cell>
          <cell r="Y1737" t="str">
            <v>Under Construction</v>
          </cell>
          <cell r="Z1737" t="str">
            <v>Under Construction</v>
          </cell>
          <cell r="AA1737" t="str">
            <v>Under Construction</v>
          </cell>
          <cell r="AB1737" t="str">
            <v>Under Construction</v>
          </cell>
          <cell r="AC1737" t="str">
            <v>Under Construction</v>
          </cell>
          <cell r="AD1737" t="str">
            <v>Under Construction</v>
          </cell>
          <cell r="AE1737" t="str">
            <v>Operational</v>
          </cell>
          <cell r="AF1737" t="str">
            <v>Operational</v>
          </cell>
        </row>
        <row r="1738">
          <cell r="N1738" t="str">
            <v>Malaysia</v>
          </cell>
          <cell r="W1738" t="str">
            <v>Operational</v>
          </cell>
          <cell r="X1738" t="str">
            <v>Operational</v>
          </cell>
          <cell r="Y1738" t="str">
            <v>Operational</v>
          </cell>
          <cell r="Z1738" t="str">
            <v>Operational</v>
          </cell>
          <cell r="AA1738" t="str">
            <v>Operational</v>
          </cell>
          <cell r="AB1738" t="str">
            <v>Operational</v>
          </cell>
          <cell r="AC1738" t="str">
            <v>Operational</v>
          </cell>
          <cell r="AD1738" t="str">
            <v>Operational</v>
          </cell>
          <cell r="AE1738" t="str">
            <v>Operational</v>
          </cell>
          <cell r="AF1738" t="str">
            <v>Operational</v>
          </cell>
        </row>
        <row r="1739">
          <cell r="N1739" t="str">
            <v>China</v>
          </cell>
          <cell r="AD1739" t="str">
            <v>Operational</v>
          </cell>
          <cell r="AE1739" t="str">
            <v>Operational</v>
          </cell>
          <cell r="AF1739" t="str">
            <v>Operational</v>
          </cell>
        </row>
        <row r="1740">
          <cell r="N1740" t="str">
            <v>China</v>
          </cell>
          <cell r="W1740" t="str">
            <v>Operational</v>
          </cell>
          <cell r="X1740" t="str">
            <v>Operational</v>
          </cell>
          <cell r="Y1740" t="str">
            <v>Operational</v>
          </cell>
          <cell r="Z1740" t="str">
            <v>Operational</v>
          </cell>
          <cell r="AA1740" t="str">
            <v>Operational</v>
          </cell>
          <cell r="AB1740" t="str">
            <v>Operational</v>
          </cell>
          <cell r="AC1740" t="str">
            <v>Operational</v>
          </cell>
          <cell r="AD1740" t="str">
            <v>Operational</v>
          </cell>
          <cell r="AE1740" t="str">
            <v>Operational</v>
          </cell>
          <cell r="AF1740" t="str">
            <v>Operational</v>
          </cell>
        </row>
        <row r="1741">
          <cell r="N1741" t="str">
            <v>China</v>
          </cell>
          <cell r="W1741" t="str">
            <v>Operational</v>
          </cell>
          <cell r="X1741" t="str">
            <v>Operational</v>
          </cell>
          <cell r="Y1741" t="str">
            <v>Operational</v>
          </cell>
          <cell r="Z1741" t="str">
            <v>Operational</v>
          </cell>
          <cell r="AA1741" t="str">
            <v>Operational</v>
          </cell>
          <cell r="AB1741" t="str">
            <v>Operational</v>
          </cell>
          <cell r="AC1741" t="str">
            <v>Operational</v>
          </cell>
          <cell r="AD1741" t="str">
            <v>Operational</v>
          </cell>
          <cell r="AE1741" t="str">
            <v>Operational</v>
          </cell>
          <cell r="AF1741" t="str">
            <v>Operational</v>
          </cell>
        </row>
        <row r="1742">
          <cell r="N1742" t="str">
            <v>China</v>
          </cell>
          <cell r="W1742" t="str">
            <v>Operational</v>
          </cell>
          <cell r="X1742" t="str">
            <v>Operational</v>
          </cell>
          <cell r="Y1742" t="str">
            <v>Operational</v>
          </cell>
          <cell r="Z1742" t="str">
            <v>Operational</v>
          </cell>
          <cell r="AA1742" t="str">
            <v>Operational</v>
          </cell>
          <cell r="AB1742" t="str">
            <v>Operational</v>
          </cell>
          <cell r="AC1742" t="str">
            <v>Operational</v>
          </cell>
          <cell r="AD1742" t="str">
            <v>Operational</v>
          </cell>
          <cell r="AE1742" t="str">
            <v>Operational</v>
          </cell>
          <cell r="AF1742" t="str">
            <v>Operational</v>
          </cell>
        </row>
        <row r="1743">
          <cell r="N1743" t="str">
            <v>China</v>
          </cell>
          <cell r="W1743" t="str">
            <v>Under Construction</v>
          </cell>
          <cell r="X1743" t="str">
            <v>Under Construction</v>
          </cell>
          <cell r="Y1743" t="str">
            <v>Under Construction</v>
          </cell>
          <cell r="Z1743" t="str">
            <v>Under Construction</v>
          </cell>
          <cell r="AA1743" t="str">
            <v>Under Construction</v>
          </cell>
          <cell r="AB1743" t="str">
            <v>Under Construction</v>
          </cell>
          <cell r="AC1743" t="str">
            <v>Under Construction</v>
          </cell>
          <cell r="AD1743" t="str">
            <v>Under Construction</v>
          </cell>
          <cell r="AE1743" t="str">
            <v>Under Construction</v>
          </cell>
          <cell r="AF1743" t="str">
            <v>Under Construction</v>
          </cell>
        </row>
        <row r="1744">
          <cell r="N1744" t="str">
            <v>China</v>
          </cell>
          <cell r="AF1744" t="str">
            <v>Operational</v>
          </cell>
        </row>
        <row r="1745">
          <cell r="N1745" t="str">
            <v>China</v>
          </cell>
          <cell r="W1745" t="str">
            <v>Under Construction</v>
          </cell>
          <cell r="X1745" t="str">
            <v>Under Construction</v>
          </cell>
          <cell r="Y1745" t="str">
            <v>Under Construction</v>
          </cell>
          <cell r="Z1745" t="str">
            <v>Under Construction</v>
          </cell>
          <cell r="AA1745" t="str">
            <v>Under Construction</v>
          </cell>
          <cell r="AB1745" t="str">
            <v>Under Construction</v>
          </cell>
          <cell r="AC1745" t="str">
            <v>Under Construction</v>
          </cell>
          <cell r="AD1745" t="str">
            <v>Under Construction</v>
          </cell>
          <cell r="AE1745" t="str">
            <v>Under Construction</v>
          </cell>
          <cell r="AF1745" t="str">
            <v>Under Construction</v>
          </cell>
        </row>
        <row r="1746">
          <cell r="N1746" t="str">
            <v>China</v>
          </cell>
          <cell r="W1746" t="str">
            <v>Operational</v>
          </cell>
          <cell r="X1746" t="str">
            <v>Operational</v>
          </cell>
          <cell r="Y1746" t="str">
            <v>Operational</v>
          </cell>
          <cell r="Z1746" t="str">
            <v>Operational</v>
          </cell>
          <cell r="AA1746" t="str">
            <v>Operational</v>
          </cell>
          <cell r="AB1746" t="str">
            <v>Operational</v>
          </cell>
          <cell r="AC1746" t="str">
            <v>Operational</v>
          </cell>
          <cell r="AD1746" t="str">
            <v>Operational</v>
          </cell>
          <cell r="AE1746" t="str">
            <v>Operational</v>
          </cell>
          <cell r="AF1746" t="str">
            <v>Operational</v>
          </cell>
        </row>
        <row r="1747">
          <cell r="N1747" t="str">
            <v>China</v>
          </cell>
          <cell r="W1747" t="str">
            <v>Under Construction</v>
          </cell>
          <cell r="X1747" t="str">
            <v>Under Construction</v>
          </cell>
          <cell r="Y1747" t="str">
            <v>Under Construction</v>
          </cell>
          <cell r="Z1747" t="str">
            <v>Under Construction</v>
          </cell>
          <cell r="AA1747" t="str">
            <v>Under Construction</v>
          </cell>
          <cell r="AB1747" t="str">
            <v>Under Construction</v>
          </cell>
          <cell r="AC1747" t="str">
            <v>Under Construction</v>
          </cell>
          <cell r="AD1747" t="str">
            <v>Under Construction</v>
          </cell>
          <cell r="AE1747" t="str">
            <v>Under Construction</v>
          </cell>
          <cell r="AF1747" t="str">
            <v>Under Construction</v>
          </cell>
        </row>
        <row r="1748">
          <cell r="N1748" t="str">
            <v>China</v>
          </cell>
          <cell r="W1748" t="str">
            <v>Operational</v>
          </cell>
          <cell r="X1748" t="str">
            <v>Operational</v>
          </cell>
          <cell r="Y1748" t="str">
            <v>Operational</v>
          </cell>
          <cell r="Z1748" t="str">
            <v>Operational</v>
          </cell>
          <cell r="AA1748" t="str">
            <v>Operational</v>
          </cell>
          <cell r="AB1748" t="str">
            <v>Operational</v>
          </cell>
          <cell r="AC1748" t="str">
            <v>Operational</v>
          </cell>
          <cell r="AD1748" t="str">
            <v>Operational</v>
          </cell>
          <cell r="AE1748" t="str">
            <v>Operational</v>
          </cell>
          <cell r="AF1748" t="str">
            <v>Operational</v>
          </cell>
        </row>
        <row r="1749">
          <cell r="N1749" t="str">
            <v>China</v>
          </cell>
          <cell r="W1749" t="str">
            <v>Operational</v>
          </cell>
          <cell r="X1749" t="str">
            <v>Operational</v>
          </cell>
          <cell r="Y1749" t="str">
            <v>Operational</v>
          </cell>
          <cell r="Z1749" t="str">
            <v>Operational</v>
          </cell>
          <cell r="AA1749" t="str">
            <v>Operational</v>
          </cell>
          <cell r="AB1749" t="str">
            <v>Operational</v>
          </cell>
          <cell r="AC1749" t="str">
            <v>Operational</v>
          </cell>
          <cell r="AD1749" t="str">
            <v>Operational</v>
          </cell>
          <cell r="AE1749" t="str">
            <v>Operational</v>
          </cell>
          <cell r="AF1749" t="str">
            <v>Operational</v>
          </cell>
        </row>
        <row r="1750">
          <cell r="N1750" t="str">
            <v>China</v>
          </cell>
          <cell r="W1750" t="str">
            <v>Operational</v>
          </cell>
          <cell r="X1750" t="str">
            <v>Operational</v>
          </cell>
          <cell r="Y1750" t="str">
            <v>Operational</v>
          </cell>
          <cell r="Z1750" t="str">
            <v>Operational</v>
          </cell>
          <cell r="AA1750" t="str">
            <v>Operational</v>
          </cell>
          <cell r="AB1750" t="str">
            <v>Operational</v>
          </cell>
          <cell r="AC1750" t="str">
            <v>Operational</v>
          </cell>
          <cell r="AD1750" t="str">
            <v>Operational</v>
          </cell>
          <cell r="AE1750" t="str">
            <v>Operational</v>
          </cell>
          <cell r="AF1750" t="str">
            <v>Operational</v>
          </cell>
        </row>
        <row r="1751">
          <cell r="N1751" t="str">
            <v>China</v>
          </cell>
          <cell r="W1751" t="str">
            <v>Operational</v>
          </cell>
          <cell r="X1751" t="str">
            <v>Operational</v>
          </cell>
          <cell r="Y1751" t="str">
            <v>Operational</v>
          </cell>
          <cell r="Z1751" t="str">
            <v>Operational</v>
          </cell>
          <cell r="AA1751" t="str">
            <v>Operational</v>
          </cell>
          <cell r="AB1751" t="str">
            <v>Operational</v>
          </cell>
          <cell r="AC1751" t="str">
            <v>Operational</v>
          </cell>
          <cell r="AD1751" t="str">
            <v>Operational</v>
          </cell>
          <cell r="AE1751" t="str">
            <v>Operational</v>
          </cell>
          <cell r="AF1751" t="str">
            <v>Operational</v>
          </cell>
        </row>
        <row r="1752">
          <cell r="N1752" t="str">
            <v>New Zealand</v>
          </cell>
          <cell r="W1752" t="str">
            <v>Under Construction</v>
          </cell>
          <cell r="X1752" t="str">
            <v>Under Construction</v>
          </cell>
          <cell r="Y1752" t="str">
            <v>Under Construction</v>
          </cell>
          <cell r="Z1752" t="str">
            <v>Under Construction</v>
          </cell>
          <cell r="AA1752" t="str">
            <v>Under Construction</v>
          </cell>
          <cell r="AB1752" t="str">
            <v>Under Construction</v>
          </cell>
          <cell r="AC1752" t="str">
            <v>Under Construction</v>
          </cell>
          <cell r="AD1752" t="str">
            <v>Under Construction</v>
          </cell>
          <cell r="AE1752" t="str">
            <v>Under Construction</v>
          </cell>
          <cell r="AF1752" t="str">
            <v>Under Construction</v>
          </cell>
        </row>
        <row r="1753">
          <cell r="N1753" t="str">
            <v>India</v>
          </cell>
          <cell r="W1753" t="str">
            <v>Operational</v>
          </cell>
          <cell r="X1753" t="str">
            <v>Operational</v>
          </cell>
          <cell r="Y1753" t="str">
            <v>Operational</v>
          </cell>
          <cell r="Z1753" t="str">
            <v>Operational</v>
          </cell>
          <cell r="AA1753" t="str">
            <v>Operational</v>
          </cell>
          <cell r="AB1753" t="str">
            <v>Operational</v>
          </cell>
          <cell r="AC1753" t="str">
            <v>Operational</v>
          </cell>
          <cell r="AD1753" t="str">
            <v>Operational</v>
          </cell>
          <cell r="AE1753" t="str">
            <v>Operational</v>
          </cell>
          <cell r="AF1753" t="str">
            <v>Operational</v>
          </cell>
        </row>
        <row r="1754">
          <cell r="N1754" t="str">
            <v>India</v>
          </cell>
          <cell r="W1754" t="str">
            <v>Operational</v>
          </cell>
          <cell r="X1754" t="str">
            <v>Operational</v>
          </cell>
          <cell r="Y1754" t="str">
            <v>Operational</v>
          </cell>
          <cell r="Z1754" t="str">
            <v>Operational</v>
          </cell>
          <cell r="AA1754" t="str">
            <v>Operational</v>
          </cell>
          <cell r="AB1754" t="str">
            <v>Operational</v>
          </cell>
          <cell r="AC1754" t="str">
            <v>Operational</v>
          </cell>
          <cell r="AD1754" t="str">
            <v>Operational</v>
          </cell>
          <cell r="AE1754" t="str">
            <v>Operational</v>
          </cell>
          <cell r="AF1754" t="str">
            <v>Operational</v>
          </cell>
        </row>
        <row r="1755">
          <cell r="N1755" t="str">
            <v>India</v>
          </cell>
          <cell r="W1755" t="str">
            <v>Operational</v>
          </cell>
          <cell r="X1755" t="str">
            <v>Operational</v>
          </cell>
          <cell r="Y1755" t="str">
            <v>Operational</v>
          </cell>
          <cell r="Z1755" t="str">
            <v>Operational</v>
          </cell>
          <cell r="AA1755" t="str">
            <v>Operational</v>
          </cell>
          <cell r="AB1755" t="str">
            <v>Operational</v>
          </cell>
          <cell r="AC1755" t="str">
            <v>Operational</v>
          </cell>
          <cell r="AD1755" t="str">
            <v>Operational</v>
          </cell>
          <cell r="AE1755" t="str">
            <v>Operational</v>
          </cell>
          <cell r="AF1755" t="str">
            <v>Operational</v>
          </cell>
        </row>
        <row r="1756">
          <cell r="N1756" t="str">
            <v>India</v>
          </cell>
          <cell r="W1756" t="str">
            <v>Operational</v>
          </cell>
          <cell r="X1756" t="str">
            <v>Operational</v>
          </cell>
          <cell r="Y1756" t="str">
            <v>Operational</v>
          </cell>
          <cell r="Z1756" t="str">
            <v>Operational</v>
          </cell>
          <cell r="AA1756" t="str">
            <v>Operational</v>
          </cell>
          <cell r="AB1756" t="str">
            <v>Operational</v>
          </cell>
          <cell r="AC1756" t="str">
            <v>Operational</v>
          </cell>
          <cell r="AD1756" t="str">
            <v>Operational</v>
          </cell>
          <cell r="AE1756" t="str">
            <v>Operational</v>
          </cell>
          <cell r="AF1756" t="str">
            <v>Operational</v>
          </cell>
        </row>
        <row r="1757">
          <cell r="N1757" t="str">
            <v>India</v>
          </cell>
          <cell r="W1757" t="str">
            <v>Operational</v>
          </cell>
          <cell r="X1757" t="str">
            <v>Operational</v>
          </cell>
          <cell r="Y1757" t="str">
            <v>Operational</v>
          </cell>
          <cell r="Z1757" t="str">
            <v>Operational</v>
          </cell>
          <cell r="AA1757" t="str">
            <v>Operational</v>
          </cell>
          <cell r="AB1757" t="str">
            <v>Operational</v>
          </cell>
          <cell r="AC1757" t="str">
            <v>Operational</v>
          </cell>
          <cell r="AD1757" t="str">
            <v>Operational</v>
          </cell>
          <cell r="AE1757" t="str">
            <v>Operational</v>
          </cell>
          <cell r="AF1757" t="str">
            <v>Operational</v>
          </cell>
        </row>
        <row r="1758">
          <cell r="N1758" t="str">
            <v>India</v>
          </cell>
          <cell r="W1758" t="str">
            <v>Operational</v>
          </cell>
          <cell r="X1758" t="str">
            <v>Operational</v>
          </cell>
          <cell r="Y1758" t="str">
            <v>Operational</v>
          </cell>
          <cell r="Z1758" t="str">
            <v>Operational</v>
          </cell>
          <cell r="AA1758" t="str">
            <v>Operational</v>
          </cell>
          <cell r="AB1758" t="str">
            <v>Operational</v>
          </cell>
          <cell r="AC1758" t="str">
            <v>Operational</v>
          </cell>
          <cell r="AD1758" t="str">
            <v>Operational</v>
          </cell>
          <cell r="AE1758" t="str">
            <v>Operational</v>
          </cell>
          <cell r="AF1758" t="str">
            <v>Operational</v>
          </cell>
        </row>
        <row r="1759">
          <cell r="N1759" t="str">
            <v>Thailand</v>
          </cell>
          <cell r="W1759" t="str">
            <v>Under Construction</v>
          </cell>
          <cell r="X1759" t="str">
            <v>Under Construction</v>
          </cell>
          <cell r="Y1759" t="str">
            <v>Under Construction</v>
          </cell>
          <cell r="Z1759" t="str">
            <v>Under Construction</v>
          </cell>
          <cell r="AA1759" t="str">
            <v>Under Construction</v>
          </cell>
          <cell r="AB1759" t="str">
            <v>Under Construction</v>
          </cell>
          <cell r="AC1759" t="str">
            <v>Under Construction</v>
          </cell>
          <cell r="AD1759" t="str">
            <v>Under Construction</v>
          </cell>
          <cell r="AE1759" t="str">
            <v>Under Construction</v>
          </cell>
          <cell r="AF1759" t="str">
            <v>Under Construction</v>
          </cell>
        </row>
        <row r="1760">
          <cell r="N1760" t="str">
            <v>China</v>
          </cell>
          <cell r="W1760" t="str">
            <v>Operational</v>
          </cell>
          <cell r="X1760" t="str">
            <v>Operational</v>
          </cell>
          <cell r="Y1760" t="str">
            <v>Operational</v>
          </cell>
          <cell r="Z1760" t="str">
            <v>Operational</v>
          </cell>
          <cell r="AA1760" t="str">
            <v>Operational</v>
          </cell>
          <cell r="AB1760" t="str">
            <v>Operational</v>
          </cell>
          <cell r="AC1760" t="str">
            <v>Operational</v>
          </cell>
          <cell r="AD1760" t="str">
            <v>Operational</v>
          </cell>
          <cell r="AE1760" t="str">
            <v>Operational</v>
          </cell>
          <cell r="AF1760" t="str">
            <v>Not Operational</v>
          </cell>
        </row>
        <row r="1761">
          <cell r="N1761" t="str">
            <v>New Zealand</v>
          </cell>
          <cell r="W1761" t="str">
            <v>Operational</v>
          </cell>
          <cell r="X1761" t="str">
            <v>Operational</v>
          </cell>
          <cell r="Y1761" t="str">
            <v>Operational</v>
          </cell>
          <cell r="Z1761" t="str">
            <v>Operational</v>
          </cell>
          <cell r="AA1761" t="str">
            <v>Operational</v>
          </cell>
          <cell r="AB1761" t="str">
            <v>Operational</v>
          </cell>
          <cell r="AC1761" t="str">
            <v>Operational</v>
          </cell>
          <cell r="AD1761" t="str">
            <v>Operational</v>
          </cell>
          <cell r="AE1761" t="str">
            <v>Operational</v>
          </cell>
          <cell r="AF1761" t="str">
            <v>Operational</v>
          </cell>
        </row>
        <row r="1762">
          <cell r="N1762" t="str">
            <v>Thailand</v>
          </cell>
          <cell r="W1762" t="str">
            <v>Operational</v>
          </cell>
          <cell r="X1762" t="str">
            <v>Operational</v>
          </cell>
          <cell r="Y1762" t="str">
            <v>Operational</v>
          </cell>
          <cell r="Z1762" t="str">
            <v>Operational</v>
          </cell>
          <cell r="AA1762" t="str">
            <v>Operational</v>
          </cell>
          <cell r="AB1762" t="str">
            <v>Operational</v>
          </cell>
          <cell r="AC1762" t="str">
            <v>Operational</v>
          </cell>
          <cell r="AD1762" t="str">
            <v>Operational</v>
          </cell>
          <cell r="AE1762" t="str">
            <v>Operational</v>
          </cell>
          <cell r="AF1762" t="str">
            <v>Operational</v>
          </cell>
        </row>
        <row r="1763">
          <cell r="N1763" t="str">
            <v>Thailand</v>
          </cell>
          <cell r="W1763" t="str">
            <v>Operational</v>
          </cell>
          <cell r="X1763" t="str">
            <v>Operational</v>
          </cell>
          <cell r="Y1763" t="str">
            <v>Operational</v>
          </cell>
          <cell r="Z1763" t="str">
            <v>Operational</v>
          </cell>
          <cell r="AA1763" t="str">
            <v>Operational</v>
          </cell>
          <cell r="AB1763" t="str">
            <v>Operational</v>
          </cell>
          <cell r="AC1763" t="str">
            <v>Operational</v>
          </cell>
          <cell r="AD1763" t="str">
            <v>Operational</v>
          </cell>
          <cell r="AE1763" t="str">
            <v>Operational</v>
          </cell>
          <cell r="AF1763" t="str">
            <v>Operational</v>
          </cell>
        </row>
        <row r="1764">
          <cell r="N1764" t="str">
            <v>Thailand</v>
          </cell>
          <cell r="W1764" t="str">
            <v>Under Construction</v>
          </cell>
          <cell r="X1764" t="str">
            <v>Under Construction</v>
          </cell>
          <cell r="Y1764" t="str">
            <v>Under Construction</v>
          </cell>
          <cell r="Z1764" t="str">
            <v>Under Construction</v>
          </cell>
          <cell r="AA1764" t="str">
            <v>Under Construction</v>
          </cell>
          <cell r="AB1764" t="str">
            <v>Under Construction</v>
          </cell>
          <cell r="AC1764" t="str">
            <v>Under Construction</v>
          </cell>
          <cell r="AD1764" t="str">
            <v>Under Construction</v>
          </cell>
          <cell r="AE1764" t="str">
            <v>Under Construction</v>
          </cell>
          <cell r="AF1764" t="str">
            <v>Under Construction</v>
          </cell>
        </row>
        <row r="1765">
          <cell r="N1765" t="str">
            <v>Thailand</v>
          </cell>
          <cell r="W1765" t="str">
            <v>Operational</v>
          </cell>
          <cell r="X1765" t="str">
            <v>Operational</v>
          </cell>
          <cell r="Y1765" t="str">
            <v>Operational</v>
          </cell>
          <cell r="Z1765" t="str">
            <v>Operational</v>
          </cell>
          <cell r="AA1765" t="str">
            <v>Operational</v>
          </cell>
          <cell r="AB1765" t="str">
            <v>Operational</v>
          </cell>
          <cell r="AC1765" t="str">
            <v>Operational</v>
          </cell>
          <cell r="AD1765" t="str">
            <v>Operational</v>
          </cell>
          <cell r="AE1765" t="str">
            <v>Operational</v>
          </cell>
          <cell r="AF1765" t="str">
            <v>Operational</v>
          </cell>
        </row>
        <row r="1766">
          <cell r="N1766" t="str">
            <v>Thailand</v>
          </cell>
          <cell r="W1766" t="str">
            <v>Operational</v>
          </cell>
          <cell r="X1766" t="str">
            <v>Operational</v>
          </cell>
          <cell r="Y1766" t="str">
            <v>Operational</v>
          </cell>
          <cell r="Z1766" t="str">
            <v>Operational</v>
          </cell>
          <cell r="AA1766" t="str">
            <v>Operational</v>
          </cell>
          <cell r="AB1766" t="str">
            <v>Operational</v>
          </cell>
          <cell r="AC1766" t="str">
            <v>Operational</v>
          </cell>
          <cell r="AD1766" t="str">
            <v>Operational</v>
          </cell>
          <cell r="AE1766" t="str">
            <v>Operational</v>
          </cell>
          <cell r="AF1766" t="str">
            <v>Operational</v>
          </cell>
        </row>
        <row r="1767">
          <cell r="N1767" t="str">
            <v>Thailand</v>
          </cell>
          <cell r="W1767" t="str">
            <v>Operational</v>
          </cell>
          <cell r="X1767" t="str">
            <v>Operational</v>
          </cell>
          <cell r="Y1767" t="str">
            <v>Operational</v>
          </cell>
          <cell r="Z1767" t="str">
            <v>Operational</v>
          </cell>
          <cell r="AA1767" t="str">
            <v>Operational</v>
          </cell>
          <cell r="AB1767" t="str">
            <v>Operational</v>
          </cell>
          <cell r="AC1767" t="str">
            <v>Operational</v>
          </cell>
          <cell r="AD1767" t="str">
            <v>Operational</v>
          </cell>
          <cell r="AE1767" t="str">
            <v>Operational</v>
          </cell>
          <cell r="AF1767" t="str">
            <v>Operational</v>
          </cell>
        </row>
        <row r="1768">
          <cell r="N1768" t="str">
            <v>Thailand</v>
          </cell>
          <cell r="W1768" t="str">
            <v>Operational</v>
          </cell>
          <cell r="X1768" t="str">
            <v>Operational</v>
          </cell>
          <cell r="Y1768" t="str">
            <v>Operational</v>
          </cell>
          <cell r="Z1768" t="str">
            <v>Operational</v>
          </cell>
          <cell r="AA1768" t="str">
            <v>Operational</v>
          </cell>
          <cell r="AB1768" t="str">
            <v>Operational</v>
          </cell>
          <cell r="AC1768" t="str">
            <v>Operational</v>
          </cell>
          <cell r="AD1768" t="str">
            <v>Operational</v>
          </cell>
          <cell r="AE1768" t="str">
            <v>Operational</v>
          </cell>
          <cell r="AF1768" t="str">
            <v>Operational</v>
          </cell>
        </row>
        <row r="1769">
          <cell r="N1769" t="str">
            <v>Korea, Rep.</v>
          </cell>
          <cell r="W1769" t="str">
            <v>Operational</v>
          </cell>
          <cell r="X1769" t="str">
            <v>Operational</v>
          </cell>
          <cell r="Y1769" t="str">
            <v>Operational</v>
          </cell>
          <cell r="Z1769" t="str">
            <v>Operational</v>
          </cell>
          <cell r="AA1769" t="str">
            <v>Operational</v>
          </cell>
          <cell r="AB1769" t="str">
            <v>Operational</v>
          </cell>
          <cell r="AC1769" t="str">
            <v>Operational</v>
          </cell>
          <cell r="AD1769" t="str">
            <v>Operational</v>
          </cell>
          <cell r="AE1769" t="str">
            <v>Operational</v>
          </cell>
          <cell r="AF1769" t="str">
            <v>Operational</v>
          </cell>
        </row>
        <row r="1770">
          <cell r="N1770" t="str">
            <v>Korea, Rep.</v>
          </cell>
          <cell r="W1770" t="str">
            <v>Operational</v>
          </cell>
          <cell r="X1770" t="str">
            <v>Operational</v>
          </cell>
          <cell r="Y1770" t="str">
            <v>Operational</v>
          </cell>
          <cell r="Z1770" t="str">
            <v>Operational</v>
          </cell>
          <cell r="AA1770" t="str">
            <v>Operational</v>
          </cell>
          <cell r="AB1770" t="str">
            <v>Operational</v>
          </cell>
          <cell r="AC1770" t="str">
            <v>Operational</v>
          </cell>
          <cell r="AD1770" t="str">
            <v>Operational</v>
          </cell>
          <cell r="AE1770" t="str">
            <v>Operational</v>
          </cell>
          <cell r="AF1770" t="str">
            <v>Operational</v>
          </cell>
        </row>
        <row r="1771">
          <cell r="N1771" t="str">
            <v>Korea, Rep.</v>
          </cell>
          <cell r="W1771" t="str">
            <v>Operational</v>
          </cell>
          <cell r="X1771" t="str">
            <v>Operational</v>
          </cell>
          <cell r="Y1771" t="str">
            <v>Operational</v>
          </cell>
          <cell r="Z1771" t="str">
            <v>Operational</v>
          </cell>
          <cell r="AA1771" t="str">
            <v>Operational</v>
          </cell>
          <cell r="AB1771" t="str">
            <v>Operational</v>
          </cell>
          <cell r="AC1771" t="str">
            <v>Operational</v>
          </cell>
          <cell r="AD1771" t="str">
            <v>Operational</v>
          </cell>
          <cell r="AE1771" t="str">
            <v>Operational</v>
          </cell>
          <cell r="AF1771" t="str">
            <v>Operational</v>
          </cell>
        </row>
        <row r="1772">
          <cell r="N1772" t="str">
            <v>Korea, Rep.</v>
          </cell>
          <cell r="W1772" t="str">
            <v>Operational</v>
          </cell>
          <cell r="X1772" t="str">
            <v>Operational</v>
          </cell>
          <cell r="Y1772" t="str">
            <v>Operational</v>
          </cell>
          <cell r="Z1772" t="str">
            <v>Operational</v>
          </cell>
          <cell r="AA1772" t="str">
            <v>Operational</v>
          </cell>
          <cell r="AB1772" t="str">
            <v>Operational</v>
          </cell>
          <cell r="AC1772" t="str">
            <v>Operational</v>
          </cell>
          <cell r="AD1772" t="str">
            <v>Operational</v>
          </cell>
          <cell r="AE1772" t="str">
            <v>Operational</v>
          </cell>
          <cell r="AF1772" t="str">
            <v>Operational</v>
          </cell>
        </row>
        <row r="1773">
          <cell r="N1773" t="str">
            <v>Korea, Rep.</v>
          </cell>
          <cell r="W1773" t="str">
            <v>Operational</v>
          </cell>
          <cell r="X1773" t="str">
            <v>Operational</v>
          </cell>
          <cell r="Y1773" t="str">
            <v>Operational</v>
          </cell>
          <cell r="Z1773" t="str">
            <v>Operational</v>
          </cell>
          <cell r="AA1773" t="str">
            <v>Operational</v>
          </cell>
          <cell r="AB1773" t="str">
            <v>Operational</v>
          </cell>
          <cell r="AC1773" t="str">
            <v>Operational</v>
          </cell>
          <cell r="AD1773" t="str">
            <v>Operational</v>
          </cell>
          <cell r="AE1773" t="str">
            <v>Operational</v>
          </cell>
          <cell r="AF1773" t="str">
            <v>Operational</v>
          </cell>
        </row>
        <row r="1774">
          <cell r="N1774" t="str">
            <v>Korea, Rep.</v>
          </cell>
          <cell r="W1774" t="str">
            <v>Operational</v>
          </cell>
          <cell r="X1774" t="str">
            <v>Operational</v>
          </cell>
          <cell r="Y1774" t="str">
            <v>Operational</v>
          </cell>
          <cell r="Z1774" t="str">
            <v>Operational</v>
          </cell>
          <cell r="AA1774" t="str">
            <v>Operational</v>
          </cell>
          <cell r="AB1774" t="str">
            <v>Operational</v>
          </cell>
          <cell r="AC1774" t="str">
            <v>Operational</v>
          </cell>
          <cell r="AD1774" t="str">
            <v>Operational</v>
          </cell>
          <cell r="AE1774" t="str">
            <v>Operational</v>
          </cell>
          <cell r="AF1774" t="str">
            <v>Operational</v>
          </cell>
        </row>
        <row r="1775">
          <cell r="N1775" t="str">
            <v>India</v>
          </cell>
          <cell r="W1775" t="str">
            <v>Operational</v>
          </cell>
          <cell r="X1775" t="str">
            <v>Operational</v>
          </cell>
          <cell r="Y1775" t="str">
            <v>Operational</v>
          </cell>
          <cell r="Z1775" t="str">
            <v>Operational</v>
          </cell>
          <cell r="AA1775" t="str">
            <v>Operational</v>
          </cell>
          <cell r="AB1775" t="str">
            <v>Operational</v>
          </cell>
          <cell r="AC1775" t="str">
            <v>Operational</v>
          </cell>
          <cell r="AD1775" t="str">
            <v>Operational</v>
          </cell>
          <cell r="AE1775" t="str">
            <v>Operational</v>
          </cell>
          <cell r="AF1775" t="str">
            <v>Operational</v>
          </cell>
        </row>
        <row r="1776">
          <cell r="N1776" t="str">
            <v>India</v>
          </cell>
          <cell r="W1776" t="str">
            <v>Operational</v>
          </cell>
          <cell r="X1776" t="str">
            <v>Operational</v>
          </cell>
          <cell r="Y1776" t="str">
            <v>Operational</v>
          </cell>
          <cell r="Z1776" t="str">
            <v>Operational</v>
          </cell>
          <cell r="AA1776" t="str">
            <v>Operational</v>
          </cell>
          <cell r="AB1776" t="str">
            <v>Operational</v>
          </cell>
          <cell r="AC1776" t="str">
            <v>Operational</v>
          </cell>
          <cell r="AD1776" t="str">
            <v>Operational</v>
          </cell>
          <cell r="AE1776" t="str">
            <v>Operational</v>
          </cell>
          <cell r="AF1776" t="str">
            <v>Operational</v>
          </cell>
        </row>
        <row r="1777">
          <cell r="N1777" t="str">
            <v>India</v>
          </cell>
          <cell r="W1777" t="str">
            <v>Operational</v>
          </cell>
          <cell r="X1777" t="str">
            <v>Operational</v>
          </cell>
          <cell r="Y1777" t="str">
            <v>Operational</v>
          </cell>
          <cell r="Z1777" t="str">
            <v>Operational</v>
          </cell>
          <cell r="AA1777" t="str">
            <v>Operational</v>
          </cell>
          <cell r="AB1777" t="str">
            <v>Operational</v>
          </cell>
          <cell r="AC1777" t="str">
            <v>Operational</v>
          </cell>
          <cell r="AD1777" t="str">
            <v>Operational</v>
          </cell>
          <cell r="AE1777" t="str">
            <v>Operational</v>
          </cell>
          <cell r="AF1777" t="str">
            <v>Operational</v>
          </cell>
        </row>
        <row r="1778">
          <cell r="N1778" t="str">
            <v>India</v>
          </cell>
          <cell r="W1778" t="str">
            <v>Operational</v>
          </cell>
          <cell r="X1778" t="str">
            <v>Operational</v>
          </cell>
          <cell r="Y1778" t="str">
            <v>Operational</v>
          </cell>
          <cell r="Z1778" t="str">
            <v>Operational</v>
          </cell>
          <cell r="AA1778" t="str">
            <v>Operational</v>
          </cell>
          <cell r="AB1778" t="str">
            <v>Operational</v>
          </cell>
          <cell r="AC1778" t="str">
            <v>Operational</v>
          </cell>
          <cell r="AD1778" t="str">
            <v>Operational</v>
          </cell>
          <cell r="AE1778" t="str">
            <v>Operational</v>
          </cell>
          <cell r="AF1778" t="str">
            <v>Operational</v>
          </cell>
        </row>
        <row r="1779">
          <cell r="N1779" t="str">
            <v>India</v>
          </cell>
          <cell r="W1779" t="str">
            <v>Operational</v>
          </cell>
          <cell r="X1779" t="str">
            <v>Operational</v>
          </cell>
          <cell r="Y1779" t="str">
            <v>Operational</v>
          </cell>
          <cell r="Z1779" t="str">
            <v>Operational</v>
          </cell>
          <cell r="AA1779" t="str">
            <v>Operational</v>
          </cell>
          <cell r="AB1779" t="str">
            <v>Operational</v>
          </cell>
          <cell r="AC1779" t="str">
            <v>Operational</v>
          </cell>
          <cell r="AD1779" t="str">
            <v>Operational</v>
          </cell>
          <cell r="AE1779" t="str">
            <v>Operational</v>
          </cell>
          <cell r="AF1779" t="str">
            <v>Operational</v>
          </cell>
        </row>
        <row r="1780">
          <cell r="N1780" t="str">
            <v>India</v>
          </cell>
          <cell r="W1780" t="str">
            <v>Operational</v>
          </cell>
          <cell r="X1780" t="str">
            <v>Operational</v>
          </cell>
          <cell r="Y1780" t="str">
            <v>Operational</v>
          </cell>
          <cell r="Z1780" t="str">
            <v>Operational</v>
          </cell>
          <cell r="AA1780" t="str">
            <v>Operational</v>
          </cell>
          <cell r="AB1780" t="str">
            <v>Operational</v>
          </cell>
          <cell r="AC1780" t="str">
            <v>Operational</v>
          </cell>
          <cell r="AD1780" t="str">
            <v>Operational</v>
          </cell>
          <cell r="AE1780" t="str">
            <v>Operational</v>
          </cell>
          <cell r="AF1780" t="str">
            <v>Operational</v>
          </cell>
        </row>
        <row r="1781">
          <cell r="N1781" t="str">
            <v>India</v>
          </cell>
          <cell r="W1781" t="str">
            <v>Operational</v>
          </cell>
          <cell r="X1781" t="str">
            <v>Operational</v>
          </cell>
          <cell r="Y1781" t="str">
            <v>Operational</v>
          </cell>
          <cell r="Z1781" t="str">
            <v>Operational</v>
          </cell>
          <cell r="AA1781" t="str">
            <v>Operational</v>
          </cell>
          <cell r="AB1781" t="str">
            <v>Operational</v>
          </cell>
          <cell r="AC1781" t="str">
            <v>Operational</v>
          </cell>
          <cell r="AD1781" t="str">
            <v>Operational</v>
          </cell>
          <cell r="AE1781" t="str">
            <v>Operational</v>
          </cell>
          <cell r="AF1781" t="str">
            <v>Operational</v>
          </cell>
        </row>
        <row r="1782">
          <cell r="N1782" t="str">
            <v>India</v>
          </cell>
          <cell r="W1782" t="str">
            <v>Operational</v>
          </cell>
          <cell r="X1782" t="str">
            <v>Operational</v>
          </cell>
          <cell r="Y1782" t="str">
            <v>Operational</v>
          </cell>
          <cell r="Z1782" t="str">
            <v>Operational</v>
          </cell>
          <cell r="AA1782" t="str">
            <v>Operational</v>
          </cell>
          <cell r="AB1782" t="str">
            <v>Operational</v>
          </cell>
          <cell r="AC1782" t="str">
            <v>Operational</v>
          </cell>
          <cell r="AD1782" t="str">
            <v>Operational</v>
          </cell>
          <cell r="AE1782" t="str">
            <v>Operational</v>
          </cell>
          <cell r="AF1782" t="str">
            <v>Operational</v>
          </cell>
        </row>
        <row r="1783">
          <cell r="N1783" t="str">
            <v>India</v>
          </cell>
          <cell r="W1783" t="str">
            <v>Operational</v>
          </cell>
          <cell r="X1783" t="str">
            <v>Operational</v>
          </cell>
          <cell r="Y1783" t="str">
            <v>Operational</v>
          </cell>
          <cell r="Z1783" t="str">
            <v>Operational</v>
          </cell>
          <cell r="AA1783" t="str">
            <v>Operational</v>
          </cell>
          <cell r="AB1783" t="str">
            <v>Operational</v>
          </cell>
          <cell r="AC1783" t="str">
            <v>Operational</v>
          </cell>
          <cell r="AD1783" t="str">
            <v>Operational</v>
          </cell>
          <cell r="AE1783" t="str">
            <v>Operational</v>
          </cell>
          <cell r="AF1783" t="str">
            <v>Operational</v>
          </cell>
        </row>
        <row r="1784">
          <cell r="N1784" t="str">
            <v>India</v>
          </cell>
          <cell r="W1784" t="str">
            <v>Operational</v>
          </cell>
          <cell r="X1784" t="str">
            <v>Operational</v>
          </cell>
          <cell r="Y1784" t="str">
            <v>Operational</v>
          </cell>
          <cell r="Z1784" t="str">
            <v>Operational</v>
          </cell>
          <cell r="AA1784" t="str">
            <v>Operational</v>
          </cell>
          <cell r="AB1784" t="str">
            <v>Operational</v>
          </cell>
          <cell r="AC1784" t="str">
            <v>Operational</v>
          </cell>
          <cell r="AD1784" t="str">
            <v>Operational</v>
          </cell>
          <cell r="AE1784" t="str">
            <v>Operational</v>
          </cell>
          <cell r="AF1784" t="str">
            <v>Operational</v>
          </cell>
        </row>
        <row r="1785">
          <cell r="N1785" t="str">
            <v>India</v>
          </cell>
          <cell r="W1785" t="str">
            <v>Operational</v>
          </cell>
          <cell r="X1785" t="str">
            <v>Operational</v>
          </cell>
          <cell r="Y1785" t="str">
            <v>Operational</v>
          </cell>
          <cell r="Z1785" t="str">
            <v>Operational</v>
          </cell>
          <cell r="AA1785" t="str">
            <v>Operational</v>
          </cell>
          <cell r="AB1785" t="str">
            <v>Operational</v>
          </cell>
          <cell r="AC1785" t="str">
            <v>Operational</v>
          </cell>
          <cell r="AD1785" t="str">
            <v>Operational</v>
          </cell>
          <cell r="AE1785" t="str">
            <v>Operational</v>
          </cell>
          <cell r="AF1785" t="str">
            <v>Operational</v>
          </cell>
        </row>
        <row r="1786">
          <cell r="N1786" t="str">
            <v>India</v>
          </cell>
          <cell r="W1786" t="str">
            <v>Operational</v>
          </cell>
          <cell r="X1786" t="str">
            <v>Operational</v>
          </cell>
          <cell r="Y1786" t="str">
            <v>Operational</v>
          </cell>
          <cell r="Z1786" t="str">
            <v>Operational</v>
          </cell>
          <cell r="AA1786" t="str">
            <v>Operational</v>
          </cell>
          <cell r="AB1786" t="str">
            <v>Operational</v>
          </cell>
          <cell r="AC1786" t="str">
            <v>Operational</v>
          </cell>
          <cell r="AD1786" t="str">
            <v>Operational</v>
          </cell>
          <cell r="AE1786" t="str">
            <v>Operational</v>
          </cell>
          <cell r="AF1786" t="str">
            <v>Operational</v>
          </cell>
        </row>
        <row r="1787">
          <cell r="N1787" t="str">
            <v>India</v>
          </cell>
          <cell r="W1787" t="str">
            <v>Operational</v>
          </cell>
          <cell r="X1787" t="str">
            <v>Operational</v>
          </cell>
          <cell r="Y1787" t="str">
            <v>Operational</v>
          </cell>
          <cell r="Z1787" t="str">
            <v>Operational</v>
          </cell>
          <cell r="AA1787" t="str">
            <v>Operational</v>
          </cell>
          <cell r="AB1787" t="str">
            <v>Operational</v>
          </cell>
          <cell r="AC1787" t="str">
            <v>Operational</v>
          </cell>
          <cell r="AD1787" t="str">
            <v>Operational</v>
          </cell>
          <cell r="AE1787" t="str">
            <v>Operational</v>
          </cell>
          <cell r="AF1787" t="str">
            <v>Operational</v>
          </cell>
        </row>
        <row r="1788">
          <cell r="N1788" t="str">
            <v>India</v>
          </cell>
          <cell r="W1788" t="str">
            <v>Operational</v>
          </cell>
          <cell r="X1788" t="str">
            <v>Operational</v>
          </cell>
          <cell r="Y1788" t="str">
            <v>Operational</v>
          </cell>
          <cell r="Z1788" t="str">
            <v>Operational</v>
          </cell>
          <cell r="AA1788" t="str">
            <v>Operational</v>
          </cell>
          <cell r="AB1788" t="str">
            <v>Operational</v>
          </cell>
          <cell r="AC1788" t="str">
            <v>Operational</v>
          </cell>
          <cell r="AD1788" t="str">
            <v>Operational</v>
          </cell>
          <cell r="AE1788" t="str">
            <v>Operational</v>
          </cell>
          <cell r="AF1788" t="str">
            <v>Operational</v>
          </cell>
        </row>
        <row r="1789">
          <cell r="N1789" t="str">
            <v>India</v>
          </cell>
          <cell r="W1789" t="str">
            <v>Operational</v>
          </cell>
          <cell r="X1789" t="str">
            <v>Operational</v>
          </cell>
          <cell r="Y1789" t="str">
            <v>Operational</v>
          </cell>
          <cell r="Z1789" t="str">
            <v>Operational</v>
          </cell>
          <cell r="AA1789" t="str">
            <v>Operational</v>
          </cell>
          <cell r="AB1789" t="str">
            <v>Operational</v>
          </cell>
          <cell r="AC1789" t="str">
            <v>Operational</v>
          </cell>
          <cell r="AD1789" t="str">
            <v>Operational</v>
          </cell>
          <cell r="AE1789" t="str">
            <v>Operational</v>
          </cell>
          <cell r="AF1789" t="str">
            <v>Operational</v>
          </cell>
        </row>
        <row r="1790">
          <cell r="N1790" t="str">
            <v>India</v>
          </cell>
          <cell r="W1790" t="str">
            <v>Operational</v>
          </cell>
          <cell r="X1790" t="str">
            <v>Operational</v>
          </cell>
          <cell r="Y1790" t="str">
            <v>Operational</v>
          </cell>
          <cell r="Z1790" t="str">
            <v>Operational</v>
          </cell>
          <cell r="AA1790" t="str">
            <v>Operational</v>
          </cell>
          <cell r="AB1790" t="str">
            <v>Operational</v>
          </cell>
          <cell r="AC1790" t="str">
            <v>Operational</v>
          </cell>
          <cell r="AD1790" t="str">
            <v>Operational</v>
          </cell>
          <cell r="AE1790" t="str">
            <v>Operational</v>
          </cell>
          <cell r="AF1790" t="str">
            <v>Operational</v>
          </cell>
        </row>
        <row r="1791">
          <cell r="N1791" t="str">
            <v>India</v>
          </cell>
          <cell r="W1791" t="str">
            <v>Operational</v>
          </cell>
          <cell r="X1791" t="str">
            <v>Operational</v>
          </cell>
          <cell r="Y1791" t="str">
            <v>Operational</v>
          </cell>
          <cell r="Z1791" t="str">
            <v>Operational</v>
          </cell>
          <cell r="AA1791" t="str">
            <v>Operational</v>
          </cell>
          <cell r="AB1791" t="str">
            <v>Operational</v>
          </cell>
          <cell r="AC1791" t="str">
            <v>Operational</v>
          </cell>
          <cell r="AD1791" t="str">
            <v>Operational</v>
          </cell>
          <cell r="AE1791" t="str">
            <v>Operational</v>
          </cell>
          <cell r="AF1791" t="str">
            <v>Operational</v>
          </cell>
        </row>
        <row r="1792">
          <cell r="N1792" t="str">
            <v>India</v>
          </cell>
          <cell r="W1792" t="str">
            <v>Operational</v>
          </cell>
          <cell r="X1792" t="str">
            <v>Operational</v>
          </cell>
          <cell r="Y1792" t="str">
            <v>Operational</v>
          </cell>
          <cell r="Z1792" t="str">
            <v>Operational</v>
          </cell>
          <cell r="AA1792" t="str">
            <v>Operational</v>
          </cell>
          <cell r="AB1792" t="str">
            <v>Operational</v>
          </cell>
          <cell r="AC1792" t="str">
            <v>Operational</v>
          </cell>
          <cell r="AD1792" t="str">
            <v>Operational</v>
          </cell>
          <cell r="AE1792" t="str">
            <v>Operational</v>
          </cell>
          <cell r="AF1792" t="str">
            <v>Operational</v>
          </cell>
        </row>
        <row r="1793">
          <cell r="N1793" t="str">
            <v>India</v>
          </cell>
          <cell r="W1793" t="str">
            <v>Operational</v>
          </cell>
          <cell r="X1793" t="str">
            <v>Operational</v>
          </cell>
          <cell r="Y1793" t="str">
            <v>Operational</v>
          </cell>
          <cell r="Z1793" t="str">
            <v>Operational</v>
          </cell>
          <cell r="AA1793" t="str">
            <v>Operational</v>
          </cell>
          <cell r="AB1793" t="str">
            <v>Operational</v>
          </cell>
          <cell r="AC1793" t="str">
            <v>Operational</v>
          </cell>
          <cell r="AD1793" t="str">
            <v>Operational</v>
          </cell>
          <cell r="AE1793" t="str">
            <v>Operational</v>
          </cell>
          <cell r="AF1793" t="str">
            <v>Operational</v>
          </cell>
        </row>
        <row r="1794">
          <cell r="N1794" t="str">
            <v>India</v>
          </cell>
          <cell r="W1794" t="str">
            <v>Operational</v>
          </cell>
          <cell r="X1794" t="str">
            <v>Operational</v>
          </cell>
          <cell r="Y1794" t="str">
            <v>Operational</v>
          </cell>
          <cell r="Z1794" t="str">
            <v>Operational</v>
          </cell>
          <cell r="AA1794" t="str">
            <v>Operational</v>
          </cell>
          <cell r="AB1794" t="str">
            <v>Operational</v>
          </cell>
          <cell r="AC1794" t="str">
            <v>Operational</v>
          </cell>
          <cell r="AD1794" t="str">
            <v>Operational</v>
          </cell>
          <cell r="AE1794" t="str">
            <v>Operational</v>
          </cell>
          <cell r="AF1794" t="str">
            <v>Operational</v>
          </cell>
        </row>
        <row r="1795">
          <cell r="N1795" t="str">
            <v>India</v>
          </cell>
          <cell r="W1795" t="str">
            <v>Operational</v>
          </cell>
          <cell r="X1795" t="str">
            <v>Operational</v>
          </cell>
          <cell r="Y1795" t="str">
            <v>Operational</v>
          </cell>
          <cell r="Z1795" t="str">
            <v>Operational</v>
          </cell>
          <cell r="AA1795" t="str">
            <v>Operational</v>
          </cell>
          <cell r="AB1795" t="str">
            <v>Operational</v>
          </cell>
          <cell r="AC1795" t="str">
            <v>Operational</v>
          </cell>
          <cell r="AD1795" t="str">
            <v>Operational</v>
          </cell>
          <cell r="AE1795" t="str">
            <v>Operational</v>
          </cell>
          <cell r="AF1795" t="str">
            <v>Operational</v>
          </cell>
        </row>
        <row r="1796">
          <cell r="N1796" t="str">
            <v>India</v>
          </cell>
          <cell r="W1796" t="str">
            <v>Operational</v>
          </cell>
          <cell r="X1796" t="str">
            <v>Operational</v>
          </cell>
          <cell r="Y1796" t="str">
            <v>Operational</v>
          </cell>
          <cell r="Z1796" t="str">
            <v>Operational</v>
          </cell>
          <cell r="AA1796" t="str">
            <v>Operational</v>
          </cell>
          <cell r="AB1796" t="str">
            <v>Operational</v>
          </cell>
          <cell r="AC1796" t="str">
            <v>Operational</v>
          </cell>
          <cell r="AD1796" t="str">
            <v>Operational</v>
          </cell>
          <cell r="AE1796" t="str">
            <v>Operational</v>
          </cell>
          <cell r="AF1796" t="str">
            <v>Operational</v>
          </cell>
        </row>
        <row r="1797">
          <cell r="N1797" t="str">
            <v>India</v>
          </cell>
          <cell r="W1797" t="str">
            <v>Operational</v>
          </cell>
          <cell r="X1797" t="str">
            <v>Operational</v>
          </cell>
          <cell r="Y1797" t="str">
            <v>Operational</v>
          </cell>
          <cell r="Z1797" t="str">
            <v>Operational</v>
          </cell>
          <cell r="AA1797" t="str">
            <v>Operational</v>
          </cell>
          <cell r="AB1797" t="str">
            <v>Operational</v>
          </cell>
          <cell r="AC1797" t="str">
            <v>Operational</v>
          </cell>
          <cell r="AD1797" t="str">
            <v>Operational</v>
          </cell>
          <cell r="AE1797" t="str">
            <v>Operational</v>
          </cell>
          <cell r="AF1797" t="str">
            <v>Operational</v>
          </cell>
        </row>
        <row r="1798">
          <cell r="N1798" t="str">
            <v>India</v>
          </cell>
          <cell r="W1798" t="str">
            <v>Operational</v>
          </cell>
          <cell r="X1798" t="str">
            <v>Operational</v>
          </cell>
          <cell r="Y1798" t="str">
            <v>Operational</v>
          </cell>
          <cell r="Z1798" t="str">
            <v>Operational</v>
          </cell>
          <cell r="AA1798" t="str">
            <v>Operational</v>
          </cell>
          <cell r="AB1798" t="str">
            <v>Operational</v>
          </cell>
          <cell r="AC1798" t="str">
            <v>Operational</v>
          </cell>
          <cell r="AD1798" t="str">
            <v>Operational</v>
          </cell>
          <cell r="AE1798" t="str">
            <v>Operational</v>
          </cell>
          <cell r="AF1798" t="str">
            <v>Operational</v>
          </cell>
        </row>
        <row r="1799">
          <cell r="N1799" t="str">
            <v>India</v>
          </cell>
          <cell r="W1799" t="str">
            <v>Operational</v>
          </cell>
          <cell r="X1799" t="str">
            <v>Operational</v>
          </cell>
          <cell r="Y1799" t="str">
            <v>Operational</v>
          </cell>
          <cell r="Z1799" t="str">
            <v>Operational</v>
          </cell>
          <cell r="AA1799" t="str">
            <v>Operational</v>
          </cell>
          <cell r="AB1799" t="str">
            <v>Operational</v>
          </cell>
          <cell r="AC1799" t="str">
            <v>Operational</v>
          </cell>
          <cell r="AD1799" t="str">
            <v>Operational</v>
          </cell>
          <cell r="AE1799" t="str">
            <v>Operational</v>
          </cell>
          <cell r="AF1799" t="str">
            <v>Operational</v>
          </cell>
        </row>
        <row r="1800">
          <cell r="N1800" t="str">
            <v>India</v>
          </cell>
          <cell r="W1800" t="str">
            <v>Operational</v>
          </cell>
          <cell r="X1800" t="str">
            <v>Operational</v>
          </cell>
          <cell r="Y1800" t="str">
            <v>Operational</v>
          </cell>
          <cell r="Z1800" t="str">
            <v>Operational</v>
          </cell>
          <cell r="AA1800" t="str">
            <v>Operational</v>
          </cell>
          <cell r="AB1800" t="str">
            <v>Operational</v>
          </cell>
          <cell r="AC1800" t="str">
            <v>Operational</v>
          </cell>
          <cell r="AD1800" t="str">
            <v>Operational</v>
          </cell>
          <cell r="AE1800" t="str">
            <v>Operational</v>
          </cell>
          <cell r="AF1800" t="str">
            <v>Operational</v>
          </cell>
        </row>
        <row r="1801">
          <cell r="N1801" t="str">
            <v>India</v>
          </cell>
          <cell r="W1801" t="str">
            <v>Operational</v>
          </cell>
          <cell r="X1801" t="str">
            <v>Operational</v>
          </cell>
          <cell r="Y1801" t="str">
            <v>Operational</v>
          </cell>
          <cell r="Z1801" t="str">
            <v>Operational</v>
          </cell>
          <cell r="AA1801" t="str">
            <v>Operational</v>
          </cell>
          <cell r="AB1801" t="str">
            <v>Operational</v>
          </cell>
          <cell r="AC1801" t="str">
            <v>Operational</v>
          </cell>
          <cell r="AD1801" t="str">
            <v>Operational</v>
          </cell>
          <cell r="AE1801" t="str">
            <v>Operational</v>
          </cell>
          <cell r="AF1801" t="str">
            <v>Operational</v>
          </cell>
        </row>
        <row r="1802">
          <cell r="N1802" t="str">
            <v>India</v>
          </cell>
          <cell r="W1802" t="str">
            <v>Operational</v>
          </cell>
          <cell r="X1802" t="str">
            <v>Operational</v>
          </cell>
          <cell r="Y1802" t="str">
            <v>Operational</v>
          </cell>
          <cell r="Z1802" t="str">
            <v>Operational</v>
          </cell>
          <cell r="AA1802" t="str">
            <v>Operational</v>
          </cell>
          <cell r="AB1802" t="str">
            <v>Operational</v>
          </cell>
          <cell r="AC1802" t="str">
            <v>Operational</v>
          </cell>
          <cell r="AD1802" t="str">
            <v>Operational</v>
          </cell>
          <cell r="AE1802" t="str">
            <v>Operational</v>
          </cell>
          <cell r="AF1802" t="str">
            <v>Operational</v>
          </cell>
        </row>
        <row r="1803">
          <cell r="N1803" t="str">
            <v>India</v>
          </cell>
          <cell r="W1803" t="str">
            <v>Operational</v>
          </cell>
          <cell r="X1803" t="str">
            <v>Operational</v>
          </cell>
          <cell r="Y1803" t="str">
            <v>Operational</v>
          </cell>
          <cell r="Z1803" t="str">
            <v>Operational</v>
          </cell>
          <cell r="AA1803" t="str">
            <v>Operational</v>
          </cell>
          <cell r="AB1803" t="str">
            <v>Operational</v>
          </cell>
          <cell r="AC1803" t="str">
            <v>Operational</v>
          </cell>
          <cell r="AD1803" t="str">
            <v>Operational</v>
          </cell>
          <cell r="AE1803" t="str">
            <v>Operational</v>
          </cell>
          <cell r="AF1803" t="str">
            <v>Operational</v>
          </cell>
        </row>
        <row r="1804">
          <cell r="N1804" t="str">
            <v>India</v>
          </cell>
          <cell r="W1804" t="str">
            <v>Operational</v>
          </cell>
          <cell r="X1804" t="str">
            <v>Operational</v>
          </cell>
          <cell r="Y1804" t="str">
            <v>Operational</v>
          </cell>
          <cell r="Z1804" t="str">
            <v>Operational</v>
          </cell>
          <cell r="AA1804" t="str">
            <v>Operational</v>
          </cell>
          <cell r="AB1804" t="str">
            <v>Operational</v>
          </cell>
          <cell r="AC1804" t="str">
            <v>Operational</v>
          </cell>
          <cell r="AD1804" t="str">
            <v>Operational</v>
          </cell>
          <cell r="AE1804" t="str">
            <v>Operational</v>
          </cell>
          <cell r="AF1804" t="str">
            <v>Operational</v>
          </cell>
        </row>
        <row r="1805">
          <cell r="N1805" t="str">
            <v>India</v>
          </cell>
          <cell r="W1805" t="str">
            <v>Operational</v>
          </cell>
          <cell r="X1805" t="str">
            <v>Operational</v>
          </cell>
          <cell r="Y1805" t="str">
            <v>Operational</v>
          </cell>
          <cell r="Z1805" t="str">
            <v>Operational</v>
          </cell>
          <cell r="AA1805" t="str">
            <v>Operational</v>
          </cell>
          <cell r="AB1805" t="str">
            <v>Operational</v>
          </cell>
          <cell r="AC1805" t="str">
            <v>Operational</v>
          </cell>
          <cell r="AD1805" t="str">
            <v>Operational</v>
          </cell>
          <cell r="AE1805" t="str">
            <v>Operational</v>
          </cell>
          <cell r="AF1805" t="str">
            <v>Operational</v>
          </cell>
        </row>
        <row r="1806">
          <cell r="N1806" t="str">
            <v>India</v>
          </cell>
          <cell r="W1806" t="str">
            <v>Operational</v>
          </cell>
          <cell r="X1806" t="str">
            <v>Operational</v>
          </cell>
          <cell r="Y1806" t="str">
            <v>Operational</v>
          </cell>
          <cell r="Z1806" t="str">
            <v>Operational</v>
          </cell>
          <cell r="AA1806" t="str">
            <v>Operational</v>
          </cell>
          <cell r="AB1806" t="str">
            <v>Operational</v>
          </cell>
          <cell r="AC1806" t="str">
            <v>Operational</v>
          </cell>
          <cell r="AD1806" t="str">
            <v>Operational</v>
          </cell>
          <cell r="AE1806" t="str">
            <v>Operational</v>
          </cell>
          <cell r="AF1806" t="str">
            <v>Operational</v>
          </cell>
        </row>
        <row r="1807">
          <cell r="N1807" t="str">
            <v>India</v>
          </cell>
          <cell r="W1807" t="str">
            <v>Operational</v>
          </cell>
          <cell r="X1807" t="str">
            <v>Operational</v>
          </cell>
          <cell r="Y1807" t="str">
            <v>Operational</v>
          </cell>
          <cell r="Z1807" t="str">
            <v>Operational</v>
          </cell>
          <cell r="AA1807" t="str">
            <v>Operational</v>
          </cell>
          <cell r="AB1807" t="str">
            <v>Operational</v>
          </cell>
          <cell r="AC1807" t="str">
            <v>Operational</v>
          </cell>
          <cell r="AD1807" t="str">
            <v>Operational</v>
          </cell>
          <cell r="AE1807" t="str">
            <v>Operational</v>
          </cell>
          <cell r="AF1807" t="str">
            <v>Operational</v>
          </cell>
        </row>
        <row r="1808">
          <cell r="N1808" t="str">
            <v>India</v>
          </cell>
          <cell r="W1808" t="str">
            <v>Operational</v>
          </cell>
          <cell r="X1808" t="str">
            <v>Operational</v>
          </cell>
          <cell r="Y1808" t="str">
            <v>Operational</v>
          </cell>
          <cell r="Z1808" t="str">
            <v>Operational</v>
          </cell>
          <cell r="AA1808" t="str">
            <v>Operational</v>
          </cell>
          <cell r="AB1808" t="str">
            <v>Operational</v>
          </cell>
          <cell r="AC1808" t="str">
            <v>Operational</v>
          </cell>
          <cell r="AD1808" t="str">
            <v>Operational</v>
          </cell>
          <cell r="AE1808" t="str">
            <v>Operational</v>
          </cell>
          <cell r="AF1808" t="str">
            <v>Operational</v>
          </cell>
        </row>
        <row r="1809">
          <cell r="N1809" t="str">
            <v>India</v>
          </cell>
          <cell r="W1809" t="str">
            <v>Operational</v>
          </cell>
          <cell r="X1809" t="str">
            <v>Operational</v>
          </cell>
          <cell r="Y1809" t="str">
            <v>Operational</v>
          </cell>
          <cell r="Z1809" t="str">
            <v>Operational</v>
          </cell>
          <cell r="AA1809" t="str">
            <v>Operational</v>
          </cell>
          <cell r="AB1809" t="str">
            <v>Operational</v>
          </cell>
          <cell r="AC1809" t="str">
            <v>Operational</v>
          </cell>
          <cell r="AD1809" t="str">
            <v>Operational</v>
          </cell>
          <cell r="AE1809" t="str">
            <v>Operational</v>
          </cell>
          <cell r="AF1809" t="str">
            <v>Operational</v>
          </cell>
        </row>
        <row r="1810">
          <cell r="N1810" t="str">
            <v>India</v>
          </cell>
          <cell r="W1810" t="str">
            <v>Operational</v>
          </cell>
          <cell r="X1810" t="str">
            <v>Operational</v>
          </cell>
          <cell r="Y1810" t="str">
            <v>Operational</v>
          </cell>
          <cell r="Z1810" t="str">
            <v>Operational</v>
          </cell>
          <cell r="AA1810" t="str">
            <v>Operational</v>
          </cell>
          <cell r="AB1810" t="str">
            <v>Operational</v>
          </cell>
          <cell r="AC1810" t="str">
            <v>Operational</v>
          </cell>
          <cell r="AD1810" t="str">
            <v>Operational</v>
          </cell>
          <cell r="AE1810" t="str">
            <v>Operational</v>
          </cell>
          <cell r="AF1810" t="str">
            <v>Operational</v>
          </cell>
        </row>
        <row r="1811">
          <cell r="N1811" t="str">
            <v>India</v>
          </cell>
          <cell r="W1811" t="str">
            <v>Operational</v>
          </cell>
          <cell r="X1811" t="str">
            <v>Operational</v>
          </cell>
          <cell r="Y1811" t="str">
            <v>Operational</v>
          </cell>
          <cell r="Z1811" t="str">
            <v>Operational</v>
          </cell>
          <cell r="AA1811" t="str">
            <v>Operational</v>
          </cell>
          <cell r="AB1811" t="str">
            <v>Operational</v>
          </cell>
          <cell r="AC1811" t="str">
            <v>Operational</v>
          </cell>
          <cell r="AD1811" t="str">
            <v>Operational</v>
          </cell>
          <cell r="AE1811" t="str">
            <v>Operational</v>
          </cell>
          <cell r="AF1811" t="str">
            <v>Operational</v>
          </cell>
        </row>
        <row r="1812">
          <cell r="N1812" t="str">
            <v>India</v>
          </cell>
          <cell r="W1812" t="str">
            <v>Operational</v>
          </cell>
          <cell r="X1812" t="str">
            <v>Operational</v>
          </cell>
          <cell r="Y1812" t="str">
            <v>Operational</v>
          </cell>
          <cell r="Z1812" t="str">
            <v>Operational</v>
          </cell>
          <cell r="AA1812" t="str">
            <v>Operational</v>
          </cell>
          <cell r="AB1812" t="str">
            <v>Operational</v>
          </cell>
          <cell r="AC1812" t="str">
            <v>Operational</v>
          </cell>
          <cell r="AD1812" t="str">
            <v>Operational</v>
          </cell>
          <cell r="AE1812" t="str">
            <v>Operational</v>
          </cell>
          <cell r="AF1812" t="str">
            <v>Operational</v>
          </cell>
        </row>
        <row r="1813">
          <cell r="N1813" t="str">
            <v>India</v>
          </cell>
          <cell r="W1813" t="str">
            <v>Operational</v>
          </cell>
          <cell r="X1813" t="str">
            <v>Operational</v>
          </cell>
          <cell r="Y1813" t="str">
            <v>Operational</v>
          </cell>
          <cell r="Z1813" t="str">
            <v>Operational</v>
          </cell>
          <cell r="AA1813" t="str">
            <v>Operational</v>
          </cell>
          <cell r="AB1813" t="str">
            <v>Operational</v>
          </cell>
          <cell r="AC1813" t="str">
            <v>Operational</v>
          </cell>
          <cell r="AD1813" t="str">
            <v>Operational</v>
          </cell>
          <cell r="AE1813" t="str">
            <v>Operational</v>
          </cell>
          <cell r="AF1813" t="str">
            <v>Operational</v>
          </cell>
        </row>
        <row r="1814">
          <cell r="N1814" t="str">
            <v>India</v>
          </cell>
          <cell r="W1814" t="str">
            <v>Operational</v>
          </cell>
          <cell r="X1814" t="str">
            <v>Operational</v>
          </cell>
          <cell r="Y1814" t="str">
            <v>Operational</v>
          </cell>
          <cell r="Z1814" t="str">
            <v>Operational</v>
          </cell>
          <cell r="AA1814" t="str">
            <v>Operational</v>
          </cell>
          <cell r="AB1814" t="str">
            <v>Operational</v>
          </cell>
          <cell r="AC1814" t="str">
            <v>Operational</v>
          </cell>
          <cell r="AD1814" t="str">
            <v>Operational</v>
          </cell>
          <cell r="AE1814" t="str">
            <v>Operational</v>
          </cell>
          <cell r="AF1814" t="str">
            <v>Operational</v>
          </cell>
        </row>
        <row r="1815">
          <cell r="N1815" t="str">
            <v>India</v>
          </cell>
          <cell r="W1815" t="str">
            <v>Operational</v>
          </cell>
          <cell r="X1815" t="str">
            <v>Operational</v>
          </cell>
          <cell r="Y1815" t="str">
            <v>Operational</v>
          </cell>
          <cell r="Z1815" t="str">
            <v>Operational</v>
          </cell>
          <cell r="AA1815" t="str">
            <v>Operational</v>
          </cell>
          <cell r="AB1815" t="str">
            <v>Operational</v>
          </cell>
          <cell r="AC1815" t="str">
            <v>Operational</v>
          </cell>
          <cell r="AD1815" t="str">
            <v>Operational</v>
          </cell>
          <cell r="AE1815" t="str">
            <v>Operational</v>
          </cell>
          <cell r="AF1815" t="str">
            <v>Operational</v>
          </cell>
        </row>
        <row r="1816">
          <cell r="N1816" t="str">
            <v>India</v>
          </cell>
          <cell r="W1816" t="str">
            <v>Operational</v>
          </cell>
          <cell r="X1816" t="str">
            <v>Operational</v>
          </cell>
          <cell r="Y1816" t="str">
            <v>Operational</v>
          </cell>
          <cell r="Z1816" t="str">
            <v>Operational</v>
          </cell>
          <cell r="AA1816" t="str">
            <v>Operational</v>
          </cell>
          <cell r="AB1816" t="str">
            <v>Operational</v>
          </cell>
          <cell r="AC1816" t="str">
            <v>Operational</v>
          </cell>
          <cell r="AD1816" t="str">
            <v>Operational</v>
          </cell>
          <cell r="AE1816" t="str">
            <v>Operational</v>
          </cell>
          <cell r="AF1816" t="str">
            <v>Operational</v>
          </cell>
        </row>
        <row r="1817">
          <cell r="N1817" t="str">
            <v>India</v>
          </cell>
          <cell r="W1817" t="str">
            <v>Operational</v>
          </cell>
          <cell r="X1817" t="str">
            <v>Operational</v>
          </cell>
          <cell r="Y1817" t="str">
            <v>Operational</v>
          </cell>
          <cell r="Z1817" t="str">
            <v>Operational</v>
          </cell>
          <cell r="AA1817" t="str">
            <v>Operational</v>
          </cell>
          <cell r="AB1817" t="str">
            <v>Operational</v>
          </cell>
          <cell r="AC1817" t="str">
            <v>Operational</v>
          </cell>
          <cell r="AD1817" t="str">
            <v>Operational</v>
          </cell>
          <cell r="AE1817" t="str">
            <v>Operational</v>
          </cell>
          <cell r="AF1817" t="str">
            <v>Operational</v>
          </cell>
        </row>
        <row r="1818">
          <cell r="N1818" t="str">
            <v>India</v>
          </cell>
          <cell r="W1818" t="str">
            <v>Operational</v>
          </cell>
          <cell r="X1818" t="str">
            <v>Operational</v>
          </cell>
          <cell r="Y1818" t="str">
            <v>Operational</v>
          </cell>
          <cell r="Z1818" t="str">
            <v>Operational</v>
          </cell>
          <cell r="AA1818" t="str">
            <v>Operational</v>
          </cell>
          <cell r="AB1818" t="str">
            <v>Operational</v>
          </cell>
          <cell r="AC1818" t="str">
            <v>Operational</v>
          </cell>
          <cell r="AD1818" t="str">
            <v>Operational</v>
          </cell>
          <cell r="AE1818" t="str">
            <v>Operational</v>
          </cell>
          <cell r="AF1818" t="str">
            <v>Operational</v>
          </cell>
        </row>
        <row r="1819">
          <cell r="N1819" t="str">
            <v>India</v>
          </cell>
          <cell r="W1819" t="str">
            <v>Operational</v>
          </cell>
          <cell r="X1819" t="str">
            <v>Operational</v>
          </cell>
          <cell r="Y1819" t="str">
            <v>Operational</v>
          </cell>
          <cell r="Z1819" t="str">
            <v>Operational</v>
          </cell>
          <cell r="AA1819" t="str">
            <v>Operational</v>
          </cell>
          <cell r="AB1819" t="str">
            <v>Operational</v>
          </cell>
          <cell r="AC1819" t="str">
            <v>Operational</v>
          </cell>
          <cell r="AD1819" t="str">
            <v>Operational</v>
          </cell>
          <cell r="AE1819" t="str">
            <v>Operational</v>
          </cell>
          <cell r="AF1819" t="str">
            <v>Operational</v>
          </cell>
        </row>
        <row r="1820">
          <cell r="N1820" t="str">
            <v>India</v>
          </cell>
          <cell r="W1820" t="str">
            <v>Operational</v>
          </cell>
          <cell r="X1820" t="str">
            <v>Operational</v>
          </cell>
          <cell r="Y1820" t="str">
            <v>Operational</v>
          </cell>
          <cell r="Z1820" t="str">
            <v>Operational</v>
          </cell>
          <cell r="AA1820" t="str">
            <v>Operational</v>
          </cell>
          <cell r="AB1820" t="str">
            <v>Operational</v>
          </cell>
          <cell r="AC1820" t="str">
            <v>Operational</v>
          </cell>
          <cell r="AD1820" t="str">
            <v>Operational</v>
          </cell>
          <cell r="AE1820" t="str">
            <v>Operational</v>
          </cell>
          <cell r="AF1820" t="str">
            <v>Operational</v>
          </cell>
        </row>
        <row r="1821">
          <cell r="N1821" t="str">
            <v>India</v>
          </cell>
          <cell r="W1821" t="str">
            <v>Operational</v>
          </cell>
          <cell r="X1821" t="str">
            <v>Operational</v>
          </cell>
          <cell r="Y1821" t="str">
            <v>Operational</v>
          </cell>
          <cell r="Z1821" t="str">
            <v>Operational</v>
          </cell>
          <cell r="AA1821" t="str">
            <v>Operational</v>
          </cell>
          <cell r="AB1821" t="str">
            <v>Operational</v>
          </cell>
          <cell r="AC1821" t="str">
            <v>Operational</v>
          </cell>
          <cell r="AD1821" t="str">
            <v>Operational</v>
          </cell>
          <cell r="AE1821" t="str">
            <v>Operational</v>
          </cell>
          <cell r="AF1821" t="str">
            <v>Operational</v>
          </cell>
        </row>
        <row r="1822">
          <cell r="N1822" t="str">
            <v>India</v>
          </cell>
          <cell r="W1822" t="str">
            <v>Operational</v>
          </cell>
          <cell r="X1822" t="str">
            <v>Operational</v>
          </cell>
          <cell r="Y1822" t="str">
            <v>Operational</v>
          </cell>
          <cell r="Z1822" t="str">
            <v>Operational</v>
          </cell>
          <cell r="AA1822" t="str">
            <v>Operational</v>
          </cell>
          <cell r="AB1822" t="str">
            <v>Operational</v>
          </cell>
          <cell r="AC1822" t="str">
            <v>Operational</v>
          </cell>
          <cell r="AD1822" t="str">
            <v>Operational</v>
          </cell>
          <cell r="AE1822" t="str">
            <v>Operational</v>
          </cell>
          <cell r="AF1822" t="str">
            <v>Operational</v>
          </cell>
        </row>
        <row r="1823">
          <cell r="N1823" t="str">
            <v>India</v>
          </cell>
          <cell r="W1823" t="str">
            <v>Operational</v>
          </cell>
          <cell r="X1823" t="str">
            <v>Operational</v>
          </cell>
          <cell r="Y1823" t="str">
            <v>Operational</v>
          </cell>
          <cell r="Z1823" t="str">
            <v>Operational</v>
          </cell>
          <cell r="AA1823" t="str">
            <v>Operational</v>
          </cell>
          <cell r="AB1823" t="str">
            <v>Operational</v>
          </cell>
          <cell r="AC1823" t="str">
            <v>Operational</v>
          </cell>
          <cell r="AD1823" t="str">
            <v>Operational</v>
          </cell>
          <cell r="AE1823" t="str">
            <v>Operational</v>
          </cell>
          <cell r="AF1823" t="str">
            <v>Operational</v>
          </cell>
        </row>
        <row r="1824">
          <cell r="N1824" t="str">
            <v>India</v>
          </cell>
          <cell r="W1824" t="str">
            <v>Operational</v>
          </cell>
          <cell r="X1824" t="str">
            <v>Operational</v>
          </cell>
          <cell r="Y1824" t="str">
            <v>Operational</v>
          </cell>
          <cell r="Z1824" t="str">
            <v>Operational</v>
          </cell>
          <cell r="AA1824" t="str">
            <v>Operational</v>
          </cell>
          <cell r="AB1824" t="str">
            <v>Operational</v>
          </cell>
          <cell r="AC1824" t="str">
            <v>Operational</v>
          </cell>
          <cell r="AD1824" t="str">
            <v>Operational</v>
          </cell>
          <cell r="AE1824" t="str">
            <v>Operational</v>
          </cell>
          <cell r="AF1824" t="str">
            <v>Operational</v>
          </cell>
        </row>
        <row r="1825">
          <cell r="N1825" t="str">
            <v>India</v>
          </cell>
          <cell r="W1825" t="str">
            <v>Operational</v>
          </cell>
          <cell r="X1825" t="str">
            <v>Operational</v>
          </cell>
          <cell r="Y1825" t="str">
            <v>Operational</v>
          </cell>
          <cell r="Z1825" t="str">
            <v>Operational</v>
          </cell>
          <cell r="AA1825" t="str">
            <v>Operational</v>
          </cell>
          <cell r="AB1825" t="str">
            <v>Operational</v>
          </cell>
          <cell r="AC1825" t="str">
            <v>Operational</v>
          </cell>
          <cell r="AD1825" t="str">
            <v>Operational</v>
          </cell>
          <cell r="AE1825" t="str">
            <v>Operational</v>
          </cell>
          <cell r="AF1825" t="str">
            <v>Operational</v>
          </cell>
        </row>
        <row r="1826">
          <cell r="N1826" t="str">
            <v>India</v>
          </cell>
          <cell r="W1826" t="str">
            <v>Operational</v>
          </cell>
          <cell r="X1826" t="str">
            <v>Operational</v>
          </cell>
          <cell r="Y1826" t="str">
            <v>Operational</v>
          </cell>
          <cell r="Z1826" t="str">
            <v>Operational</v>
          </cell>
          <cell r="AA1826" t="str">
            <v>Operational</v>
          </cell>
          <cell r="AB1826" t="str">
            <v>Operational</v>
          </cell>
          <cell r="AC1826" t="str">
            <v>Operational</v>
          </cell>
          <cell r="AD1826" t="str">
            <v>Operational</v>
          </cell>
          <cell r="AE1826" t="str">
            <v>Operational</v>
          </cell>
          <cell r="AF1826" t="str">
            <v>Operational</v>
          </cell>
        </row>
        <row r="1827">
          <cell r="N1827" t="str">
            <v>India</v>
          </cell>
          <cell r="W1827" t="str">
            <v>Operational</v>
          </cell>
          <cell r="X1827" t="str">
            <v>Operational</v>
          </cell>
          <cell r="Y1827" t="str">
            <v>Operational</v>
          </cell>
          <cell r="Z1827" t="str">
            <v>Operational</v>
          </cell>
          <cell r="AA1827" t="str">
            <v>Operational</v>
          </cell>
          <cell r="AB1827" t="str">
            <v>Operational</v>
          </cell>
          <cell r="AC1827" t="str">
            <v>Operational</v>
          </cell>
          <cell r="AD1827" t="str">
            <v>Operational</v>
          </cell>
          <cell r="AE1827" t="str">
            <v>Operational</v>
          </cell>
          <cell r="AF1827" t="str">
            <v>Operational</v>
          </cell>
        </row>
        <row r="1828">
          <cell r="N1828" t="str">
            <v>Indonesia</v>
          </cell>
          <cell r="W1828" t="str">
            <v>Operational</v>
          </cell>
          <cell r="X1828" t="str">
            <v>Operational</v>
          </cell>
          <cell r="Y1828" t="str">
            <v>Operational</v>
          </cell>
          <cell r="Z1828" t="str">
            <v>Operational</v>
          </cell>
          <cell r="AA1828" t="str">
            <v>Operational</v>
          </cell>
          <cell r="AB1828" t="str">
            <v>Operational</v>
          </cell>
          <cell r="AC1828" t="str">
            <v>Operational</v>
          </cell>
          <cell r="AD1828" t="str">
            <v>Operational</v>
          </cell>
          <cell r="AE1828" t="str">
            <v>Operational</v>
          </cell>
          <cell r="AF1828" t="str">
            <v>Operational</v>
          </cell>
        </row>
        <row r="1829">
          <cell r="N1829" t="str">
            <v>Indonesia</v>
          </cell>
          <cell r="W1829" t="str">
            <v>Operational</v>
          </cell>
          <cell r="X1829" t="str">
            <v>Operational</v>
          </cell>
          <cell r="Y1829" t="str">
            <v>Operational</v>
          </cell>
          <cell r="Z1829" t="str">
            <v>Operational</v>
          </cell>
          <cell r="AA1829" t="str">
            <v>Operational</v>
          </cell>
          <cell r="AB1829" t="str">
            <v>Operational</v>
          </cell>
          <cell r="AC1829" t="str">
            <v>Operational</v>
          </cell>
          <cell r="AD1829" t="str">
            <v>Operational</v>
          </cell>
          <cell r="AE1829" t="str">
            <v>Operational</v>
          </cell>
          <cell r="AF1829" t="str">
            <v>Operational</v>
          </cell>
        </row>
        <row r="1830">
          <cell r="N1830" t="str">
            <v>Indonesia</v>
          </cell>
          <cell r="W1830" t="str">
            <v>Operational</v>
          </cell>
          <cell r="X1830" t="str">
            <v>Operational</v>
          </cell>
          <cell r="Y1830" t="str">
            <v>Operational</v>
          </cell>
          <cell r="Z1830" t="str">
            <v>Operational</v>
          </cell>
          <cell r="AA1830" t="str">
            <v>Operational</v>
          </cell>
          <cell r="AB1830" t="str">
            <v>Operational</v>
          </cell>
          <cell r="AC1830" t="str">
            <v>Operational</v>
          </cell>
          <cell r="AD1830" t="str">
            <v>Operational</v>
          </cell>
          <cell r="AE1830" t="str">
            <v>Operational</v>
          </cell>
          <cell r="AF1830" t="str">
            <v>Operational</v>
          </cell>
        </row>
        <row r="1831">
          <cell r="N1831" t="str">
            <v>Indonesia</v>
          </cell>
          <cell r="W1831" t="str">
            <v>Operational</v>
          </cell>
          <cell r="X1831" t="str">
            <v>Operational</v>
          </cell>
          <cell r="Y1831" t="str">
            <v>Operational</v>
          </cell>
          <cell r="Z1831" t="str">
            <v>Operational</v>
          </cell>
          <cell r="AA1831" t="str">
            <v>Operational</v>
          </cell>
          <cell r="AB1831" t="str">
            <v>Operational</v>
          </cell>
          <cell r="AC1831" t="str">
            <v>Operational</v>
          </cell>
          <cell r="AD1831" t="str">
            <v>Operational</v>
          </cell>
          <cell r="AE1831" t="str">
            <v>Operational</v>
          </cell>
          <cell r="AF1831" t="str">
            <v>Operational</v>
          </cell>
        </row>
        <row r="1832">
          <cell r="N1832" t="str">
            <v>Indonesia</v>
          </cell>
          <cell r="W1832" t="str">
            <v>Operational</v>
          </cell>
          <cell r="X1832" t="str">
            <v>Operational</v>
          </cell>
          <cell r="Y1832" t="str">
            <v>Operational</v>
          </cell>
          <cell r="Z1832" t="str">
            <v>Operational</v>
          </cell>
          <cell r="AA1832" t="str">
            <v>Operational</v>
          </cell>
          <cell r="AB1832" t="str">
            <v>Operational</v>
          </cell>
          <cell r="AC1832" t="str">
            <v>Operational</v>
          </cell>
          <cell r="AD1832" t="str">
            <v>Operational</v>
          </cell>
          <cell r="AE1832" t="str">
            <v>Operational</v>
          </cell>
          <cell r="AF1832" t="str">
            <v>Operational</v>
          </cell>
        </row>
        <row r="1833">
          <cell r="N1833" t="str">
            <v>Indonesia</v>
          </cell>
          <cell r="W1833" t="str">
            <v>Operational</v>
          </cell>
          <cell r="X1833" t="str">
            <v>Operational</v>
          </cell>
          <cell r="Y1833" t="str">
            <v>Operational</v>
          </cell>
          <cell r="Z1833" t="str">
            <v>Operational</v>
          </cell>
          <cell r="AA1833" t="str">
            <v>Operational</v>
          </cell>
          <cell r="AB1833" t="str">
            <v>Operational</v>
          </cell>
          <cell r="AC1833" t="str">
            <v>Operational</v>
          </cell>
          <cell r="AD1833" t="str">
            <v>Operational</v>
          </cell>
          <cell r="AE1833" t="str">
            <v>Operational</v>
          </cell>
          <cell r="AF1833" t="str">
            <v>Operational</v>
          </cell>
        </row>
        <row r="1834">
          <cell r="N1834" t="str">
            <v>Indonesia</v>
          </cell>
          <cell r="W1834" t="str">
            <v>Operational</v>
          </cell>
          <cell r="X1834" t="str">
            <v>Operational</v>
          </cell>
          <cell r="Y1834" t="str">
            <v>Operational</v>
          </cell>
          <cell r="Z1834" t="str">
            <v>Operational</v>
          </cell>
          <cell r="AA1834" t="str">
            <v>Operational</v>
          </cell>
          <cell r="AB1834" t="str">
            <v>Operational</v>
          </cell>
          <cell r="AC1834" t="str">
            <v>Operational</v>
          </cell>
          <cell r="AD1834" t="str">
            <v>Operational</v>
          </cell>
          <cell r="AE1834" t="str">
            <v>Operational</v>
          </cell>
          <cell r="AF1834" t="str">
            <v>Operational</v>
          </cell>
        </row>
        <row r="1835">
          <cell r="N1835" t="str">
            <v>Indonesia</v>
          </cell>
          <cell r="W1835" t="str">
            <v>Operational</v>
          </cell>
          <cell r="X1835" t="str">
            <v>Operational</v>
          </cell>
          <cell r="Y1835" t="str">
            <v>Operational</v>
          </cell>
          <cell r="Z1835" t="str">
            <v>Operational</v>
          </cell>
          <cell r="AA1835" t="str">
            <v>Operational</v>
          </cell>
          <cell r="AB1835" t="str">
            <v>Operational</v>
          </cell>
          <cell r="AC1835" t="str">
            <v>Operational</v>
          </cell>
          <cell r="AD1835" t="str">
            <v>Operational</v>
          </cell>
          <cell r="AE1835" t="str">
            <v>Operational</v>
          </cell>
          <cell r="AF1835" t="str">
            <v>Operational</v>
          </cell>
        </row>
        <row r="1836">
          <cell r="N1836" t="str">
            <v>Indonesia</v>
          </cell>
          <cell r="W1836" t="str">
            <v>Operational</v>
          </cell>
          <cell r="X1836" t="str">
            <v>Operational</v>
          </cell>
          <cell r="Y1836" t="str">
            <v>Operational</v>
          </cell>
          <cell r="Z1836" t="str">
            <v>Operational</v>
          </cell>
          <cell r="AA1836" t="str">
            <v>Operational</v>
          </cell>
          <cell r="AB1836" t="str">
            <v>Operational</v>
          </cell>
          <cell r="AC1836" t="str">
            <v>Operational</v>
          </cell>
          <cell r="AD1836" t="str">
            <v>Operational</v>
          </cell>
          <cell r="AE1836" t="str">
            <v>Operational</v>
          </cell>
          <cell r="AF1836" t="str">
            <v>Operational</v>
          </cell>
        </row>
        <row r="1837">
          <cell r="N1837" t="str">
            <v>Indonesia</v>
          </cell>
          <cell r="W1837" t="str">
            <v>Operational</v>
          </cell>
          <cell r="X1837" t="str">
            <v>Operational</v>
          </cell>
          <cell r="Y1837" t="str">
            <v>Operational</v>
          </cell>
          <cell r="Z1837" t="str">
            <v>Operational</v>
          </cell>
          <cell r="AA1837" t="str">
            <v>Operational</v>
          </cell>
          <cell r="AB1837" t="str">
            <v>Operational</v>
          </cell>
          <cell r="AC1837" t="str">
            <v>Operational</v>
          </cell>
          <cell r="AD1837" t="str">
            <v>Operational</v>
          </cell>
          <cell r="AE1837" t="str">
            <v>Operational</v>
          </cell>
          <cell r="AF1837" t="str">
            <v>Operational</v>
          </cell>
        </row>
        <row r="1838">
          <cell r="N1838" t="str">
            <v>Indonesia</v>
          </cell>
          <cell r="W1838" t="str">
            <v>Operational</v>
          </cell>
          <cell r="X1838" t="str">
            <v>Operational</v>
          </cell>
          <cell r="Y1838" t="str">
            <v>Operational</v>
          </cell>
          <cell r="Z1838" t="str">
            <v>Operational</v>
          </cell>
          <cell r="AA1838" t="str">
            <v>Operational</v>
          </cell>
          <cell r="AB1838" t="str">
            <v>Operational</v>
          </cell>
          <cell r="AC1838" t="str">
            <v>Operational</v>
          </cell>
          <cell r="AD1838" t="str">
            <v>Operational</v>
          </cell>
          <cell r="AE1838" t="str">
            <v>Operational</v>
          </cell>
          <cell r="AF1838" t="str">
            <v>Operational</v>
          </cell>
        </row>
        <row r="1839">
          <cell r="N1839" t="str">
            <v>Indonesia</v>
          </cell>
          <cell r="W1839" t="str">
            <v>Operational</v>
          </cell>
          <cell r="X1839" t="str">
            <v>Operational</v>
          </cell>
          <cell r="Y1839" t="str">
            <v>Operational</v>
          </cell>
          <cell r="Z1839" t="str">
            <v>Operational</v>
          </cell>
          <cell r="AA1839" t="str">
            <v>Operational</v>
          </cell>
          <cell r="AB1839" t="str">
            <v>Operational</v>
          </cell>
          <cell r="AC1839" t="str">
            <v>Operational</v>
          </cell>
          <cell r="AD1839" t="str">
            <v>Operational</v>
          </cell>
          <cell r="AE1839" t="str">
            <v>Operational</v>
          </cell>
          <cell r="AF1839" t="str">
            <v>Operational</v>
          </cell>
        </row>
        <row r="1840">
          <cell r="N1840" t="str">
            <v>Indonesia</v>
          </cell>
          <cell r="W1840" t="str">
            <v>Operational</v>
          </cell>
          <cell r="X1840" t="str">
            <v>Operational</v>
          </cell>
          <cell r="Y1840" t="str">
            <v>Operational</v>
          </cell>
          <cell r="Z1840" t="str">
            <v>Operational</v>
          </cell>
          <cell r="AA1840" t="str">
            <v>Operational</v>
          </cell>
          <cell r="AB1840" t="str">
            <v>Operational</v>
          </cell>
          <cell r="AC1840" t="str">
            <v>Operational</v>
          </cell>
          <cell r="AD1840" t="str">
            <v>Operational</v>
          </cell>
          <cell r="AE1840" t="str">
            <v>Operational</v>
          </cell>
          <cell r="AF1840" t="str">
            <v>Operational</v>
          </cell>
        </row>
        <row r="1841">
          <cell r="N1841" t="str">
            <v>Indonesia</v>
          </cell>
          <cell r="W1841" t="str">
            <v>Operational</v>
          </cell>
          <cell r="X1841" t="str">
            <v>Operational</v>
          </cell>
          <cell r="Y1841" t="str">
            <v>Operational</v>
          </cell>
          <cell r="Z1841" t="str">
            <v>Operational</v>
          </cell>
          <cell r="AA1841" t="str">
            <v>Operational</v>
          </cell>
          <cell r="AB1841" t="str">
            <v>Operational</v>
          </cell>
          <cell r="AC1841" t="str">
            <v>Operational</v>
          </cell>
          <cell r="AD1841" t="str">
            <v>Operational</v>
          </cell>
          <cell r="AE1841" t="str">
            <v>Operational</v>
          </cell>
          <cell r="AF1841" t="str">
            <v>Operational</v>
          </cell>
        </row>
        <row r="1842">
          <cell r="N1842" t="str">
            <v>Korea, Rep.</v>
          </cell>
          <cell r="W1842" t="str">
            <v>Operational</v>
          </cell>
          <cell r="X1842" t="str">
            <v>Operational</v>
          </cell>
          <cell r="Y1842" t="str">
            <v>Operational</v>
          </cell>
          <cell r="Z1842" t="str">
            <v>Operational</v>
          </cell>
          <cell r="AA1842" t="str">
            <v>Operational</v>
          </cell>
          <cell r="AB1842" t="str">
            <v>Operational</v>
          </cell>
          <cell r="AC1842" t="str">
            <v>Operational</v>
          </cell>
          <cell r="AD1842" t="str">
            <v>Operational</v>
          </cell>
          <cell r="AE1842" t="str">
            <v>Operational</v>
          </cell>
          <cell r="AF1842" t="str">
            <v>Operational</v>
          </cell>
        </row>
        <row r="1843">
          <cell r="N1843" t="str">
            <v>Korea, Rep.</v>
          </cell>
          <cell r="W1843" t="str">
            <v>Operational</v>
          </cell>
          <cell r="X1843" t="str">
            <v>Operational</v>
          </cell>
          <cell r="Y1843" t="str">
            <v>Operational</v>
          </cell>
          <cell r="Z1843" t="str">
            <v>Operational</v>
          </cell>
          <cell r="AA1843" t="str">
            <v>Operational</v>
          </cell>
          <cell r="AB1843" t="str">
            <v>Operational</v>
          </cell>
          <cell r="AC1843" t="str">
            <v>Operational</v>
          </cell>
          <cell r="AD1843" t="str">
            <v>Operational</v>
          </cell>
          <cell r="AE1843" t="str">
            <v>Operational</v>
          </cell>
          <cell r="AF1843" t="str">
            <v>Operational</v>
          </cell>
        </row>
        <row r="1844">
          <cell r="N1844" t="str">
            <v>Korea, Rep.</v>
          </cell>
          <cell r="W1844" t="str">
            <v>Operational</v>
          </cell>
          <cell r="X1844" t="str">
            <v>Operational</v>
          </cell>
          <cell r="Y1844" t="str">
            <v>Operational</v>
          </cell>
          <cell r="Z1844" t="str">
            <v>Operational</v>
          </cell>
          <cell r="AA1844" t="str">
            <v>Operational</v>
          </cell>
          <cell r="AB1844" t="str">
            <v>Operational</v>
          </cell>
          <cell r="AC1844" t="str">
            <v>Operational</v>
          </cell>
          <cell r="AD1844" t="str">
            <v>Operational</v>
          </cell>
          <cell r="AE1844" t="str">
            <v>Operational</v>
          </cell>
          <cell r="AF1844" t="str">
            <v>Operational</v>
          </cell>
        </row>
        <row r="1845">
          <cell r="N1845" t="str">
            <v>India</v>
          </cell>
          <cell r="W1845" t="str">
            <v>Under Construction</v>
          </cell>
          <cell r="X1845" t="str">
            <v>Under Construction</v>
          </cell>
          <cell r="Y1845" t="str">
            <v>Under Construction</v>
          </cell>
          <cell r="Z1845" t="str">
            <v>Under Construction</v>
          </cell>
          <cell r="AA1845" t="str">
            <v>Under Construction</v>
          </cell>
          <cell r="AB1845" t="str">
            <v>Under Construction</v>
          </cell>
          <cell r="AC1845" t="str">
            <v>Under Construction</v>
          </cell>
          <cell r="AD1845" t="str">
            <v>Under Construction</v>
          </cell>
          <cell r="AE1845" t="str">
            <v>Under Construction</v>
          </cell>
          <cell r="AF1845" t="str">
            <v>Operational</v>
          </cell>
        </row>
        <row r="1846">
          <cell r="N1846" t="str">
            <v>Philippines</v>
          </cell>
          <cell r="W1846" t="str">
            <v>Operational</v>
          </cell>
          <cell r="X1846" t="str">
            <v>Operational</v>
          </cell>
          <cell r="Y1846" t="str">
            <v>Operational</v>
          </cell>
          <cell r="Z1846" t="str">
            <v>Operational</v>
          </cell>
          <cell r="AA1846" t="str">
            <v>Operational</v>
          </cell>
          <cell r="AB1846" t="str">
            <v>Operational</v>
          </cell>
          <cell r="AC1846" t="str">
            <v>Operational</v>
          </cell>
          <cell r="AD1846" t="str">
            <v>Operational</v>
          </cell>
          <cell r="AE1846" t="str">
            <v>Operational</v>
          </cell>
          <cell r="AF1846" t="str">
            <v>Operational</v>
          </cell>
        </row>
        <row r="1847">
          <cell r="N1847" t="str">
            <v>Philippines</v>
          </cell>
          <cell r="W1847" t="str">
            <v>Operational</v>
          </cell>
          <cell r="X1847" t="str">
            <v>Operational</v>
          </cell>
          <cell r="Y1847" t="str">
            <v>Operational</v>
          </cell>
          <cell r="Z1847" t="str">
            <v>Operational</v>
          </cell>
          <cell r="AA1847" t="str">
            <v>Operational</v>
          </cell>
          <cell r="AB1847" t="str">
            <v>Operational</v>
          </cell>
          <cell r="AC1847" t="str">
            <v>Operational</v>
          </cell>
          <cell r="AD1847" t="str">
            <v>Operational</v>
          </cell>
          <cell r="AE1847" t="str">
            <v>Operational</v>
          </cell>
          <cell r="AF1847" t="str">
            <v>Operational</v>
          </cell>
        </row>
        <row r="1848">
          <cell r="N1848" t="str">
            <v>Philippines</v>
          </cell>
          <cell r="W1848" t="str">
            <v>Operational</v>
          </cell>
          <cell r="X1848" t="str">
            <v>Operational</v>
          </cell>
          <cell r="Y1848" t="str">
            <v>Operational</v>
          </cell>
          <cell r="Z1848" t="str">
            <v>Operational</v>
          </cell>
          <cell r="AA1848" t="str">
            <v>Operational</v>
          </cell>
          <cell r="AB1848" t="str">
            <v>Operational</v>
          </cell>
          <cell r="AC1848" t="str">
            <v>Operational</v>
          </cell>
          <cell r="AD1848" t="str">
            <v>Operational</v>
          </cell>
          <cell r="AE1848" t="str">
            <v>Operational</v>
          </cell>
          <cell r="AF1848" t="str">
            <v>Operational</v>
          </cell>
        </row>
        <row r="1849">
          <cell r="N1849" t="str">
            <v>Philippines</v>
          </cell>
          <cell r="W1849" t="str">
            <v>Under Construction</v>
          </cell>
          <cell r="X1849" t="str">
            <v>Under Construction</v>
          </cell>
          <cell r="Y1849" t="str">
            <v>Under Construction</v>
          </cell>
          <cell r="Z1849" t="str">
            <v>Under Construction</v>
          </cell>
          <cell r="AA1849" t="str">
            <v>Under Construction</v>
          </cell>
          <cell r="AB1849" t="str">
            <v>Under Construction</v>
          </cell>
          <cell r="AC1849" t="str">
            <v>Under Construction</v>
          </cell>
          <cell r="AD1849" t="str">
            <v>Under Construction</v>
          </cell>
          <cell r="AE1849" t="str">
            <v>Under Construction</v>
          </cell>
          <cell r="AF1849" t="str">
            <v>Under Construction</v>
          </cell>
        </row>
        <row r="1850">
          <cell r="N1850" t="str">
            <v>Philippines</v>
          </cell>
          <cell r="W1850" t="str">
            <v>Under Construction</v>
          </cell>
          <cell r="X1850" t="str">
            <v>Under Construction</v>
          </cell>
          <cell r="Y1850" t="str">
            <v>Under Construction</v>
          </cell>
          <cell r="Z1850" t="str">
            <v>Under Construction</v>
          </cell>
          <cell r="AA1850" t="str">
            <v>Under Construction</v>
          </cell>
          <cell r="AB1850" t="str">
            <v>Under Construction</v>
          </cell>
          <cell r="AC1850" t="str">
            <v>Under Construction</v>
          </cell>
          <cell r="AD1850" t="str">
            <v>Under Construction</v>
          </cell>
          <cell r="AE1850" t="str">
            <v>Under Construction</v>
          </cell>
          <cell r="AF1850" t="str">
            <v>Under Construction</v>
          </cell>
        </row>
        <row r="1851">
          <cell r="N1851" t="str">
            <v>Taiwan</v>
          </cell>
          <cell r="W1851" t="str">
            <v>Operational</v>
          </cell>
          <cell r="X1851" t="str">
            <v>Operational</v>
          </cell>
          <cell r="Y1851" t="str">
            <v>Operational</v>
          </cell>
          <cell r="Z1851" t="str">
            <v>Operational</v>
          </cell>
          <cell r="AA1851" t="str">
            <v>Operational</v>
          </cell>
          <cell r="AB1851" t="str">
            <v>Operational</v>
          </cell>
          <cell r="AC1851" t="str">
            <v>Operational</v>
          </cell>
          <cell r="AD1851" t="str">
            <v>Operational</v>
          </cell>
          <cell r="AE1851" t="str">
            <v>Operational</v>
          </cell>
          <cell r="AF1851" t="str">
            <v>Operational</v>
          </cell>
        </row>
        <row r="1852">
          <cell r="N1852" t="str">
            <v>Taiwan</v>
          </cell>
          <cell r="W1852" t="str">
            <v>Operational</v>
          </cell>
          <cell r="X1852" t="str">
            <v>Operational</v>
          </cell>
          <cell r="Y1852" t="str">
            <v>Operational</v>
          </cell>
          <cell r="Z1852" t="str">
            <v>Operational</v>
          </cell>
          <cell r="AA1852" t="str">
            <v>Operational</v>
          </cell>
          <cell r="AB1852" t="str">
            <v>Operational</v>
          </cell>
          <cell r="AC1852" t="str">
            <v>Operational</v>
          </cell>
          <cell r="AD1852" t="str">
            <v>Operational</v>
          </cell>
          <cell r="AE1852" t="str">
            <v>Operational</v>
          </cell>
          <cell r="AF1852" t="str">
            <v>Operational</v>
          </cell>
        </row>
        <row r="1853">
          <cell r="N1853" t="str">
            <v>Thailand</v>
          </cell>
          <cell r="W1853" t="str">
            <v>Operational</v>
          </cell>
          <cell r="X1853" t="str">
            <v>Operational</v>
          </cell>
          <cell r="Y1853" t="str">
            <v>Operational</v>
          </cell>
          <cell r="Z1853" t="str">
            <v>Operational</v>
          </cell>
          <cell r="AA1853" t="str">
            <v>Operational</v>
          </cell>
          <cell r="AB1853" t="str">
            <v>Operational</v>
          </cell>
          <cell r="AC1853" t="str">
            <v>Operational</v>
          </cell>
          <cell r="AD1853" t="str">
            <v>Operational</v>
          </cell>
          <cell r="AE1853" t="str">
            <v>Operational</v>
          </cell>
          <cell r="AF1853" t="str">
            <v>Operational</v>
          </cell>
        </row>
        <row r="1854">
          <cell r="N1854" t="str">
            <v>Japan</v>
          </cell>
          <cell r="W1854" t="str">
            <v>Under Construction</v>
          </cell>
          <cell r="X1854" t="str">
            <v>Under Construction</v>
          </cell>
          <cell r="Y1854" t="str">
            <v>Under Construction</v>
          </cell>
          <cell r="Z1854" t="str">
            <v>Under Construction</v>
          </cell>
          <cell r="AA1854" t="str">
            <v>Under Construction</v>
          </cell>
          <cell r="AB1854" t="str">
            <v>Under Construction</v>
          </cell>
          <cell r="AC1854" t="str">
            <v>Under Construction</v>
          </cell>
          <cell r="AD1854" t="str">
            <v>Under Construction</v>
          </cell>
          <cell r="AE1854" t="str">
            <v>Under Construction</v>
          </cell>
          <cell r="AF1854" t="str">
            <v>Operational</v>
          </cell>
        </row>
        <row r="1855">
          <cell r="N1855" t="str">
            <v>Tahiti</v>
          </cell>
          <cell r="W1855" t="str">
            <v>Operational</v>
          </cell>
          <cell r="X1855" t="str">
            <v>Operational</v>
          </cell>
          <cell r="Y1855" t="str">
            <v>Operational</v>
          </cell>
          <cell r="Z1855" t="str">
            <v>Operational</v>
          </cell>
          <cell r="AA1855" t="str">
            <v>Operational</v>
          </cell>
          <cell r="AB1855" t="str">
            <v>Operational</v>
          </cell>
          <cell r="AC1855" t="str">
            <v>Operational</v>
          </cell>
          <cell r="AD1855" t="str">
            <v>Operational</v>
          </cell>
          <cell r="AE1855" t="str">
            <v>Operational</v>
          </cell>
          <cell r="AF1855" t="str">
            <v>Operational</v>
          </cell>
        </row>
        <row r="1856">
          <cell r="N1856" t="str">
            <v>India</v>
          </cell>
          <cell r="W1856" t="str">
            <v>Under Construction</v>
          </cell>
          <cell r="X1856" t="str">
            <v>Under Construction</v>
          </cell>
          <cell r="Y1856" t="str">
            <v>Under Construction</v>
          </cell>
          <cell r="Z1856" t="str">
            <v>Under Construction</v>
          </cell>
          <cell r="AA1856" t="str">
            <v>Under Construction</v>
          </cell>
          <cell r="AB1856" t="str">
            <v>Under Construction</v>
          </cell>
          <cell r="AC1856" t="str">
            <v>Under Construction</v>
          </cell>
          <cell r="AD1856" t="str">
            <v>Under Construction</v>
          </cell>
          <cell r="AE1856" t="str">
            <v>Under Construction</v>
          </cell>
          <cell r="AF1856" t="str">
            <v>Under Construction</v>
          </cell>
        </row>
        <row r="1857">
          <cell r="N1857" t="str">
            <v>China</v>
          </cell>
          <cell r="W1857" t="str">
            <v>Under Construction</v>
          </cell>
          <cell r="X1857" t="str">
            <v>Under Construction</v>
          </cell>
          <cell r="Y1857" t="str">
            <v>Under Construction</v>
          </cell>
          <cell r="Z1857" t="str">
            <v>Under Construction</v>
          </cell>
          <cell r="AA1857" t="str">
            <v>Under Construction</v>
          </cell>
          <cell r="AB1857" t="str">
            <v>Under Construction</v>
          </cell>
          <cell r="AC1857" t="str">
            <v>Under Construction</v>
          </cell>
          <cell r="AD1857" t="str">
            <v>Under Construction</v>
          </cell>
          <cell r="AE1857" t="str">
            <v>Under Construction</v>
          </cell>
          <cell r="AF1857" t="str">
            <v>Under Construction</v>
          </cell>
        </row>
      </sheetData>
      <sheetData sheetId="18">
        <row r="5">
          <cell r="N5" t="str">
            <v>Angola</v>
          </cell>
          <cell r="W5" t="str">
            <v>Operational</v>
          </cell>
          <cell r="X5" t="str">
            <v>Operational</v>
          </cell>
          <cell r="Y5" t="str">
            <v>Operational</v>
          </cell>
          <cell r="Z5" t="str">
            <v>Operational</v>
          </cell>
          <cell r="AA5" t="str">
            <v>Operational</v>
          </cell>
          <cell r="AB5" t="str">
            <v>Operational</v>
          </cell>
          <cell r="AC5" t="str">
            <v>Operational</v>
          </cell>
          <cell r="AD5" t="str">
            <v>Operational</v>
          </cell>
          <cell r="AE5" t="str">
            <v>Operational</v>
          </cell>
          <cell r="AF5" t="str">
            <v>Operational</v>
          </cell>
        </row>
        <row r="6">
          <cell r="N6" t="str">
            <v>Austria</v>
          </cell>
          <cell r="W6" t="str">
            <v>Operational</v>
          </cell>
          <cell r="X6" t="str">
            <v>Operational</v>
          </cell>
          <cell r="Y6" t="str">
            <v>Operational</v>
          </cell>
          <cell r="Z6" t="str">
            <v>Operational</v>
          </cell>
          <cell r="AA6" t="str">
            <v>Operational</v>
          </cell>
          <cell r="AB6" t="str">
            <v>Operational</v>
          </cell>
          <cell r="AC6" t="str">
            <v>Operational</v>
          </cell>
          <cell r="AD6" t="str">
            <v>Operational</v>
          </cell>
          <cell r="AE6" t="str">
            <v>Operational</v>
          </cell>
          <cell r="AF6" t="str">
            <v>Operational</v>
          </cell>
        </row>
        <row r="7">
          <cell r="N7" t="str">
            <v>Austria</v>
          </cell>
          <cell r="W7" t="str">
            <v>Operational</v>
          </cell>
          <cell r="X7" t="str">
            <v>Operational</v>
          </cell>
          <cell r="Y7" t="str">
            <v>Operational</v>
          </cell>
          <cell r="Z7" t="str">
            <v>Operational</v>
          </cell>
          <cell r="AA7" t="str">
            <v>Operational</v>
          </cell>
          <cell r="AB7" t="str">
            <v>Operational</v>
          </cell>
          <cell r="AC7" t="str">
            <v>Operational</v>
          </cell>
          <cell r="AD7" t="str">
            <v>Operational</v>
          </cell>
          <cell r="AE7" t="str">
            <v>Operational</v>
          </cell>
          <cell r="AF7" t="str">
            <v>Operational</v>
          </cell>
        </row>
        <row r="8">
          <cell r="N8" t="str">
            <v>Austria</v>
          </cell>
          <cell r="W8" t="str">
            <v>Operational</v>
          </cell>
          <cell r="X8" t="str">
            <v>Operational</v>
          </cell>
          <cell r="Y8" t="str">
            <v>Operational</v>
          </cell>
          <cell r="Z8" t="str">
            <v>Operational</v>
          </cell>
          <cell r="AA8" t="str">
            <v>Operational</v>
          </cell>
          <cell r="AB8" t="str">
            <v>Operational</v>
          </cell>
          <cell r="AC8" t="str">
            <v>Operational</v>
          </cell>
          <cell r="AD8" t="str">
            <v>Operational</v>
          </cell>
          <cell r="AE8" t="str">
            <v>Operational</v>
          </cell>
          <cell r="AF8" t="str">
            <v>Operational</v>
          </cell>
        </row>
        <row r="9">
          <cell r="N9" t="str">
            <v>Austria</v>
          </cell>
          <cell r="W9" t="str">
            <v>Operational</v>
          </cell>
          <cell r="X9" t="str">
            <v>Operational</v>
          </cell>
          <cell r="Y9" t="str">
            <v>Operational</v>
          </cell>
          <cell r="Z9" t="str">
            <v>Operational</v>
          </cell>
          <cell r="AA9" t="str">
            <v>Operational</v>
          </cell>
          <cell r="AB9" t="str">
            <v>Operational</v>
          </cell>
          <cell r="AC9" t="str">
            <v>Operational</v>
          </cell>
          <cell r="AD9" t="str">
            <v>Operational</v>
          </cell>
          <cell r="AE9" t="str">
            <v>Operational</v>
          </cell>
          <cell r="AF9" t="str">
            <v>Operational</v>
          </cell>
        </row>
        <row r="10">
          <cell r="N10" t="str">
            <v>Austria</v>
          </cell>
          <cell r="W10" t="str">
            <v>Operational</v>
          </cell>
          <cell r="X10" t="str">
            <v>Operational</v>
          </cell>
          <cell r="Y10" t="str">
            <v>Operational</v>
          </cell>
          <cell r="Z10" t="str">
            <v>Operational</v>
          </cell>
          <cell r="AA10" t="str">
            <v>Operational</v>
          </cell>
          <cell r="AB10" t="str">
            <v>Operational</v>
          </cell>
          <cell r="AC10" t="str">
            <v>Operational</v>
          </cell>
          <cell r="AD10" t="str">
            <v>Operational</v>
          </cell>
          <cell r="AE10" t="str">
            <v>Operational</v>
          </cell>
          <cell r="AF10" t="str">
            <v>Operational</v>
          </cell>
        </row>
        <row r="11">
          <cell r="N11" t="str">
            <v>Austria</v>
          </cell>
          <cell r="W11" t="str">
            <v>Operational</v>
          </cell>
          <cell r="X11" t="str">
            <v>Operational</v>
          </cell>
          <cell r="Y11" t="str">
            <v>Operational</v>
          </cell>
          <cell r="Z11" t="str">
            <v>Operational</v>
          </cell>
          <cell r="AA11" t="str">
            <v>Operational</v>
          </cell>
          <cell r="AB11" t="str">
            <v>Operational</v>
          </cell>
          <cell r="AC11" t="str">
            <v>Operational</v>
          </cell>
          <cell r="AD11" t="str">
            <v>Operational</v>
          </cell>
          <cell r="AE11" t="str">
            <v>Operational</v>
          </cell>
          <cell r="AF11" t="str">
            <v>Operational</v>
          </cell>
        </row>
        <row r="12">
          <cell r="N12" t="str">
            <v>Austria</v>
          </cell>
          <cell r="W12" t="str">
            <v>Under Construction</v>
          </cell>
          <cell r="X12" t="str">
            <v>Under Construction</v>
          </cell>
          <cell r="Y12" t="str">
            <v>Under Construction</v>
          </cell>
          <cell r="Z12" t="str">
            <v>Under Construction</v>
          </cell>
          <cell r="AA12" t="str">
            <v>Under Construction</v>
          </cell>
          <cell r="AB12" t="str">
            <v>Under Construction</v>
          </cell>
          <cell r="AC12" t="str">
            <v>Under Construction</v>
          </cell>
          <cell r="AD12" t="str">
            <v>Under Construction</v>
          </cell>
          <cell r="AE12" t="str">
            <v>Under Construction</v>
          </cell>
          <cell r="AF12" t="str">
            <v>Operational</v>
          </cell>
        </row>
        <row r="13">
          <cell r="N13" t="str">
            <v>Bahrain</v>
          </cell>
          <cell r="W13" t="str">
            <v>Operational</v>
          </cell>
          <cell r="X13" t="str">
            <v>Operational</v>
          </cell>
          <cell r="Y13" t="str">
            <v>Operational</v>
          </cell>
          <cell r="Z13" t="str">
            <v>Operational</v>
          </cell>
          <cell r="AA13" t="str">
            <v>Operational</v>
          </cell>
          <cell r="AB13" t="str">
            <v>Operational</v>
          </cell>
          <cell r="AC13" t="str">
            <v>Operational</v>
          </cell>
          <cell r="AD13" t="str">
            <v>Operational</v>
          </cell>
          <cell r="AE13" t="str">
            <v>Operational</v>
          </cell>
          <cell r="AF13" t="str">
            <v>Operational</v>
          </cell>
        </row>
        <row r="14">
          <cell r="N14" t="str">
            <v>Belgium</v>
          </cell>
          <cell r="W14" t="str">
            <v>Operational</v>
          </cell>
          <cell r="X14" t="str">
            <v>Operational</v>
          </cell>
          <cell r="Y14" t="str">
            <v>Operational</v>
          </cell>
          <cell r="Z14" t="str">
            <v>Operational</v>
          </cell>
          <cell r="AA14" t="str">
            <v>Operational</v>
          </cell>
          <cell r="AB14" t="str">
            <v>Operational</v>
          </cell>
          <cell r="AC14" t="str">
            <v>Operational</v>
          </cell>
          <cell r="AD14" t="str">
            <v>Operational</v>
          </cell>
          <cell r="AE14" t="str">
            <v>Operational</v>
          </cell>
          <cell r="AF14" t="str">
            <v>Operational</v>
          </cell>
        </row>
        <row r="15">
          <cell r="N15" t="str">
            <v>Belgium</v>
          </cell>
          <cell r="W15" t="str">
            <v>Operational</v>
          </cell>
          <cell r="X15" t="str">
            <v>Operational</v>
          </cell>
          <cell r="Y15" t="str">
            <v>Operational</v>
          </cell>
          <cell r="Z15" t="str">
            <v>Operational</v>
          </cell>
          <cell r="AA15" t="str">
            <v>Operational</v>
          </cell>
          <cell r="AB15" t="str">
            <v>Operational</v>
          </cell>
          <cell r="AC15" t="str">
            <v>Operational</v>
          </cell>
          <cell r="AD15" t="str">
            <v>Operational</v>
          </cell>
          <cell r="AE15" t="str">
            <v>Operational</v>
          </cell>
          <cell r="AF15" t="str">
            <v>Operational</v>
          </cell>
        </row>
        <row r="16">
          <cell r="N16" t="str">
            <v>Belgium</v>
          </cell>
          <cell r="W16" t="str">
            <v>Operational</v>
          </cell>
          <cell r="X16" t="str">
            <v>Operational</v>
          </cell>
          <cell r="Y16" t="str">
            <v>Operational</v>
          </cell>
          <cell r="Z16" t="str">
            <v>Operational</v>
          </cell>
          <cell r="AA16" t="str">
            <v>Operational</v>
          </cell>
          <cell r="AB16" t="str">
            <v>Operational</v>
          </cell>
          <cell r="AC16" t="str">
            <v>Operational</v>
          </cell>
          <cell r="AD16" t="str">
            <v>Operational</v>
          </cell>
          <cell r="AE16" t="str">
            <v>Operational</v>
          </cell>
          <cell r="AF16" t="str">
            <v>Operational</v>
          </cell>
        </row>
        <row r="17">
          <cell r="N17" t="str">
            <v>Belgium</v>
          </cell>
          <cell r="W17" t="str">
            <v>Operational</v>
          </cell>
          <cell r="X17" t="str">
            <v>Operational</v>
          </cell>
          <cell r="Y17" t="str">
            <v>Operational</v>
          </cell>
          <cell r="Z17" t="str">
            <v>Operational</v>
          </cell>
          <cell r="AA17" t="str">
            <v>Operational</v>
          </cell>
          <cell r="AB17" t="str">
            <v>Operational</v>
          </cell>
          <cell r="AC17" t="str">
            <v>Operational</v>
          </cell>
          <cell r="AD17" t="str">
            <v>Operational</v>
          </cell>
          <cell r="AE17" t="str">
            <v>Operational</v>
          </cell>
          <cell r="AF17" t="str">
            <v>Operational</v>
          </cell>
        </row>
        <row r="18">
          <cell r="N18" t="str">
            <v>Belgium</v>
          </cell>
          <cell r="W18" t="str">
            <v>Operational</v>
          </cell>
          <cell r="X18" t="str">
            <v>Operational</v>
          </cell>
          <cell r="Y18" t="str">
            <v>Operational</v>
          </cell>
          <cell r="Z18" t="str">
            <v>Operational</v>
          </cell>
          <cell r="AA18" t="str">
            <v>Operational</v>
          </cell>
          <cell r="AB18" t="str">
            <v>Operational</v>
          </cell>
          <cell r="AC18" t="str">
            <v>Operational</v>
          </cell>
          <cell r="AD18" t="str">
            <v>Operational</v>
          </cell>
          <cell r="AE18" t="str">
            <v>Operational</v>
          </cell>
          <cell r="AF18" t="str">
            <v>Operational</v>
          </cell>
        </row>
        <row r="19">
          <cell r="N19" t="str">
            <v>Belgium</v>
          </cell>
          <cell r="W19" t="str">
            <v>Operational</v>
          </cell>
          <cell r="X19" t="str">
            <v>Operational</v>
          </cell>
          <cell r="Y19" t="str">
            <v>Operational</v>
          </cell>
          <cell r="Z19" t="str">
            <v>Operational</v>
          </cell>
          <cell r="AA19" t="str">
            <v>Operational</v>
          </cell>
          <cell r="AB19" t="str">
            <v>Operational</v>
          </cell>
          <cell r="AC19" t="str">
            <v>Operational</v>
          </cell>
          <cell r="AD19" t="str">
            <v>Operational</v>
          </cell>
          <cell r="AE19" t="str">
            <v>Operational</v>
          </cell>
          <cell r="AF19" t="str">
            <v>Operational</v>
          </cell>
        </row>
        <row r="20">
          <cell r="N20" t="str">
            <v>Belgium</v>
          </cell>
          <cell r="W20" t="str">
            <v>Operational</v>
          </cell>
          <cell r="X20" t="str">
            <v>Operational</v>
          </cell>
          <cell r="Y20" t="str">
            <v>Operational</v>
          </cell>
          <cell r="Z20" t="str">
            <v>Operational</v>
          </cell>
          <cell r="AA20" t="str">
            <v>Operational</v>
          </cell>
          <cell r="AB20" t="str">
            <v>Operational</v>
          </cell>
          <cell r="AC20" t="str">
            <v>Operational</v>
          </cell>
          <cell r="AD20" t="str">
            <v>Operational</v>
          </cell>
          <cell r="AE20" t="str">
            <v>Operational</v>
          </cell>
          <cell r="AF20" t="str">
            <v>Operational</v>
          </cell>
        </row>
        <row r="21">
          <cell r="N21" t="str">
            <v>Benin</v>
          </cell>
          <cell r="W21" t="str">
            <v>Operational</v>
          </cell>
          <cell r="X21" t="str">
            <v>Operational</v>
          </cell>
          <cell r="Y21" t="str">
            <v>Operational</v>
          </cell>
          <cell r="Z21" t="str">
            <v>Operational</v>
          </cell>
          <cell r="AA21" t="str">
            <v>Operational</v>
          </cell>
          <cell r="AB21" t="str">
            <v>Operational</v>
          </cell>
          <cell r="AC21" t="str">
            <v>Operational</v>
          </cell>
          <cell r="AD21" t="str">
            <v>Operational</v>
          </cell>
          <cell r="AE21" t="str">
            <v>Operational</v>
          </cell>
          <cell r="AF21" t="str">
            <v>Operational</v>
          </cell>
        </row>
        <row r="22">
          <cell r="N22" t="str">
            <v>Bulgaria</v>
          </cell>
          <cell r="W22" t="str">
            <v>Operational</v>
          </cell>
          <cell r="X22" t="str">
            <v>Operational</v>
          </cell>
          <cell r="Y22" t="str">
            <v>Operational</v>
          </cell>
          <cell r="Z22" t="str">
            <v>Operational</v>
          </cell>
          <cell r="AA22" t="str">
            <v>Operational</v>
          </cell>
          <cell r="AB22" t="str">
            <v>Operational</v>
          </cell>
          <cell r="AC22" t="str">
            <v>Operational</v>
          </cell>
          <cell r="AD22" t="str">
            <v>Operational</v>
          </cell>
          <cell r="AE22" t="str">
            <v>Operational</v>
          </cell>
          <cell r="AF22" t="str">
            <v>Operational</v>
          </cell>
        </row>
        <row r="23">
          <cell r="N23" t="str">
            <v>Croatia</v>
          </cell>
          <cell r="W23" t="str">
            <v>Operational</v>
          </cell>
          <cell r="X23" t="str">
            <v>Operational</v>
          </cell>
          <cell r="Y23" t="str">
            <v>Operational</v>
          </cell>
          <cell r="Z23" t="str">
            <v>Operational</v>
          </cell>
          <cell r="AA23" t="str">
            <v>Operational</v>
          </cell>
          <cell r="AB23" t="str">
            <v>Operational</v>
          </cell>
          <cell r="AC23" t="str">
            <v>Operational</v>
          </cell>
          <cell r="AD23" t="str">
            <v>Operational</v>
          </cell>
          <cell r="AE23" t="str">
            <v>Operational</v>
          </cell>
          <cell r="AF23" t="str">
            <v>Operational</v>
          </cell>
        </row>
        <row r="24">
          <cell r="N24" t="str">
            <v>Croatia</v>
          </cell>
          <cell r="W24" t="str">
            <v>Operational</v>
          </cell>
          <cell r="X24" t="str">
            <v>Operational</v>
          </cell>
          <cell r="Y24" t="str">
            <v>Operational</v>
          </cell>
          <cell r="Z24" t="str">
            <v>Operational</v>
          </cell>
          <cell r="AA24" t="str">
            <v>Operational</v>
          </cell>
          <cell r="AB24" t="str">
            <v>Operational</v>
          </cell>
          <cell r="AC24" t="str">
            <v>Operational</v>
          </cell>
          <cell r="AD24" t="str">
            <v>Operational</v>
          </cell>
          <cell r="AE24" t="str">
            <v>Operational</v>
          </cell>
          <cell r="AF24" t="str">
            <v>Operational</v>
          </cell>
        </row>
        <row r="25">
          <cell r="N25" t="str">
            <v>Cyprus</v>
          </cell>
          <cell r="W25" t="str">
            <v>Operational</v>
          </cell>
          <cell r="X25" t="str">
            <v>Operational</v>
          </cell>
          <cell r="Y25" t="str">
            <v>Operational</v>
          </cell>
          <cell r="Z25" t="str">
            <v>Operational</v>
          </cell>
          <cell r="AA25" t="str">
            <v>Operational</v>
          </cell>
          <cell r="AB25" t="str">
            <v>Operational</v>
          </cell>
          <cell r="AC25" t="str">
            <v>Operational</v>
          </cell>
          <cell r="AD25" t="str">
            <v>Operational</v>
          </cell>
          <cell r="AE25" t="str">
            <v>Operational</v>
          </cell>
          <cell r="AF25" t="str">
            <v>Operational</v>
          </cell>
        </row>
        <row r="26">
          <cell r="N26" t="str">
            <v>Czech Republic</v>
          </cell>
          <cell r="W26" t="str">
            <v>Operational</v>
          </cell>
          <cell r="X26" t="str">
            <v>Operational</v>
          </cell>
          <cell r="Y26" t="str">
            <v>Operational</v>
          </cell>
          <cell r="Z26" t="str">
            <v>Operational</v>
          </cell>
          <cell r="AA26" t="str">
            <v>Operational</v>
          </cell>
          <cell r="AB26" t="str">
            <v>Operational</v>
          </cell>
          <cell r="AC26" t="str">
            <v>Operational</v>
          </cell>
          <cell r="AD26" t="str">
            <v>Operational</v>
          </cell>
          <cell r="AE26" t="str">
            <v>Operational</v>
          </cell>
          <cell r="AF26" t="str">
            <v>Operational</v>
          </cell>
        </row>
        <row r="27">
          <cell r="N27" t="str">
            <v>Czech Republic</v>
          </cell>
          <cell r="W27" t="str">
            <v>Operational</v>
          </cell>
          <cell r="X27" t="str">
            <v>Operational</v>
          </cell>
          <cell r="Y27" t="str">
            <v>Operational</v>
          </cell>
          <cell r="Z27" t="str">
            <v>Operational</v>
          </cell>
          <cell r="AA27" t="str">
            <v>Operational</v>
          </cell>
          <cell r="AB27" t="str">
            <v>Operational</v>
          </cell>
          <cell r="AC27" t="str">
            <v>Operational</v>
          </cell>
          <cell r="AD27" t="str">
            <v>Operational</v>
          </cell>
          <cell r="AE27" t="str">
            <v>Operational</v>
          </cell>
          <cell r="AF27" t="str">
            <v>Operational</v>
          </cell>
        </row>
        <row r="28">
          <cell r="N28" t="str">
            <v>Czech Republic</v>
          </cell>
          <cell r="W28" t="str">
            <v>Operational</v>
          </cell>
          <cell r="X28" t="str">
            <v>Operational</v>
          </cell>
          <cell r="Y28" t="str">
            <v>Operational</v>
          </cell>
          <cell r="Z28" t="str">
            <v>Operational</v>
          </cell>
          <cell r="AA28" t="str">
            <v>Operational</v>
          </cell>
          <cell r="AB28" t="str">
            <v>Operational</v>
          </cell>
          <cell r="AC28" t="str">
            <v>Operational</v>
          </cell>
          <cell r="AD28" t="str">
            <v>Operational</v>
          </cell>
          <cell r="AE28" t="str">
            <v>Operational</v>
          </cell>
          <cell r="AF28" t="str">
            <v>Operational</v>
          </cell>
        </row>
        <row r="29">
          <cell r="N29" t="str">
            <v>Czech Republic</v>
          </cell>
          <cell r="W29" t="str">
            <v>Operational</v>
          </cell>
          <cell r="X29" t="str">
            <v>Operational</v>
          </cell>
          <cell r="Y29" t="str">
            <v>Operational</v>
          </cell>
          <cell r="Z29" t="str">
            <v>Operational</v>
          </cell>
          <cell r="AA29" t="str">
            <v>Operational</v>
          </cell>
          <cell r="AB29" t="str">
            <v>Operational</v>
          </cell>
          <cell r="AC29" t="str">
            <v>Operational</v>
          </cell>
          <cell r="AD29" t="str">
            <v>Operational</v>
          </cell>
          <cell r="AE29" t="str">
            <v>Operational</v>
          </cell>
          <cell r="AF29" t="str">
            <v>Operational</v>
          </cell>
        </row>
        <row r="30">
          <cell r="N30" t="str">
            <v>Czech Republic</v>
          </cell>
          <cell r="W30" t="str">
            <v>Operational</v>
          </cell>
          <cell r="X30" t="str">
            <v>Operational</v>
          </cell>
          <cell r="Y30" t="str">
            <v>Operational</v>
          </cell>
          <cell r="Z30" t="str">
            <v>Operational</v>
          </cell>
          <cell r="AA30" t="str">
            <v>Operational</v>
          </cell>
          <cell r="AB30" t="str">
            <v>Operational</v>
          </cell>
          <cell r="AC30" t="str">
            <v>Operational</v>
          </cell>
          <cell r="AD30" t="str">
            <v>Operational</v>
          </cell>
          <cell r="AE30" t="str">
            <v>Operational</v>
          </cell>
          <cell r="AF30" t="str">
            <v>Operational</v>
          </cell>
        </row>
        <row r="31">
          <cell r="N31" t="str">
            <v>Denmark</v>
          </cell>
          <cell r="W31"/>
          <cell r="X31"/>
          <cell r="Y31"/>
          <cell r="Z31"/>
          <cell r="AA31"/>
          <cell r="AB31"/>
          <cell r="AC31"/>
          <cell r="AD31"/>
          <cell r="AE31" t="str">
            <v>Under Construction</v>
          </cell>
          <cell r="AF31" t="str">
            <v>Under Construction</v>
          </cell>
        </row>
        <row r="32">
          <cell r="N32" t="str">
            <v>Denmark</v>
          </cell>
          <cell r="W32" t="str">
            <v>Operational</v>
          </cell>
          <cell r="X32" t="str">
            <v>Operational</v>
          </cell>
          <cell r="Y32" t="str">
            <v>Operational</v>
          </cell>
          <cell r="Z32" t="str">
            <v>Operational</v>
          </cell>
          <cell r="AA32" t="str">
            <v>Operational</v>
          </cell>
          <cell r="AB32" t="str">
            <v>Operational</v>
          </cell>
          <cell r="AC32" t="str">
            <v>Operational</v>
          </cell>
          <cell r="AD32" t="str">
            <v>Operational</v>
          </cell>
          <cell r="AE32" t="str">
            <v>Operational</v>
          </cell>
          <cell r="AF32" t="str">
            <v>Operational</v>
          </cell>
        </row>
        <row r="33">
          <cell r="N33" t="str">
            <v>Denmark</v>
          </cell>
          <cell r="W33" t="str">
            <v>Operational</v>
          </cell>
          <cell r="X33" t="str">
            <v>Operational</v>
          </cell>
          <cell r="Y33" t="str">
            <v>Operational</v>
          </cell>
          <cell r="Z33" t="str">
            <v>Operational</v>
          </cell>
          <cell r="AA33" t="str">
            <v>Operational</v>
          </cell>
          <cell r="AB33" t="str">
            <v>Operational</v>
          </cell>
          <cell r="AC33" t="str">
            <v>Operational</v>
          </cell>
          <cell r="AD33" t="str">
            <v>Operational</v>
          </cell>
          <cell r="AE33" t="str">
            <v>Operational</v>
          </cell>
          <cell r="AF33" t="str">
            <v>Operational</v>
          </cell>
        </row>
        <row r="34">
          <cell r="N34" t="str">
            <v>Djibouti</v>
          </cell>
          <cell r="W34" t="str">
            <v>Operational</v>
          </cell>
          <cell r="X34" t="str">
            <v>Operational</v>
          </cell>
          <cell r="Y34" t="str">
            <v>Operational</v>
          </cell>
          <cell r="Z34" t="str">
            <v>Operational</v>
          </cell>
          <cell r="AA34" t="str">
            <v>Operational</v>
          </cell>
          <cell r="AB34" t="str">
            <v>Operational</v>
          </cell>
          <cell r="AC34" t="str">
            <v>Operational</v>
          </cell>
          <cell r="AD34" t="str">
            <v>Operational</v>
          </cell>
          <cell r="AE34" t="str">
            <v>Operational</v>
          </cell>
          <cell r="AF34" t="str">
            <v>Operational</v>
          </cell>
        </row>
        <row r="35">
          <cell r="N35" t="str">
            <v>Egypt</v>
          </cell>
          <cell r="W35" t="str">
            <v>Operational</v>
          </cell>
          <cell r="X35" t="str">
            <v>Operational</v>
          </cell>
          <cell r="Y35" t="str">
            <v>Operational</v>
          </cell>
          <cell r="Z35" t="str">
            <v>Operational</v>
          </cell>
          <cell r="AA35" t="str">
            <v>Operational</v>
          </cell>
          <cell r="AB35" t="str">
            <v>Operational</v>
          </cell>
          <cell r="AC35" t="str">
            <v>Operational</v>
          </cell>
          <cell r="AD35" t="str">
            <v>Operational</v>
          </cell>
          <cell r="AE35" t="str">
            <v>Operational</v>
          </cell>
          <cell r="AF35" t="str">
            <v>Operational</v>
          </cell>
        </row>
        <row r="36">
          <cell r="N36" t="str">
            <v>Egypt</v>
          </cell>
          <cell r="W36" t="str">
            <v>Operational</v>
          </cell>
          <cell r="X36" t="str">
            <v>Operational</v>
          </cell>
          <cell r="Y36" t="str">
            <v>Operational</v>
          </cell>
          <cell r="Z36" t="str">
            <v>Operational</v>
          </cell>
          <cell r="AA36" t="str">
            <v>Operational</v>
          </cell>
          <cell r="AB36" t="str">
            <v>Operational</v>
          </cell>
          <cell r="AC36" t="str">
            <v>Operational</v>
          </cell>
          <cell r="AD36" t="str">
            <v>Operational</v>
          </cell>
          <cell r="AE36" t="str">
            <v>Operational</v>
          </cell>
          <cell r="AF36" t="str">
            <v>Operational</v>
          </cell>
        </row>
        <row r="37">
          <cell r="N37" t="str">
            <v>Egypt</v>
          </cell>
          <cell r="W37" t="str">
            <v>Operational</v>
          </cell>
          <cell r="X37" t="str">
            <v>Operational</v>
          </cell>
          <cell r="Y37" t="str">
            <v>Operational</v>
          </cell>
          <cell r="Z37" t="str">
            <v>Operational</v>
          </cell>
          <cell r="AA37" t="str">
            <v>Operational</v>
          </cell>
          <cell r="AB37" t="str">
            <v>Operational</v>
          </cell>
          <cell r="AC37" t="str">
            <v>Operational</v>
          </cell>
          <cell r="AD37" t="str">
            <v>Operational</v>
          </cell>
          <cell r="AE37" t="str">
            <v>Operational</v>
          </cell>
          <cell r="AF37" t="str">
            <v>Operational</v>
          </cell>
        </row>
        <row r="38">
          <cell r="N38" t="str">
            <v>Egypt</v>
          </cell>
          <cell r="W38" t="str">
            <v>Operational</v>
          </cell>
          <cell r="X38" t="str">
            <v>Operational</v>
          </cell>
          <cell r="Y38" t="str">
            <v>Operational</v>
          </cell>
          <cell r="Z38" t="str">
            <v>Operational</v>
          </cell>
          <cell r="AA38" t="str">
            <v>Operational</v>
          </cell>
          <cell r="AB38" t="str">
            <v>Operational</v>
          </cell>
          <cell r="AC38" t="str">
            <v>Operational</v>
          </cell>
          <cell r="AD38" t="str">
            <v>Operational</v>
          </cell>
          <cell r="AE38" t="str">
            <v>Operational</v>
          </cell>
          <cell r="AF38" t="str">
            <v>Operational</v>
          </cell>
        </row>
        <row r="39">
          <cell r="N39" t="str">
            <v>Egypt</v>
          </cell>
          <cell r="W39" t="str">
            <v>Operational</v>
          </cell>
          <cell r="X39" t="str">
            <v>Operational</v>
          </cell>
          <cell r="Y39" t="str">
            <v>Operational</v>
          </cell>
          <cell r="Z39" t="str">
            <v>Operational</v>
          </cell>
          <cell r="AA39" t="str">
            <v>Operational</v>
          </cell>
          <cell r="AB39" t="str">
            <v>Operational</v>
          </cell>
          <cell r="AC39" t="str">
            <v>Operational</v>
          </cell>
          <cell r="AD39" t="str">
            <v>Operational</v>
          </cell>
          <cell r="AE39" t="str">
            <v>Operational</v>
          </cell>
          <cell r="AF39" t="str">
            <v>Operational</v>
          </cell>
        </row>
        <row r="40">
          <cell r="N40" t="str">
            <v>Egypt</v>
          </cell>
          <cell r="W40" t="str">
            <v>Operational</v>
          </cell>
          <cell r="X40" t="str">
            <v>Operational</v>
          </cell>
          <cell r="Y40" t="str">
            <v>Operational</v>
          </cell>
          <cell r="Z40" t="str">
            <v>Operational</v>
          </cell>
          <cell r="AA40" t="str">
            <v>Operational</v>
          </cell>
          <cell r="AB40" t="str">
            <v>Operational</v>
          </cell>
          <cell r="AC40" t="str">
            <v>Operational</v>
          </cell>
          <cell r="AD40" t="str">
            <v>Operational</v>
          </cell>
          <cell r="AE40" t="str">
            <v>Operational</v>
          </cell>
          <cell r="AF40" t="str">
            <v>Operational</v>
          </cell>
        </row>
        <row r="41">
          <cell r="N41" t="str">
            <v>Finland</v>
          </cell>
          <cell r="Z41"/>
          <cell r="AD41" t="str">
            <v>Under Construction</v>
          </cell>
          <cell r="AE41" t="str">
            <v>Under Construction</v>
          </cell>
          <cell r="AF41" t="str">
            <v>Operational</v>
          </cell>
        </row>
        <row r="42">
          <cell r="N42" t="str">
            <v>Finland</v>
          </cell>
          <cell r="W42" t="str">
            <v>Under Construction</v>
          </cell>
          <cell r="X42" t="str">
            <v>Under Construction</v>
          </cell>
          <cell r="Y42" t="str">
            <v>Under Construction</v>
          </cell>
          <cell r="Z42" t="str">
            <v>Operational</v>
          </cell>
          <cell r="AA42" t="str">
            <v>Operational</v>
          </cell>
          <cell r="AB42" t="str">
            <v>Operational</v>
          </cell>
          <cell r="AC42" t="str">
            <v>Operational</v>
          </cell>
          <cell r="AD42" t="str">
            <v>Operational</v>
          </cell>
          <cell r="AE42" t="str">
            <v>Operational</v>
          </cell>
          <cell r="AF42" t="str">
            <v>Operational</v>
          </cell>
        </row>
        <row r="43">
          <cell r="N43" t="str">
            <v>Finland</v>
          </cell>
          <cell r="W43" t="str">
            <v>Operational</v>
          </cell>
          <cell r="X43" t="str">
            <v>Operational</v>
          </cell>
          <cell r="Y43" t="str">
            <v>Operational</v>
          </cell>
          <cell r="Z43" t="str">
            <v>Operational</v>
          </cell>
          <cell r="AA43" t="str">
            <v>Operational</v>
          </cell>
          <cell r="AB43" t="str">
            <v>Operational</v>
          </cell>
          <cell r="AC43" t="str">
            <v>Operational</v>
          </cell>
          <cell r="AD43" t="str">
            <v>Operational</v>
          </cell>
          <cell r="AE43" t="str">
            <v>Operational</v>
          </cell>
          <cell r="AF43" t="str">
            <v>Operational</v>
          </cell>
        </row>
        <row r="44">
          <cell r="N44" t="str">
            <v>Finland</v>
          </cell>
          <cell r="W44" t="str">
            <v>Operational</v>
          </cell>
          <cell r="X44" t="str">
            <v>Operational</v>
          </cell>
          <cell r="Y44" t="str">
            <v>Operational</v>
          </cell>
          <cell r="Z44" t="str">
            <v>Operational</v>
          </cell>
          <cell r="AA44" t="str">
            <v>Operational</v>
          </cell>
          <cell r="AB44" t="str">
            <v>Operational</v>
          </cell>
          <cell r="AC44" t="str">
            <v>Operational</v>
          </cell>
          <cell r="AD44" t="str">
            <v>Operational</v>
          </cell>
          <cell r="AE44" t="str">
            <v>Operational</v>
          </cell>
          <cell r="AF44" t="str">
            <v>Operational</v>
          </cell>
        </row>
        <row r="45">
          <cell r="N45" t="str">
            <v>Finland</v>
          </cell>
          <cell r="W45" t="str">
            <v>Operational</v>
          </cell>
          <cell r="X45" t="str">
            <v>Operational</v>
          </cell>
          <cell r="Y45" t="str">
            <v>Operational</v>
          </cell>
          <cell r="Z45" t="str">
            <v>Operational</v>
          </cell>
          <cell r="AA45" t="str">
            <v>Operational</v>
          </cell>
          <cell r="AB45" t="str">
            <v>Operational</v>
          </cell>
          <cell r="AC45" t="str">
            <v>Operational</v>
          </cell>
          <cell r="AD45" t="str">
            <v>Operational</v>
          </cell>
          <cell r="AE45" t="str">
            <v>Operational</v>
          </cell>
          <cell r="AF45" t="str">
            <v>Operational</v>
          </cell>
        </row>
        <row r="46">
          <cell r="N46" t="str">
            <v>Finland</v>
          </cell>
          <cell r="W46" t="str">
            <v>Operational</v>
          </cell>
          <cell r="X46" t="str">
            <v>Operational</v>
          </cell>
          <cell r="Y46" t="str">
            <v>Operational</v>
          </cell>
          <cell r="Z46" t="str">
            <v>Operational</v>
          </cell>
          <cell r="AA46" t="str">
            <v>Operational</v>
          </cell>
          <cell r="AB46" t="str">
            <v>Operational</v>
          </cell>
          <cell r="AC46" t="str">
            <v>Operational</v>
          </cell>
          <cell r="AD46" t="str">
            <v>Operational</v>
          </cell>
          <cell r="AE46" t="str">
            <v>Operational</v>
          </cell>
          <cell r="AF46" t="str">
            <v>Operational</v>
          </cell>
        </row>
        <row r="47">
          <cell r="N47" t="str">
            <v>Finland</v>
          </cell>
          <cell r="W47" t="str">
            <v>Operational</v>
          </cell>
          <cell r="X47" t="str">
            <v>Operational</v>
          </cell>
          <cell r="Y47" t="str">
            <v>Operational</v>
          </cell>
          <cell r="Z47" t="str">
            <v>Operational</v>
          </cell>
          <cell r="AA47" t="str">
            <v>Operational</v>
          </cell>
          <cell r="AB47" t="str">
            <v>Operational</v>
          </cell>
          <cell r="AC47" t="str">
            <v>Operational</v>
          </cell>
          <cell r="AD47" t="str">
            <v>Operational</v>
          </cell>
          <cell r="AE47" t="str">
            <v>Operational</v>
          </cell>
          <cell r="AF47" t="str">
            <v>Operational</v>
          </cell>
        </row>
        <row r="48">
          <cell r="N48" t="str">
            <v>France</v>
          </cell>
          <cell r="W48" t="str">
            <v>Operational</v>
          </cell>
          <cell r="X48" t="str">
            <v>Operational</v>
          </cell>
          <cell r="Y48" t="str">
            <v>Operational</v>
          </cell>
          <cell r="Z48" t="str">
            <v>Operational</v>
          </cell>
          <cell r="AA48" t="str">
            <v>Operational</v>
          </cell>
          <cell r="AB48" t="str">
            <v>Operational</v>
          </cell>
          <cell r="AC48" t="str">
            <v>Operational</v>
          </cell>
          <cell r="AD48" t="str">
            <v>Operational</v>
          </cell>
          <cell r="AE48" t="str">
            <v>Operational</v>
          </cell>
          <cell r="AF48" t="str">
            <v>Operational</v>
          </cell>
        </row>
        <row r="49">
          <cell r="N49" t="str">
            <v>France</v>
          </cell>
          <cell r="W49" t="str">
            <v>Under Construction</v>
          </cell>
          <cell r="X49" t="str">
            <v>Operational</v>
          </cell>
          <cell r="Y49" t="str">
            <v>Operational</v>
          </cell>
          <cell r="Z49" t="str">
            <v>Operational</v>
          </cell>
          <cell r="AA49" t="str">
            <v>Operational</v>
          </cell>
          <cell r="AB49" t="str">
            <v>Operational</v>
          </cell>
          <cell r="AC49" t="str">
            <v>Operational</v>
          </cell>
          <cell r="AD49" t="str">
            <v>Operational</v>
          </cell>
          <cell r="AE49" t="str">
            <v>Operational</v>
          </cell>
          <cell r="AF49" t="str">
            <v>Operational</v>
          </cell>
        </row>
        <row r="50">
          <cell r="N50" t="str">
            <v>France</v>
          </cell>
          <cell r="W50" t="str">
            <v>Under Construction</v>
          </cell>
          <cell r="X50" t="str">
            <v>Under Construction</v>
          </cell>
          <cell r="Y50" t="str">
            <v>Under Construction</v>
          </cell>
          <cell r="Z50" t="str">
            <v>Under Construction</v>
          </cell>
          <cell r="AA50" t="str">
            <v>Under Construction</v>
          </cell>
          <cell r="AB50" t="str">
            <v>Under Construction</v>
          </cell>
          <cell r="AC50" t="str">
            <v>Under Construction</v>
          </cell>
          <cell r="AD50" t="str">
            <v>Under Construction</v>
          </cell>
          <cell r="AE50" t="str">
            <v>Under Construction</v>
          </cell>
          <cell r="AF50" t="str">
            <v>Under Construction</v>
          </cell>
        </row>
        <row r="51">
          <cell r="N51" t="str">
            <v>France</v>
          </cell>
          <cell r="W51" t="str">
            <v>Under Construction</v>
          </cell>
          <cell r="X51" t="str">
            <v>Under Construction</v>
          </cell>
          <cell r="Y51" t="str">
            <v>Under Construction</v>
          </cell>
          <cell r="Z51" t="str">
            <v>Under Construction</v>
          </cell>
          <cell r="AA51" t="str">
            <v>Under Construction</v>
          </cell>
          <cell r="AB51" t="str">
            <v>Under Construction</v>
          </cell>
          <cell r="AC51" t="str">
            <v>Under Construction</v>
          </cell>
          <cell r="AD51" t="str">
            <v>Under Construction</v>
          </cell>
          <cell r="AE51" t="str">
            <v>Under Construction</v>
          </cell>
          <cell r="AF51" t="str">
            <v>Under Construction</v>
          </cell>
        </row>
        <row r="52">
          <cell r="N52" t="str">
            <v>France</v>
          </cell>
          <cell r="W52" t="str">
            <v>Under Construction</v>
          </cell>
          <cell r="X52" t="str">
            <v>Under Construction</v>
          </cell>
          <cell r="Y52" t="str">
            <v>Under Construction</v>
          </cell>
          <cell r="Z52" t="str">
            <v>Under Construction</v>
          </cell>
          <cell r="AA52" t="str">
            <v>Under Construction</v>
          </cell>
          <cell r="AB52" t="str">
            <v>Under Construction</v>
          </cell>
          <cell r="AC52" t="str">
            <v>Under Construction</v>
          </cell>
          <cell r="AD52" t="str">
            <v>Under Construction</v>
          </cell>
          <cell r="AE52" t="str">
            <v>Under Construction</v>
          </cell>
          <cell r="AF52" t="str">
            <v>Operational</v>
          </cell>
        </row>
        <row r="53">
          <cell r="N53" t="str">
            <v>France</v>
          </cell>
          <cell r="W53" t="str">
            <v>Under Construction</v>
          </cell>
          <cell r="X53" t="str">
            <v>Under Construction</v>
          </cell>
          <cell r="Y53" t="str">
            <v>Under Construction</v>
          </cell>
          <cell r="Z53" t="str">
            <v>Under Construction</v>
          </cell>
          <cell r="AA53" t="str">
            <v>Under Construction</v>
          </cell>
          <cell r="AB53" t="str">
            <v>Under Construction</v>
          </cell>
          <cell r="AC53" t="str">
            <v>Under Construction</v>
          </cell>
          <cell r="AD53" t="str">
            <v>Under Construction</v>
          </cell>
          <cell r="AE53" t="str">
            <v>Under Construction</v>
          </cell>
          <cell r="AF53" t="str">
            <v>Under Construction</v>
          </cell>
        </row>
        <row r="54">
          <cell r="N54" t="str">
            <v>France</v>
          </cell>
          <cell r="W54" t="str">
            <v>Operational</v>
          </cell>
          <cell r="X54" t="str">
            <v>Operational</v>
          </cell>
          <cell r="Y54" t="str">
            <v>Operational</v>
          </cell>
          <cell r="Z54" t="str">
            <v>Operational</v>
          </cell>
          <cell r="AA54" t="str">
            <v>Operational</v>
          </cell>
          <cell r="AB54" t="str">
            <v>Operational</v>
          </cell>
          <cell r="AC54" t="str">
            <v>Operational</v>
          </cell>
          <cell r="AD54" t="str">
            <v>Operational</v>
          </cell>
          <cell r="AE54" t="str">
            <v>Operational</v>
          </cell>
          <cell r="AF54" t="str">
            <v>Operational</v>
          </cell>
        </row>
        <row r="55">
          <cell r="N55" t="str">
            <v>France</v>
          </cell>
          <cell r="W55" t="str">
            <v>Operational</v>
          </cell>
          <cell r="X55" t="str">
            <v>Operational</v>
          </cell>
          <cell r="Y55" t="str">
            <v>Operational</v>
          </cell>
          <cell r="Z55" t="str">
            <v>Operational</v>
          </cell>
          <cell r="AA55" t="str">
            <v>Operational</v>
          </cell>
          <cell r="AB55" t="str">
            <v>Operational</v>
          </cell>
          <cell r="AC55" t="str">
            <v>Operational</v>
          </cell>
          <cell r="AD55" t="str">
            <v>Operational</v>
          </cell>
          <cell r="AE55" t="str">
            <v>Operational</v>
          </cell>
          <cell r="AF55" t="str">
            <v>Operational</v>
          </cell>
        </row>
        <row r="56">
          <cell r="N56" t="str">
            <v>France</v>
          </cell>
          <cell r="W56" t="str">
            <v>Under Construction</v>
          </cell>
          <cell r="X56" t="str">
            <v>Under Construction</v>
          </cell>
          <cell r="Y56" t="str">
            <v>Under Construction</v>
          </cell>
          <cell r="Z56" t="str">
            <v>Under Construction</v>
          </cell>
          <cell r="AA56" t="str">
            <v>Operational</v>
          </cell>
          <cell r="AB56" t="str">
            <v>Operational</v>
          </cell>
          <cell r="AC56" t="str">
            <v>Operational</v>
          </cell>
          <cell r="AD56" t="str">
            <v>Operational</v>
          </cell>
          <cell r="AE56" t="str">
            <v>Operational</v>
          </cell>
          <cell r="AF56" t="str">
            <v>Operational</v>
          </cell>
        </row>
        <row r="57">
          <cell r="N57" t="str">
            <v>France</v>
          </cell>
          <cell r="W57" t="str">
            <v>Operational</v>
          </cell>
          <cell r="X57" t="str">
            <v>Operational</v>
          </cell>
          <cell r="Y57" t="str">
            <v>Operational</v>
          </cell>
          <cell r="Z57" t="str">
            <v>Operational</v>
          </cell>
          <cell r="AA57" t="str">
            <v>Operational</v>
          </cell>
          <cell r="AB57" t="str">
            <v>Operational</v>
          </cell>
          <cell r="AC57" t="str">
            <v>Operational</v>
          </cell>
          <cell r="AD57" t="str">
            <v>Operational</v>
          </cell>
          <cell r="AE57" t="str">
            <v>Operational</v>
          </cell>
          <cell r="AF57" t="str">
            <v>Operational</v>
          </cell>
        </row>
        <row r="58">
          <cell r="N58" t="str">
            <v>France</v>
          </cell>
          <cell r="W58" t="str">
            <v>Operational</v>
          </cell>
          <cell r="X58" t="str">
            <v>Operational</v>
          </cell>
          <cell r="Y58" t="str">
            <v>Operational</v>
          </cell>
          <cell r="Z58" t="str">
            <v>Operational</v>
          </cell>
          <cell r="AA58" t="str">
            <v>Operational</v>
          </cell>
          <cell r="AB58" t="str">
            <v>Operational</v>
          </cell>
          <cell r="AC58" t="str">
            <v>Operational</v>
          </cell>
          <cell r="AD58" t="str">
            <v>Operational</v>
          </cell>
          <cell r="AE58" t="str">
            <v>Operational</v>
          </cell>
          <cell r="AF58" t="str">
            <v>Operational</v>
          </cell>
        </row>
        <row r="59">
          <cell r="N59" t="str">
            <v>France</v>
          </cell>
          <cell r="W59" t="str">
            <v>Operational</v>
          </cell>
          <cell r="X59" t="str">
            <v>Operational</v>
          </cell>
          <cell r="Y59" t="str">
            <v>Operational</v>
          </cell>
          <cell r="Z59" t="str">
            <v>Operational</v>
          </cell>
          <cell r="AA59" t="str">
            <v>Operational</v>
          </cell>
          <cell r="AB59" t="str">
            <v>Operational</v>
          </cell>
          <cell r="AC59" t="str">
            <v>Operational</v>
          </cell>
          <cell r="AD59" t="str">
            <v>Operational</v>
          </cell>
          <cell r="AE59" t="str">
            <v>Operational</v>
          </cell>
          <cell r="AF59" t="str">
            <v>Operational</v>
          </cell>
        </row>
        <row r="60">
          <cell r="N60" t="str">
            <v>France</v>
          </cell>
          <cell r="W60" t="str">
            <v>Operational</v>
          </cell>
          <cell r="X60" t="str">
            <v>Operational</v>
          </cell>
          <cell r="Y60" t="str">
            <v>Operational</v>
          </cell>
          <cell r="Z60" t="str">
            <v>Operational</v>
          </cell>
          <cell r="AA60" t="str">
            <v>Operational</v>
          </cell>
          <cell r="AB60" t="str">
            <v>Operational</v>
          </cell>
          <cell r="AC60" t="str">
            <v>Operational</v>
          </cell>
          <cell r="AD60" t="str">
            <v>Operational</v>
          </cell>
          <cell r="AE60" t="str">
            <v>Operational</v>
          </cell>
          <cell r="AF60" t="str">
            <v>Operational</v>
          </cell>
        </row>
        <row r="61">
          <cell r="N61" t="str">
            <v>France</v>
          </cell>
          <cell r="W61" t="str">
            <v>Operational</v>
          </cell>
          <cell r="X61" t="str">
            <v>Operational</v>
          </cell>
          <cell r="Y61" t="str">
            <v>Operational</v>
          </cell>
          <cell r="Z61" t="str">
            <v>Operational</v>
          </cell>
          <cell r="AA61" t="str">
            <v>Operational</v>
          </cell>
          <cell r="AB61" t="str">
            <v>Operational</v>
          </cell>
          <cell r="AC61" t="str">
            <v>Operational</v>
          </cell>
          <cell r="AD61" t="str">
            <v>Operational</v>
          </cell>
          <cell r="AE61" t="str">
            <v>Operational</v>
          </cell>
          <cell r="AF61" t="str">
            <v>Operational</v>
          </cell>
        </row>
        <row r="62">
          <cell r="N62" t="str">
            <v>France</v>
          </cell>
          <cell r="W62" t="str">
            <v>Operational</v>
          </cell>
          <cell r="X62" t="str">
            <v>Operational</v>
          </cell>
          <cell r="Y62" t="str">
            <v>Operational</v>
          </cell>
          <cell r="Z62" t="str">
            <v>Operational</v>
          </cell>
          <cell r="AA62" t="str">
            <v>Operational</v>
          </cell>
          <cell r="AB62" t="str">
            <v>Operational</v>
          </cell>
          <cell r="AC62" t="str">
            <v>Operational</v>
          </cell>
          <cell r="AD62" t="str">
            <v>Operational</v>
          </cell>
          <cell r="AE62" t="str">
            <v>Operational</v>
          </cell>
          <cell r="AF62" t="str">
            <v>Operational</v>
          </cell>
        </row>
        <row r="63">
          <cell r="N63" t="str">
            <v>France</v>
          </cell>
          <cell r="W63" t="str">
            <v>Operational</v>
          </cell>
          <cell r="X63" t="str">
            <v>Operational</v>
          </cell>
          <cell r="Y63" t="str">
            <v>Operational</v>
          </cell>
          <cell r="Z63" t="str">
            <v>Operational</v>
          </cell>
          <cell r="AA63" t="str">
            <v>Operational</v>
          </cell>
          <cell r="AB63" t="str">
            <v>Operational</v>
          </cell>
          <cell r="AC63" t="str">
            <v>Operational</v>
          </cell>
          <cell r="AD63" t="str">
            <v>Operational</v>
          </cell>
          <cell r="AE63" t="str">
            <v>Operational</v>
          </cell>
          <cell r="AF63" t="str">
            <v>Operational</v>
          </cell>
        </row>
        <row r="64">
          <cell r="N64" t="str">
            <v>France</v>
          </cell>
          <cell r="W64" t="str">
            <v>Operational</v>
          </cell>
          <cell r="X64" t="str">
            <v>Operational</v>
          </cell>
          <cell r="Y64" t="str">
            <v>Operational</v>
          </cell>
          <cell r="Z64" t="str">
            <v>Operational</v>
          </cell>
          <cell r="AA64" t="str">
            <v>Operational</v>
          </cell>
          <cell r="AB64" t="str">
            <v>Operational</v>
          </cell>
          <cell r="AC64" t="str">
            <v>Operational</v>
          </cell>
          <cell r="AD64" t="str">
            <v>Operational</v>
          </cell>
          <cell r="AE64" t="str">
            <v>Operational</v>
          </cell>
          <cell r="AF64" t="str">
            <v>Operational</v>
          </cell>
        </row>
        <row r="65">
          <cell r="N65" t="str">
            <v>France</v>
          </cell>
          <cell r="W65" t="str">
            <v>Operational</v>
          </cell>
          <cell r="X65" t="str">
            <v>Operational</v>
          </cell>
          <cell r="Y65" t="str">
            <v>Operational</v>
          </cell>
          <cell r="Z65" t="str">
            <v>Operational</v>
          </cell>
          <cell r="AA65" t="str">
            <v>Operational</v>
          </cell>
          <cell r="AB65" t="str">
            <v>Operational</v>
          </cell>
          <cell r="AC65" t="str">
            <v>Operational</v>
          </cell>
          <cell r="AD65" t="str">
            <v>Operational</v>
          </cell>
          <cell r="AE65" t="str">
            <v>Operational</v>
          </cell>
          <cell r="AF65" t="str">
            <v>Operational</v>
          </cell>
        </row>
        <row r="66">
          <cell r="N66" t="str">
            <v>France</v>
          </cell>
          <cell r="W66" t="str">
            <v>Operational</v>
          </cell>
          <cell r="X66" t="str">
            <v>Operational</v>
          </cell>
          <cell r="Y66" t="str">
            <v>Operational</v>
          </cell>
          <cell r="Z66" t="str">
            <v>Operational</v>
          </cell>
          <cell r="AA66" t="str">
            <v>Operational</v>
          </cell>
          <cell r="AB66" t="str">
            <v>Operational</v>
          </cell>
          <cell r="AC66" t="str">
            <v>Operational</v>
          </cell>
          <cell r="AD66" t="str">
            <v>Operational</v>
          </cell>
          <cell r="AE66" t="str">
            <v>Operational</v>
          </cell>
          <cell r="AF66" t="str">
            <v>Operational</v>
          </cell>
        </row>
        <row r="67">
          <cell r="N67" t="str">
            <v>France</v>
          </cell>
          <cell r="W67" t="str">
            <v>Operational</v>
          </cell>
          <cell r="X67" t="str">
            <v>Operational</v>
          </cell>
          <cell r="Y67" t="str">
            <v>Operational</v>
          </cell>
          <cell r="Z67" t="str">
            <v>Operational</v>
          </cell>
          <cell r="AA67" t="str">
            <v>Operational</v>
          </cell>
          <cell r="AB67" t="str">
            <v>Operational</v>
          </cell>
          <cell r="AC67" t="str">
            <v>Operational</v>
          </cell>
          <cell r="AD67" t="str">
            <v>Operational</v>
          </cell>
          <cell r="AE67" t="str">
            <v>Operational</v>
          </cell>
          <cell r="AF67" t="str">
            <v>Operational</v>
          </cell>
        </row>
        <row r="68">
          <cell r="N68" t="str">
            <v>France</v>
          </cell>
          <cell r="W68" t="str">
            <v>Operational</v>
          </cell>
          <cell r="X68" t="str">
            <v>Operational</v>
          </cell>
          <cell r="Y68" t="str">
            <v>Operational</v>
          </cell>
          <cell r="Z68" t="str">
            <v>Operational</v>
          </cell>
          <cell r="AA68" t="str">
            <v>Operational</v>
          </cell>
          <cell r="AB68" t="str">
            <v>Operational</v>
          </cell>
          <cell r="AC68" t="str">
            <v>Operational</v>
          </cell>
          <cell r="AD68" t="str">
            <v>Operational</v>
          </cell>
          <cell r="AE68" t="str">
            <v>Operational</v>
          </cell>
          <cell r="AF68" t="str">
            <v>Operational</v>
          </cell>
        </row>
        <row r="69">
          <cell r="N69" t="str">
            <v>France</v>
          </cell>
          <cell r="W69" t="str">
            <v>Operational</v>
          </cell>
          <cell r="X69" t="str">
            <v>Operational</v>
          </cell>
          <cell r="Y69" t="str">
            <v>Operational</v>
          </cell>
          <cell r="Z69" t="str">
            <v>Operational</v>
          </cell>
          <cell r="AA69" t="str">
            <v>Operational</v>
          </cell>
          <cell r="AB69" t="str">
            <v>Operational</v>
          </cell>
          <cell r="AC69" t="str">
            <v>Operational</v>
          </cell>
          <cell r="AD69" t="str">
            <v>Operational</v>
          </cell>
          <cell r="AE69" t="str">
            <v>Operational</v>
          </cell>
          <cell r="AF69" t="str">
            <v>Operational</v>
          </cell>
        </row>
        <row r="70">
          <cell r="N70" t="str">
            <v>France</v>
          </cell>
          <cell r="W70" t="str">
            <v>Operational</v>
          </cell>
          <cell r="X70" t="str">
            <v>Operational</v>
          </cell>
          <cell r="Y70" t="str">
            <v>Operational</v>
          </cell>
          <cell r="Z70" t="str">
            <v>Operational</v>
          </cell>
          <cell r="AA70" t="str">
            <v>Operational</v>
          </cell>
          <cell r="AB70" t="str">
            <v>Operational</v>
          </cell>
          <cell r="AC70" t="str">
            <v>Operational</v>
          </cell>
          <cell r="AD70" t="str">
            <v>Operational</v>
          </cell>
          <cell r="AE70" t="str">
            <v>Operational</v>
          </cell>
          <cell r="AF70" t="str">
            <v>Operational</v>
          </cell>
        </row>
        <row r="71">
          <cell r="N71" t="str">
            <v>France</v>
          </cell>
          <cell r="W71" t="str">
            <v>Operational</v>
          </cell>
          <cell r="X71" t="str">
            <v>Operational</v>
          </cell>
          <cell r="Y71" t="str">
            <v>Operational</v>
          </cell>
          <cell r="Z71" t="str">
            <v>Operational</v>
          </cell>
          <cell r="AA71" t="str">
            <v>Operational</v>
          </cell>
          <cell r="AB71" t="str">
            <v>Operational</v>
          </cell>
          <cell r="AC71" t="str">
            <v>Operational</v>
          </cell>
          <cell r="AD71" t="str">
            <v>Operational</v>
          </cell>
          <cell r="AE71" t="str">
            <v>Operational</v>
          </cell>
          <cell r="AF71" t="str">
            <v>Operational</v>
          </cell>
        </row>
        <row r="72">
          <cell r="N72" t="str">
            <v>France</v>
          </cell>
          <cell r="W72" t="str">
            <v>Operational</v>
          </cell>
          <cell r="X72" t="str">
            <v>Operational</v>
          </cell>
          <cell r="Y72" t="str">
            <v>Operational</v>
          </cell>
          <cell r="Z72" t="str">
            <v>Operational</v>
          </cell>
          <cell r="AA72" t="str">
            <v>Operational</v>
          </cell>
          <cell r="AB72" t="str">
            <v>Operational</v>
          </cell>
          <cell r="AC72" t="str">
            <v>Operational</v>
          </cell>
          <cell r="AD72" t="str">
            <v>Operational</v>
          </cell>
          <cell r="AE72" t="str">
            <v>Operational</v>
          </cell>
          <cell r="AF72" t="str">
            <v>Operational</v>
          </cell>
        </row>
        <row r="73">
          <cell r="N73" t="str">
            <v>France</v>
          </cell>
          <cell r="W73" t="str">
            <v>Operational</v>
          </cell>
          <cell r="X73" t="str">
            <v>Operational</v>
          </cell>
          <cell r="Y73" t="str">
            <v>Operational</v>
          </cell>
          <cell r="Z73" t="str">
            <v>Operational</v>
          </cell>
          <cell r="AA73" t="str">
            <v>Operational</v>
          </cell>
          <cell r="AB73" t="str">
            <v>Operational</v>
          </cell>
          <cell r="AC73" t="str">
            <v>Operational</v>
          </cell>
          <cell r="AD73" t="str">
            <v>Operational</v>
          </cell>
          <cell r="AE73" t="str">
            <v>Operational</v>
          </cell>
          <cell r="AF73" t="str">
            <v>Operational</v>
          </cell>
        </row>
        <row r="74">
          <cell r="N74" t="str">
            <v>France</v>
          </cell>
          <cell r="W74" t="str">
            <v>Operational</v>
          </cell>
          <cell r="X74" t="str">
            <v>Operational</v>
          </cell>
          <cell r="Y74" t="str">
            <v>Operational</v>
          </cell>
          <cell r="Z74" t="str">
            <v>Operational</v>
          </cell>
          <cell r="AA74" t="str">
            <v>Operational</v>
          </cell>
          <cell r="AB74" t="str">
            <v>Operational</v>
          </cell>
          <cell r="AC74" t="str">
            <v>Operational</v>
          </cell>
          <cell r="AD74" t="str">
            <v>Operational</v>
          </cell>
          <cell r="AE74" t="str">
            <v>Operational</v>
          </cell>
          <cell r="AF74" t="str">
            <v>Operational</v>
          </cell>
        </row>
        <row r="75">
          <cell r="N75" t="str">
            <v>France</v>
          </cell>
          <cell r="W75" t="str">
            <v>Operational</v>
          </cell>
          <cell r="X75" t="str">
            <v>Operational</v>
          </cell>
          <cell r="Y75" t="str">
            <v>Operational</v>
          </cell>
          <cell r="Z75" t="str">
            <v>Operational</v>
          </cell>
          <cell r="AA75" t="str">
            <v>Operational</v>
          </cell>
          <cell r="AB75" t="str">
            <v>Operational</v>
          </cell>
          <cell r="AC75" t="str">
            <v>Operational</v>
          </cell>
          <cell r="AD75" t="str">
            <v>Operational</v>
          </cell>
          <cell r="AE75" t="str">
            <v>Operational</v>
          </cell>
          <cell r="AF75" t="str">
            <v>Operational</v>
          </cell>
        </row>
        <row r="76">
          <cell r="N76" t="str">
            <v>France</v>
          </cell>
          <cell r="W76" t="str">
            <v>Operational</v>
          </cell>
          <cell r="X76" t="str">
            <v>Operational</v>
          </cell>
          <cell r="Y76" t="str">
            <v>Operational</v>
          </cell>
          <cell r="Z76" t="str">
            <v>Operational</v>
          </cell>
          <cell r="AA76" t="str">
            <v>Operational</v>
          </cell>
          <cell r="AB76" t="str">
            <v>Operational</v>
          </cell>
          <cell r="AC76" t="str">
            <v>Operational</v>
          </cell>
          <cell r="AD76" t="str">
            <v>Operational</v>
          </cell>
          <cell r="AE76" t="str">
            <v>Operational</v>
          </cell>
          <cell r="AF76" t="str">
            <v>Operational</v>
          </cell>
        </row>
        <row r="77">
          <cell r="N77" t="str">
            <v>France</v>
          </cell>
          <cell r="W77" t="str">
            <v>Operational</v>
          </cell>
          <cell r="X77" t="str">
            <v>Operational</v>
          </cell>
          <cell r="Y77" t="str">
            <v>Operational</v>
          </cell>
          <cell r="Z77" t="str">
            <v>Operational</v>
          </cell>
          <cell r="AA77" t="str">
            <v>Operational</v>
          </cell>
          <cell r="AB77" t="str">
            <v>Operational</v>
          </cell>
          <cell r="AC77" t="str">
            <v>Operational</v>
          </cell>
          <cell r="AD77" t="str">
            <v>Operational</v>
          </cell>
          <cell r="AE77" t="str">
            <v>Operational</v>
          </cell>
          <cell r="AF77" t="str">
            <v>Operational</v>
          </cell>
        </row>
        <row r="78">
          <cell r="N78" t="str">
            <v>France</v>
          </cell>
          <cell r="W78" t="str">
            <v>Operational</v>
          </cell>
          <cell r="X78" t="str">
            <v>Operational</v>
          </cell>
          <cell r="Y78" t="str">
            <v>Operational</v>
          </cell>
          <cell r="Z78" t="str">
            <v>Operational</v>
          </cell>
          <cell r="AA78" t="str">
            <v>Operational</v>
          </cell>
          <cell r="AB78" t="str">
            <v>Operational</v>
          </cell>
          <cell r="AC78" t="str">
            <v>Operational</v>
          </cell>
          <cell r="AD78" t="str">
            <v>Operational</v>
          </cell>
          <cell r="AE78" t="str">
            <v>Operational</v>
          </cell>
          <cell r="AF78" t="str">
            <v>Operational</v>
          </cell>
        </row>
        <row r="79">
          <cell r="N79" t="str">
            <v>France</v>
          </cell>
          <cell r="W79" t="str">
            <v>Operational</v>
          </cell>
          <cell r="X79" t="str">
            <v>Operational</v>
          </cell>
          <cell r="Y79" t="str">
            <v>Operational</v>
          </cell>
          <cell r="Z79" t="str">
            <v>Operational</v>
          </cell>
          <cell r="AA79" t="str">
            <v>Operational</v>
          </cell>
          <cell r="AB79" t="str">
            <v>Operational</v>
          </cell>
          <cell r="AC79" t="str">
            <v>Operational</v>
          </cell>
          <cell r="AD79" t="str">
            <v>Operational</v>
          </cell>
          <cell r="AE79" t="str">
            <v>Operational</v>
          </cell>
          <cell r="AF79" t="str">
            <v>Operational</v>
          </cell>
        </row>
        <row r="80">
          <cell r="N80" t="str">
            <v>France</v>
          </cell>
          <cell r="W80" t="str">
            <v>Operational</v>
          </cell>
          <cell r="X80" t="str">
            <v>Operational</v>
          </cell>
          <cell r="Y80" t="str">
            <v>Operational</v>
          </cell>
          <cell r="Z80" t="str">
            <v>Operational</v>
          </cell>
          <cell r="AA80" t="str">
            <v>Operational</v>
          </cell>
          <cell r="AB80" t="str">
            <v>Operational</v>
          </cell>
          <cell r="AC80" t="str">
            <v>Operational</v>
          </cell>
          <cell r="AD80" t="str">
            <v>Operational</v>
          </cell>
          <cell r="AE80" t="str">
            <v>Operational</v>
          </cell>
          <cell r="AF80" t="str">
            <v>Operational</v>
          </cell>
        </row>
        <row r="81">
          <cell r="N81" t="str">
            <v>France</v>
          </cell>
          <cell r="W81" t="str">
            <v>Operational</v>
          </cell>
          <cell r="X81" t="str">
            <v>Operational</v>
          </cell>
          <cell r="Y81" t="str">
            <v>Operational</v>
          </cell>
          <cell r="Z81" t="str">
            <v>Operational</v>
          </cell>
          <cell r="AA81" t="str">
            <v>Operational</v>
          </cell>
          <cell r="AB81" t="str">
            <v>Operational</v>
          </cell>
          <cell r="AC81" t="str">
            <v>Operational</v>
          </cell>
          <cell r="AD81" t="str">
            <v>Operational</v>
          </cell>
          <cell r="AE81" t="str">
            <v>Operational</v>
          </cell>
          <cell r="AF81" t="str">
            <v>Operational</v>
          </cell>
        </row>
        <row r="82">
          <cell r="N82" t="str">
            <v>France</v>
          </cell>
          <cell r="W82" t="str">
            <v>Operational</v>
          </cell>
          <cell r="X82" t="str">
            <v>Operational</v>
          </cell>
          <cell r="Y82" t="str">
            <v>Operational</v>
          </cell>
          <cell r="Z82" t="str">
            <v>Operational</v>
          </cell>
          <cell r="AA82" t="str">
            <v>Operational</v>
          </cell>
          <cell r="AB82" t="str">
            <v>Operational</v>
          </cell>
          <cell r="AC82" t="str">
            <v>Operational</v>
          </cell>
          <cell r="AD82" t="str">
            <v>Operational</v>
          </cell>
          <cell r="AE82" t="str">
            <v>Operational</v>
          </cell>
          <cell r="AF82" t="str">
            <v>Operational</v>
          </cell>
        </row>
        <row r="83">
          <cell r="N83" t="str">
            <v>France</v>
          </cell>
          <cell r="W83" t="str">
            <v>Operational</v>
          </cell>
          <cell r="X83" t="str">
            <v>Operational</v>
          </cell>
          <cell r="Y83" t="str">
            <v>Operational</v>
          </cell>
          <cell r="Z83" t="str">
            <v>Operational</v>
          </cell>
          <cell r="AA83" t="str">
            <v>Operational</v>
          </cell>
          <cell r="AB83" t="str">
            <v>Operational</v>
          </cell>
          <cell r="AC83" t="str">
            <v>Operational</v>
          </cell>
          <cell r="AD83" t="str">
            <v>Operational</v>
          </cell>
          <cell r="AE83" t="str">
            <v>Operational</v>
          </cell>
          <cell r="AF83" t="str">
            <v>Operational</v>
          </cell>
        </row>
        <row r="84">
          <cell r="N84" t="str">
            <v>France</v>
          </cell>
          <cell r="W84" t="str">
            <v>Operational</v>
          </cell>
          <cell r="X84" t="str">
            <v>Operational</v>
          </cell>
          <cell r="Y84" t="str">
            <v>Operational</v>
          </cell>
          <cell r="Z84" t="str">
            <v>Operational</v>
          </cell>
          <cell r="AA84" t="str">
            <v>Operational</v>
          </cell>
          <cell r="AB84" t="str">
            <v>Operational</v>
          </cell>
          <cell r="AC84" t="str">
            <v>Operational</v>
          </cell>
          <cell r="AD84" t="str">
            <v>Operational</v>
          </cell>
          <cell r="AE84" t="str">
            <v>Operational</v>
          </cell>
          <cell r="AF84" t="str">
            <v>Operational</v>
          </cell>
        </row>
        <row r="85">
          <cell r="N85" t="str">
            <v>France</v>
          </cell>
          <cell r="W85" t="str">
            <v>Operational</v>
          </cell>
          <cell r="X85" t="str">
            <v>Operational</v>
          </cell>
          <cell r="Y85" t="str">
            <v>Operational</v>
          </cell>
          <cell r="Z85" t="str">
            <v>Operational</v>
          </cell>
          <cell r="AA85" t="str">
            <v>Operational</v>
          </cell>
          <cell r="AB85" t="str">
            <v>Operational</v>
          </cell>
          <cell r="AC85" t="str">
            <v>Operational</v>
          </cell>
          <cell r="AD85" t="str">
            <v>Operational</v>
          </cell>
          <cell r="AE85" t="str">
            <v>Operational</v>
          </cell>
          <cell r="AF85" t="str">
            <v>Operational</v>
          </cell>
        </row>
        <row r="86">
          <cell r="N86" t="str">
            <v>France</v>
          </cell>
          <cell r="W86" t="str">
            <v>Operational</v>
          </cell>
          <cell r="X86" t="str">
            <v>Operational</v>
          </cell>
          <cell r="Y86" t="str">
            <v>Operational</v>
          </cell>
          <cell r="Z86" t="str">
            <v>Operational</v>
          </cell>
          <cell r="AA86" t="str">
            <v>Operational</v>
          </cell>
          <cell r="AB86" t="str">
            <v>Operational</v>
          </cell>
          <cell r="AC86" t="str">
            <v>Operational</v>
          </cell>
          <cell r="AD86" t="str">
            <v>Operational</v>
          </cell>
          <cell r="AE86" t="str">
            <v>Operational</v>
          </cell>
          <cell r="AF86" t="str">
            <v>Operational</v>
          </cell>
        </row>
        <row r="87">
          <cell r="N87" t="str">
            <v>France</v>
          </cell>
          <cell r="W87" t="str">
            <v>Operational</v>
          </cell>
          <cell r="X87" t="str">
            <v>Operational</v>
          </cell>
          <cell r="Y87" t="str">
            <v>Operational</v>
          </cell>
          <cell r="Z87" t="str">
            <v>Operational</v>
          </cell>
          <cell r="AA87" t="str">
            <v>Operational</v>
          </cell>
          <cell r="AB87" t="str">
            <v>Operational</v>
          </cell>
          <cell r="AC87" t="str">
            <v>Operational</v>
          </cell>
          <cell r="AD87" t="str">
            <v>Operational</v>
          </cell>
          <cell r="AE87" t="str">
            <v>Operational</v>
          </cell>
          <cell r="AF87" t="str">
            <v>Operational</v>
          </cell>
        </row>
        <row r="88">
          <cell r="N88" t="str">
            <v>France</v>
          </cell>
          <cell r="W88" t="str">
            <v>Operational</v>
          </cell>
          <cell r="X88" t="str">
            <v>Operational</v>
          </cell>
          <cell r="Y88" t="str">
            <v>Operational</v>
          </cell>
          <cell r="Z88" t="str">
            <v>Operational</v>
          </cell>
          <cell r="AA88" t="str">
            <v>Operational</v>
          </cell>
          <cell r="AB88" t="str">
            <v>Operational</v>
          </cell>
          <cell r="AC88" t="str">
            <v>Operational</v>
          </cell>
          <cell r="AD88" t="str">
            <v>Operational</v>
          </cell>
          <cell r="AE88" t="str">
            <v>Operational</v>
          </cell>
          <cell r="AF88" t="str">
            <v>Operational</v>
          </cell>
        </row>
        <row r="89">
          <cell r="N89" t="str">
            <v>France</v>
          </cell>
          <cell r="W89" t="str">
            <v>Operational</v>
          </cell>
          <cell r="X89" t="str">
            <v>Operational</v>
          </cell>
          <cell r="Y89" t="str">
            <v>Operational</v>
          </cell>
          <cell r="Z89" t="str">
            <v>Operational</v>
          </cell>
          <cell r="AA89" t="str">
            <v>Operational</v>
          </cell>
          <cell r="AB89" t="str">
            <v>Operational</v>
          </cell>
          <cell r="AC89" t="str">
            <v>Operational</v>
          </cell>
          <cell r="AD89" t="str">
            <v>Operational</v>
          </cell>
          <cell r="AE89" t="str">
            <v>Operational</v>
          </cell>
          <cell r="AF89" t="str">
            <v>Operational</v>
          </cell>
        </row>
        <row r="90">
          <cell r="N90" t="str">
            <v>France</v>
          </cell>
          <cell r="W90" t="str">
            <v>Operational</v>
          </cell>
          <cell r="X90" t="str">
            <v>Operational</v>
          </cell>
          <cell r="Y90" t="str">
            <v>Operational</v>
          </cell>
          <cell r="Z90" t="str">
            <v>Operational</v>
          </cell>
          <cell r="AA90" t="str">
            <v>Operational</v>
          </cell>
          <cell r="AB90" t="str">
            <v>Operational</v>
          </cell>
          <cell r="AC90" t="str">
            <v>Operational</v>
          </cell>
          <cell r="AD90" t="str">
            <v>Operational</v>
          </cell>
          <cell r="AE90" t="str">
            <v>Operational</v>
          </cell>
          <cell r="AF90" t="str">
            <v>Operational</v>
          </cell>
        </row>
        <row r="91">
          <cell r="N91" t="str">
            <v>France</v>
          </cell>
          <cell r="W91" t="str">
            <v>Operational</v>
          </cell>
          <cell r="X91" t="str">
            <v>Operational</v>
          </cell>
          <cell r="Y91" t="str">
            <v>Operational</v>
          </cell>
          <cell r="Z91" t="str">
            <v>Operational</v>
          </cell>
          <cell r="AA91" t="str">
            <v>Operational</v>
          </cell>
          <cell r="AB91" t="str">
            <v>Operational</v>
          </cell>
          <cell r="AC91" t="str">
            <v>Operational</v>
          </cell>
          <cell r="AD91" t="str">
            <v>Operational</v>
          </cell>
          <cell r="AE91" t="str">
            <v>Operational</v>
          </cell>
          <cell r="AF91" t="str">
            <v>Operational</v>
          </cell>
        </row>
        <row r="92">
          <cell r="N92" t="str">
            <v>France</v>
          </cell>
          <cell r="W92" t="str">
            <v>Operational</v>
          </cell>
          <cell r="X92" t="str">
            <v>Operational</v>
          </cell>
          <cell r="Y92" t="str">
            <v>Operational</v>
          </cell>
          <cell r="Z92" t="str">
            <v>Operational</v>
          </cell>
          <cell r="AA92" t="str">
            <v>Operational</v>
          </cell>
          <cell r="AB92" t="str">
            <v>Operational</v>
          </cell>
          <cell r="AC92" t="str">
            <v>Operational</v>
          </cell>
          <cell r="AD92" t="str">
            <v>Operational</v>
          </cell>
          <cell r="AE92" t="str">
            <v>Operational</v>
          </cell>
          <cell r="AF92" t="str">
            <v>Operational</v>
          </cell>
        </row>
        <row r="93">
          <cell r="N93" t="str">
            <v>France</v>
          </cell>
          <cell r="W93" t="str">
            <v>Operational</v>
          </cell>
          <cell r="X93" t="str">
            <v>Operational</v>
          </cell>
          <cell r="Y93" t="str">
            <v>Operational</v>
          </cell>
          <cell r="Z93" t="str">
            <v>Operational</v>
          </cell>
          <cell r="AA93" t="str">
            <v>Operational</v>
          </cell>
          <cell r="AB93" t="str">
            <v>Operational</v>
          </cell>
          <cell r="AC93" t="str">
            <v>Operational</v>
          </cell>
          <cell r="AD93" t="str">
            <v>Operational</v>
          </cell>
          <cell r="AE93" t="str">
            <v>Operational</v>
          </cell>
          <cell r="AF93" t="str">
            <v>Operational</v>
          </cell>
        </row>
        <row r="94">
          <cell r="N94" t="str">
            <v>France</v>
          </cell>
          <cell r="W94" t="str">
            <v>Operational</v>
          </cell>
          <cell r="X94" t="str">
            <v>Operational</v>
          </cell>
          <cell r="Y94" t="str">
            <v>Operational</v>
          </cell>
          <cell r="Z94" t="str">
            <v>Operational</v>
          </cell>
          <cell r="AA94" t="str">
            <v>Operational</v>
          </cell>
          <cell r="AB94" t="str">
            <v>Operational</v>
          </cell>
          <cell r="AC94" t="str">
            <v>Operational</v>
          </cell>
          <cell r="AD94" t="str">
            <v>Operational</v>
          </cell>
          <cell r="AE94" t="str">
            <v>Operational</v>
          </cell>
          <cell r="AF94" t="str">
            <v>Operational</v>
          </cell>
        </row>
        <row r="95">
          <cell r="N95" t="str">
            <v>France</v>
          </cell>
          <cell r="W95" t="str">
            <v>Operational</v>
          </cell>
          <cell r="X95" t="str">
            <v>Operational</v>
          </cell>
          <cell r="Y95" t="str">
            <v>Operational</v>
          </cell>
          <cell r="Z95" t="str">
            <v>Operational</v>
          </cell>
          <cell r="AA95" t="str">
            <v>Operational</v>
          </cell>
          <cell r="AB95" t="str">
            <v>Operational</v>
          </cell>
          <cell r="AC95" t="str">
            <v>Operational</v>
          </cell>
          <cell r="AD95" t="str">
            <v>Operational</v>
          </cell>
          <cell r="AE95" t="str">
            <v>Operational</v>
          </cell>
          <cell r="AF95" t="str">
            <v>Operational</v>
          </cell>
        </row>
        <row r="96">
          <cell r="N96" t="str">
            <v>France</v>
          </cell>
          <cell r="W96" t="str">
            <v>Operational</v>
          </cell>
          <cell r="X96" t="str">
            <v>Operational</v>
          </cell>
          <cell r="Y96" t="str">
            <v>Operational</v>
          </cell>
          <cell r="Z96" t="str">
            <v>Operational</v>
          </cell>
          <cell r="AA96" t="str">
            <v>Operational</v>
          </cell>
          <cell r="AB96" t="str">
            <v>Operational</v>
          </cell>
          <cell r="AC96" t="str">
            <v>Operational</v>
          </cell>
          <cell r="AD96" t="str">
            <v>Operational</v>
          </cell>
          <cell r="AE96" t="str">
            <v>Operational</v>
          </cell>
          <cell r="AF96" t="str">
            <v>Operational</v>
          </cell>
        </row>
        <row r="97">
          <cell r="N97" t="str">
            <v>France</v>
          </cell>
          <cell r="W97" t="str">
            <v>Operational</v>
          </cell>
          <cell r="X97" t="str">
            <v>Operational</v>
          </cell>
          <cell r="Y97" t="str">
            <v>Operational</v>
          </cell>
          <cell r="Z97" t="str">
            <v>Operational</v>
          </cell>
          <cell r="AA97" t="str">
            <v>Operational</v>
          </cell>
          <cell r="AB97" t="str">
            <v>Operational</v>
          </cell>
          <cell r="AC97" t="str">
            <v>Operational</v>
          </cell>
          <cell r="AD97" t="str">
            <v>Operational</v>
          </cell>
          <cell r="AE97" t="str">
            <v>Operational</v>
          </cell>
          <cell r="AF97" t="str">
            <v>Operational</v>
          </cell>
        </row>
        <row r="98">
          <cell r="N98" t="str">
            <v>France</v>
          </cell>
          <cell r="W98" t="str">
            <v>Operational</v>
          </cell>
          <cell r="X98" t="str">
            <v>Operational</v>
          </cell>
          <cell r="Y98" t="str">
            <v>Operational</v>
          </cell>
          <cell r="Z98" t="str">
            <v>Operational</v>
          </cell>
          <cell r="AA98" t="str">
            <v>Operational</v>
          </cell>
          <cell r="AB98" t="str">
            <v>Operational</v>
          </cell>
          <cell r="AC98" t="str">
            <v>Operational</v>
          </cell>
          <cell r="AD98" t="str">
            <v>Operational</v>
          </cell>
          <cell r="AE98" t="str">
            <v>Operational</v>
          </cell>
          <cell r="AF98" t="str">
            <v>Operational</v>
          </cell>
        </row>
        <row r="99">
          <cell r="N99" t="str">
            <v>France</v>
          </cell>
          <cell r="W99" t="str">
            <v>Operational</v>
          </cell>
          <cell r="X99" t="str">
            <v>Operational</v>
          </cell>
          <cell r="Y99" t="str">
            <v>Operational</v>
          </cell>
          <cell r="Z99" t="str">
            <v>Operational</v>
          </cell>
          <cell r="AA99" t="str">
            <v>Operational</v>
          </cell>
          <cell r="AB99" t="str">
            <v>Operational</v>
          </cell>
          <cell r="AC99" t="str">
            <v>Operational</v>
          </cell>
          <cell r="AD99" t="str">
            <v>Operational</v>
          </cell>
          <cell r="AE99" t="str">
            <v>Operational</v>
          </cell>
          <cell r="AF99" t="str">
            <v>Operational</v>
          </cell>
        </row>
        <row r="100">
          <cell r="N100" t="str">
            <v>France</v>
          </cell>
          <cell r="W100" t="str">
            <v>Operational</v>
          </cell>
          <cell r="X100" t="str">
            <v>Operational</v>
          </cell>
          <cell r="Y100" t="str">
            <v>Operational</v>
          </cell>
          <cell r="Z100" t="str">
            <v>Operational</v>
          </cell>
          <cell r="AA100" t="str">
            <v>Operational</v>
          </cell>
          <cell r="AB100" t="str">
            <v>Operational</v>
          </cell>
          <cell r="AC100" t="str">
            <v>Operational</v>
          </cell>
          <cell r="AD100" t="str">
            <v>Operational</v>
          </cell>
          <cell r="AE100" t="str">
            <v>Operational</v>
          </cell>
          <cell r="AF100" t="str">
            <v>Operational</v>
          </cell>
        </row>
        <row r="101">
          <cell r="N101" t="str">
            <v>France</v>
          </cell>
          <cell r="W101" t="str">
            <v>Operational</v>
          </cell>
          <cell r="X101" t="str">
            <v>Operational</v>
          </cell>
          <cell r="Y101" t="str">
            <v>Operational</v>
          </cell>
          <cell r="Z101" t="str">
            <v>Operational</v>
          </cell>
          <cell r="AA101" t="str">
            <v>Operational</v>
          </cell>
          <cell r="AB101" t="str">
            <v>Operational</v>
          </cell>
          <cell r="AC101" t="str">
            <v>Operational</v>
          </cell>
          <cell r="AD101" t="str">
            <v>Operational</v>
          </cell>
          <cell r="AE101" t="str">
            <v>Operational</v>
          </cell>
          <cell r="AF101" t="str">
            <v>Operational</v>
          </cell>
        </row>
        <row r="102">
          <cell r="N102" t="str">
            <v>France</v>
          </cell>
          <cell r="W102" t="str">
            <v>Operational</v>
          </cell>
          <cell r="X102" t="str">
            <v>Operational</v>
          </cell>
          <cell r="Y102" t="str">
            <v>Operational</v>
          </cell>
          <cell r="Z102" t="str">
            <v>Operational</v>
          </cell>
          <cell r="AA102" t="str">
            <v>Operational</v>
          </cell>
          <cell r="AB102" t="str">
            <v>Operational</v>
          </cell>
          <cell r="AC102" t="str">
            <v>Operational</v>
          </cell>
          <cell r="AD102" t="str">
            <v>Operational</v>
          </cell>
          <cell r="AE102" t="str">
            <v>Operational</v>
          </cell>
          <cell r="AF102" t="str">
            <v>Operational</v>
          </cell>
        </row>
        <row r="103">
          <cell r="N103" t="str">
            <v>France</v>
          </cell>
          <cell r="W103" t="str">
            <v>Operational</v>
          </cell>
          <cell r="X103" t="str">
            <v>Operational</v>
          </cell>
          <cell r="Y103" t="str">
            <v>Operational</v>
          </cell>
          <cell r="Z103" t="str">
            <v>Operational</v>
          </cell>
          <cell r="AA103" t="str">
            <v>Operational</v>
          </cell>
          <cell r="AB103" t="str">
            <v>Operational</v>
          </cell>
          <cell r="AC103" t="str">
            <v>Operational</v>
          </cell>
          <cell r="AD103" t="str">
            <v>Operational</v>
          </cell>
          <cell r="AE103" t="str">
            <v>Operational</v>
          </cell>
          <cell r="AF103" t="str">
            <v>Operational</v>
          </cell>
        </row>
        <row r="104">
          <cell r="N104" t="str">
            <v>France</v>
          </cell>
          <cell r="W104" t="str">
            <v>Operational</v>
          </cell>
          <cell r="X104" t="str">
            <v>Operational</v>
          </cell>
          <cell r="Y104" t="str">
            <v>Operational</v>
          </cell>
          <cell r="Z104" t="str">
            <v>Operational</v>
          </cell>
          <cell r="AA104" t="str">
            <v>Operational</v>
          </cell>
          <cell r="AB104" t="str">
            <v>Operational</v>
          </cell>
          <cell r="AC104" t="str">
            <v>Operational</v>
          </cell>
          <cell r="AD104" t="str">
            <v>Operational</v>
          </cell>
          <cell r="AE104" t="str">
            <v>Operational</v>
          </cell>
          <cell r="AF104" t="str">
            <v>Operational</v>
          </cell>
        </row>
        <row r="105">
          <cell r="N105" t="str">
            <v>France</v>
          </cell>
          <cell r="W105" t="str">
            <v>Operational</v>
          </cell>
          <cell r="X105" t="str">
            <v>Operational</v>
          </cell>
          <cell r="Y105" t="str">
            <v>Operational</v>
          </cell>
          <cell r="Z105" t="str">
            <v>Operational</v>
          </cell>
          <cell r="AA105" t="str">
            <v>Operational</v>
          </cell>
          <cell r="AB105" t="str">
            <v>Operational</v>
          </cell>
          <cell r="AC105" t="str">
            <v>Operational</v>
          </cell>
          <cell r="AD105" t="str">
            <v>Operational</v>
          </cell>
          <cell r="AE105" t="str">
            <v>Operational</v>
          </cell>
          <cell r="AF105" t="str">
            <v>Operational</v>
          </cell>
        </row>
        <row r="106">
          <cell r="N106" t="str">
            <v>France</v>
          </cell>
          <cell r="W106" t="str">
            <v>Operational</v>
          </cell>
          <cell r="X106" t="str">
            <v>Operational</v>
          </cell>
          <cell r="Y106" t="str">
            <v>Operational</v>
          </cell>
          <cell r="Z106" t="str">
            <v>Operational</v>
          </cell>
          <cell r="AA106" t="str">
            <v>Operational</v>
          </cell>
          <cell r="AB106" t="str">
            <v>Operational</v>
          </cell>
          <cell r="AC106" t="str">
            <v>Operational</v>
          </cell>
          <cell r="AD106" t="str">
            <v>Operational</v>
          </cell>
          <cell r="AE106" t="str">
            <v>Operational</v>
          </cell>
          <cell r="AF106" t="str">
            <v>Operational</v>
          </cell>
        </row>
        <row r="107">
          <cell r="N107" t="str">
            <v>France</v>
          </cell>
          <cell r="W107" t="str">
            <v>Operational</v>
          </cell>
          <cell r="X107" t="str">
            <v>Operational</v>
          </cell>
          <cell r="Y107" t="str">
            <v>Operational</v>
          </cell>
          <cell r="Z107" t="str">
            <v>Operational</v>
          </cell>
          <cell r="AA107" t="str">
            <v>Operational</v>
          </cell>
          <cell r="AB107" t="str">
            <v>Operational</v>
          </cell>
          <cell r="AC107" t="str">
            <v>Operational</v>
          </cell>
          <cell r="AD107" t="str">
            <v>Operational</v>
          </cell>
          <cell r="AE107" t="str">
            <v>Operational</v>
          </cell>
          <cell r="AF107" t="str">
            <v>Operational</v>
          </cell>
        </row>
        <row r="108">
          <cell r="N108" t="str">
            <v>France</v>
          </cell>
          <cell r="W108" t="str">
            <v>Operational</v>
          </cell>
          <cell r="X108" t="str">
            <v>Operational</v>
          </cell>
          <cell r="Y108" t="str">
            <v>Operational</v>
          </cell>
          <cell r="Z108" t="str">
            <v>Operational</v>
          </cell>
          <cell r="AA108" t="str">
            <v>Operational</v>
          </cell>
          <cell r="AB108" t="str">
            <v>Operational</v>
          </cell>
          <cell r="AC108" t="str">
            <v>Operational</v>
          </cell>
          <cell r="AD108" t="str">
            <v>Operational</v>
          </cell>
          <cell r="AE108" t="str">
            <v>Operational</v>
          </cell>
          <cell r="AF108" t="str">
            <v>Operational</v>
          </cell>
        </row>
        <row r="109">
          <cell r="N109" t="str">
            <v>France</v>
          </cell>
          <cell r="W109" t="str">
            <v>Operational</v>
          </cell>
          <cell r="X109" t="str">
            <v>Operational</v>
          </cell>
          <cell r="Y109" t="str">
            <v>Operational</v>
          </cell>
          <cell r="Z109" t="str">
            <v>Operational</v>
          </cell>
          <cell r="AA109" t="str">
            <v>Operational</v>
          </cell>
          <cell r="AB109" t="str">
            <v>Operational</v>
          </cell>
          <cell r="AC109" t="str">
            <v>Operational</v>
          </cell>
          <cell r="AD109" t="str">
            <v>Operational</v>
          </cell>
          <cell r="AE109" t="str">
            <v>Operational</v>
          </cell>
          <cell r="AF109" t="str">
            <v>Operational</v>
          </cell>
        </row>
        <row r="110">
          <cell r="N110" t="str">
            <v>France</v>
          </cell>
          <cell r="W110" t="str">
            <v>Operational</v>
          </cell>
          <cell r="X110" t="str">
            <v>Operational</v>
          </cell>
          <cell r="Y110" t="str">
            <v>Operational</v>
          </cell>
          <cell r="Z110" t="str">
            <v>Operational</v>
          </cell>
          <cell r="AA110" t="str">
            <v>Operational</v>
          </cell>
          <cell r="AB110" t="str">
            <v>Operational</v>
          </cell>
          <cell r="AC110" t="str">
            <v>Operational</v>
          </cell>
          <cell r="AD110" t="str">
            <v>Operational</v>
          </cell>
          <cell r="AE110" t="str">
            <v>Operational</v>
          </cell>
          <cell r="AF110" t="str">
            <v>Operational</v>
          </cell>
        </row>
        <row r="111">
          <cell r="N111" t="str">
            <v>France</v>
          </cell>
          <cell r="W111" t="str">
            <v>Operational</v>
          </cell>
          <cell r="X111" t="str">
            <v>Operational</v>
          </cell>
          <cell r="Y111" t="str">
            <v>Operational</v>
          </cell>
          <cell r="Z111" t="str">
            <v>Operational</v>
          </cell>
          <cell r="AA111" t="str">
            <v>Operational</v>
          </cell>
          <cell r="AB111" t="str">
            <v>Operational</v>
          </cell>
          <cell r="AC111" t="str">
            <v>Operational</v>
          </cell>
          <cell r="AD111" t="str">
            <v>Operational</v>
          </cell>
          <cell r="AE111" t="str">
            <v>Operational</v>
          </cell>
          <cell r="AF111" t="str">
            <v>Operational</v>
          </cell>
        </row>
        <row r="112">
          <cell r="N112" t="str">
            <v>France</v>
          </cell>
          <cell r="W112" t="str">
            <v>Operational</v>
          </cell>
          <cell r="X112" t="str">
            <v>Operational</v>
          </cell>
          <cell r="Y112" t="str">
            <v>Operational</v>
          </cell>
          <cell r="Z112" t="str">
            <v>Operational</v>
          </cell>
          <cell r="AA112" t="str">
            <v>Operational</v>
          </cell>
          <cell r="AB112" t="str">
            <v>Operational</v>
          </cell>
          <cell r="AC112" t="str">
            <v>Operational</v>
          </cell>
          <cell r="AD112" t="str">
            <v>Operational</v>
          </cell>
          <cell r="AE112" t="str">
            <v>Operational</v>
          </cell>
          <cell r="AF112" t="str">
            <v>Operational</v>
          </cell>
        </row>
        <row r="113">
          <cell r="N113" t="str">
            <v>France</v>
          </cell>
          <cell r="W113" t="str">
            <v>Operational</v>
          </cell>
          <cell r="X113" t="str">
            <v>Operational</v>
          </cell>
          <cell r="Y113" t="str">
            <v>Operational</v>
          </cell>
          <cell r="Z113" t="str">
            <v>Operational</v>
          </cell>
          <cell r="AA113" t="str">
            <v>Operational</v>
          </cell>
          <cell r="AB113" t="str">
            <v>Operational</v>
          </cell>
          <cell r="AC113" t="str">
            <v>Operational</v>
          </cell>
          <cell r="AD113" t="str">
            <v>Operational</v>
          </cell>
          <cell r="AE113" t="str">
            <v>Operational</v>
          </cell>
          <cell r="AF113" t="str">
            <v>Operational</v>
          </cell>
        </row>
        <row r="114">
          <cell r="N114" t="str">
            <v>France</v>
          </cell>
          <cell r="W114" t="str">
            <v>Operational</v>
          </cell>
          <cell r="X114" t="str">
            <v>Operational</v>
          </cell>
          <cell r="Y114" t="str">
            <v>Operational</v>
          </cell>
          <cell r="Z114" t="str">
            <v>Operational</v>
          </cell>
          <cell r="AA114" t="str">
            <v>Operational</v>
          </cell>
          <cell r="AB114" t="str">
            <v>Operational</v>
          </cell>
          <cell r="AC114" t="str">
            <v>Operational</v>
          </cell>
          <cell r="AD114" t="str">
            <v>Operational</v>
          </cell>
          <cell r="AE114" t="str">
            <v>Operational</v>
          </cell>
          <cell r="AF114" t="str">
            <v>Operational</v>
          </cell>
        </row>
        <row r="115">
          <cell r="N115" t="str">
            <v>France</v>
          </cell>
          <cell r="W115" t="str">
            <v>Operational</v>
          </cell>
          <cell r="X115" t="str">
            <v>Operational</v>
          </cell>
          <cell r="Y115" t="str">
            <v>Operational</v>
          </cell>
          <cell r="Z115" t="str">
            <v>Operational</v>
          </cell>
          <cell r="AA115" t="str">
            <v>Operational</v>
          </cell>
          <cell r="AB115" t="str">
            <v>Operational</v>
          </cell>
          <cell r="AC115" t="str">
            <v>Operational</v>
          </cell>
          <cell r="AD115" t="str">
            <v>Operational</v>
          </cell>
          <cell r="AE115" t="str">
            <v>Operational</v>
          </cell>
          <cell r="AF115" t="str">
            <v>Operational</v>
          </cell>
        </row>
        <row r="116">
          <cell r="N116" t="str">
            <v>France</v>
          </cell>
          <cell r="W116" t="str">
            <v>Operational</v>
          </cell>
          <cell r="X116" t="str">
            <v>Operational</v>
          </cell>
          <cell r="Y116" t="str">
            <v>Operational</v>
          </cell>
          <cell r="Z116" t="str">
            <v>Operational</v>
          </cell>
          <cell r="AA116" t="str">
            <v>Operational</v>
          </cell>
          <cell r="AB116" t="str">
            <v>Operational</v>
          </cell>
          <cell r="AC116" t="str">
            <v>Operational</v>
          </cell>
          <cell r="AD116" t="str">
            <v>Operational</v>
          </cell>
          <cell r="AE116" t="str">
            <v>Operational</v>
          </cell>
          <cell r="AF116" t="str">
            <v>Operational</v>
          </cell>
        </row>
        <row r="117">
          <cell r="N117" t="str">
            <v>France</v>
          </cell>
          <cell r="W117" t="str">
            <v>Operational</v>
          </cell>
          <cell r="X117" t="str">
            <v>Operational</v>
          </cell>
          <cell r="Y117" t="str">
            <v>Operational</v>
          </cell>
          <cell r="Z117" t="str">
            <v>Operational</v>
          </cell>
          <cell r="AA117" t="str">
            <v>Operational</v>
          </cell>
          <cell r="AB117" t="str">
            <v>Operational</v>
          </cell>
          <cell r="AC117" t="str">
            <v>Operational</v>
          </cell>
          <cell r="AD117" t="str">
            <v>Operational</v>
          </cell>
          <cell r="AE117" t="str">
            <v>Operational</v>
          </cell>
          <cell r="AF117" t="str">
            <v>Operational</v>
          </cell>
        </row>
        <row r="118">
          <cell r="N118" t="str">
            <v>France</v>
          </cell>
          <cell r="W118" t="str">
            <v>Operational</v>
          </cell>
          <cell r="X118" t="str">
            <v>Operational</v>
          </cell>
          <cell r="Y118" t="str">
            <v>Operational</v>
          </cell>
          <cell r="Z118" t="str">
            <v>Operational</v>
          </cell>
          <cell r="AA118" t="str">
            <v>Operational</v>
          </cell>
          <cell r="AB118" t="str">
            <v>Operational</v>
          </cell>
          <cell r="AC118" t="str">
            <v>Operational</v>
          </cell>
          <cell r="AD118" t="str">
            <v>Operational</v>
          </cell>
          <cell r="AE118" t="str">
            <v>Operational</v>
          </cell>
          <cell r="AF118" t="str">
            <v>Operational</v>
          </cell>
        </row>
        <row r="119">
          <cell r="N119" t="str">
            <v>France</v>
          </cell>
          <cell r="W119" t="str">
            <v>Operational</v>
          </cell>
          <cell r="X119" t="str">
            <v>Operational</v>
          </cell>
          <cell r="Y119" t="str">
            <v>Operational</v>
          </cell>
          <cell r="Z119" t="str">
            <v>Operational</v>
          </cell>
          <cell r="AA119" t="str">
            <v>Operational</v>
          </cell>
          <cell r="AB119" t="str">
            <v>Operational</v>
          </cell>
          <cell r="AC119" t="str">
            <v>Operational</v>
          </cell>
          <cell r="AD119" t="str">
            <v>Operational</v>
          </cell>
          <cell r="AE119" t="str">
            <v>Operational</v>
          </cell>
          <cell r="AF119" t="str">
            <v>Operational</v>
          </cell>
        </row>
        <row r="120">
          <cell r="N120" t="str">
            <v>France</v>
          </cell>
          <cell r="W120" t="str">
            <v>Operational</v>
          </cell>
          <cell r="X120" t="str">
            <v>Operational</v>
          </cell>
          <cell r="Y120" t="str">
            <v>Operational</v>
          </cell>
          <cell r="Z120" t="str">
            <v>Operational</v>
          </cell>
          <cell r="AA120" t="str">
            <v>Operational</v>
          </cell>
          <cell r="AB120" t="str">
            <v>Operational</v>
          </cell>
          <cell r="AC120" t="str">
            <v>Operational</v>
          </cell>
          <cell r="AD120" t="str">
            <v>Operational</v>
          </cell>
          <cell r="AE120" t="str">
            <v>Operational</v>
          </cell>
          <cell r="AF120" t="str">
            <v>Operational</v>
          </cell>
        </row>
        <row r="121">
          <cell r="N121" t="str">
            <v>France</v>
          </cell>
          <cell r="W121" t="str">
            <v>Operational</v>
          </cell>
          <cell r="X121" t="str">
            <v>Operational</v>
          </cell>
          <cell r="Y121" t="str">
            <v>Operational</v>
          </cell>
          <cell r="Z121" t="str">
            <v>Operational</v>
          </cell>
          <cell r="AA121" t="str">
            <v>Operational</v>
          </cell>
          <cell r="AB121" t="str">
            <v>Operational</v>
          </cell>
          <cell r="AC121" t="str">
            <v>Operational</v>
          </cell>
          <cell r="AD121" t="str">
            <v>Operational</v>
          </cell>
          <cell r="AE121" t="str">
            <v>Operational</v>
          </cell>
          <cell r="AF121" t="str">
            <v>Operational</v>
          </cell>
        </row>
        <row r="122">
          <cell r="N122" t="str">
            <v>France</v>
          </cell>
          <cell r="W122" t="str">
            <v>Operational</v>
          </cell>
          <cell r="X122" t="str">
            <v>Operational</v>
          </cell>
          <cell r="Y122" t="str">
            <v>Operational</v>
          </cell>
          <cell r="Z122" t="str">
            <v>Operational</v>
          </cell>
          <cell r="AA122" t="str">
            <v>Operational</v>
          </cell>
          <cell r="AB122" t="str">
            <v>Operational</v>
          </cell>
          <cell r="AC122" t="str">
            <v>Operational</v>
          </cell>
          <cell r="AD122" t="str">
            <v>Operational</v>
          </cell>
          <cell r="AE122" t="str">
            <v>Operational</v>
          </cell>
          <cell r="AF122" t="str">
            <v>Operational</v>
          </cell>
        </row>
        <row r="123">
          <cell r="N123" t="str">
            <v>France</v>
          </cell>
          <cell r="W123" t="str">
            <v>Operational</v>
          </cell>
          <cell r="X123" t="str">
            <v>Operational</v>
          </cell>
          <cell r="Y123" t="str">
            <v>Operational</v>
          </cell>
          <cell r="Z123" t="str">
            <v>Operational</v>
          </cell>
          <cell r="AA123" t="str">
            <v>Operational</v>
          </cell>
          <cell r="AB123" t="str">
            <v>Operational</v>
          </cell>
          <cell r="AC123" t="str">
            <v>Operational</v>
          </cell>
          <cell r="AD123" t="str">
            <v>Operational</v>
          </cell>
          <cell r="AE123" t="str">
            <v>Operational</v>
          </cell>
          <cell r="AF123" t="str">
            <v>Operational</v>
          </cell>
        </row>
        <row r="124">
          <cell r="N124" t="str">
            <v>France</v>
          </cell>
          <cell r="W124" t="str">
            <v>Operational</v>
          </cell>
          <cell r="X124" t="str">
            <v>Operational</v>
          </cell>
          <cell r="Y124" t="str">
            <v>Operational</v>
          </cell>
          <cell r="Z124" t="str">
            <v>Operational</v>
          </cell>
          <cell r="AA124" t="str">
            <v>Operational</v>
          </cell>
          <cell r="AB124" t="str">
            <v>Operational</v>
          </cell>
          <cell r="AC124" t="str">
            <v>Operational</v>
          </cell>
          <cell r="AD124" t="str">
            <v>Operational</v>
          </cell>
          <cell r="AE124" t="str">
            <v>Operational</v>
          </cell>
          <cell r="AF124" t="str">
            <v>Operational</v>
          </cell>
        </row>
        <row r="125">
          <cell r="N125" t="str">
            <v>France</v>
          </cell>
          <cell r="W125" t="str">
            <v>Operational</v>
          </cell>
          <cell r="X125" t="str">
            <v>Operational</v>
          </cell>
          <cell r="Y125" t="str">
            <v>Operational</v>
          </cell>
          <cell r="Z125" t="str">
            <v>Operational</v>
          </cell>
          <cell r="AA125" t="str">
            <v>Operational</v>
          </cell>
          <cell r="AB125" t="str">
            <v>Operational</v>
          </cell>
          <cell r="AC125" t="str">
            <v>Operational</v>
          </cell>
          <cell r="AD125" t="str">
            <v>Operational</v>
          </cell>
          <cell r="AE125" t="str">
            <v>Operational</v>
          </cell>
          <cell r="AF125" t="str">
            <v>Operational</v>
          </cell>
        </row>
        <row r="126">
          <cell r="N126" t="str">
            <v>France</v>
          </cell>
          <cell r="W126" t="str">
            <v>Operational</v>
          </cell>
          <cell r="X126" t="str">
            <v>Operational</v>
          </cell>
          <cell r="Y126" t="str">
            <v>Operational</v>
          </cell>
          <cell r="Z126" t="str">
            <v>Operational</v>
          </cell>
          <cell r="AA126" t="str">
            <v>Operational</v>
          </cell>
          <cell r="AB126" t="str">
            <v>Operational</v>
          </cell>
          <cell r="AC126" t="str">
            <v>Operational</v>
          </cell>
          <cell r="AD126" t="str">
            <v>Operational</v>
          </cell>
          <cell r="AE126" t="str">
            <v>Operational</v>
          </cell>
          <cell r="AF126" t="str">
            <v>Operational</v>
          </cell>
        </row>
        <row r="127">
          <cell r="N127" t="str">
            <v>France</v>
          </cell>
          <cell r="W127" t="str">
            <v>Operational</v>
          </cell>
          <cell r="X127" t="str">
            <v>Operational</v>
          </cell>
          <cell r="Y127" t="str">
            <v>Operational</v>
          </cell>
          <cell r="Z127" t="str">
            <v>Operational</v>
          </cell>
          <cell r="AA127" t="str">
            <v>Operational</v>
          </cell>
          <cell r="AB127" t="str">
            <v>Operational</v>
          </cell>
          <cell r="AC127" t="str">
            <v>Operational</v>
          </cell>
          <cell r="AD127" t="str">
            <v>Operational</v>
          </cell>
          <cell r="AE127" t="str">
            <v>Operational</v>
          </cell>
          <cell r="AF127" t="str">
            <v>Operational</v>
          </cell>
        </row>
        <row r="128">
          <cell r="N128" t="str">
            <v>France</v>
          </cell>
          <cell r="W128" t="str">
            <v>Operational</v>
          </cell>
          <cell r="X128" t="str">
            <v>Operational</v>
          </cell>
          <cell r="Y128" t="str">
            <v>Operational</v>
          </cell>
          <cell r="Z128" t="str">
            <v>Operational</v>
          </cell>
          <cell r="AA128" t="str">
            <v>Operational</v>
          </cell>
          <cell r="AB128" t="str">
            <v>Operational</v>
          </cell>
          <cell r="AC128" t="str">
            <v>Operational</v>
          </cell>
          <cell r="AD128" t="str">
            <v>Operational</v>
          </cell>
          <cell r="AE128" t="str">
            <v>Operational</v>
          </cell>
          <cell r="AF128" t="str">
            <v>Operational</v>
          </cell>
        </row>
        <row r="129">
          <cell r="N129" t="str">
            <v>France</v>
          </cell>
          <cell r="W129" t="str">
            <v>Operational</v>
          </cell>
          <cell r="X129" t="str">
            <v>Operational</v>
          </cell>
          <cell r="Y129" t="str">
            <v>Operational</v>
          </cell>
          <cell r="Z129" t="str">
            <v>Operational</v>
          </cell>
          <cell r="AA129" t="str">
            <v>Operational</v>
          </cell>
          <cell r="AB129" t="str">
            <v>Operational</v>
          </cell>
          <cell r="AC129" t="str">
            <v>Operational</v>
          </cell>
          <cell r="AD129" t="str">
            <v>Operational</v>
          </cell>
          <cell r="AE129" t="str">
            <v>Operational</v>
          </cell>
          <cell r="AF129" t="str">
            <v>Operational</v>
          </cell>
        </row>
        <row r="130">
          <cell r="N130" t="str">
            <v>France</v>
          </cell>
          <cell r="W130" t="str">
            <v>Operational</v>
          </cell>
          <cell r="X130" t="str">
            <v>Operational</v>
          </cell>
          <cell r="Y130" t="str">
            <v>Operational</v>
          </cell>
          <cell r="Z130" t="str">
            <v>Operational</v>
          </cell>
          <cell r="AA130" t="str">
            <v>Operational</v>
          </cell>
          <cell r="AB130" t="str">
            <v>Operational</v>
          </cell>
          <cell r="AC130" t="str">
            <v>Operational</v>
          </cell>
          <cell r="AD130" t="str">
            <v>Operational</v>
          </cell>
          <cell r="AE130" t="str">
            <v>Operational</v>
          </cell>
          <cell r="AF130" t="str">
            <v>Operational</v>
          </cell>
        </row>
        <row r="131">
          <cell r="N131" t="str">
            <v>France</v>
          </cell>
          <cell r="W131" t="str">
            <v>Operational</v>
          </cell>
          <cell r="X131" t="str">
            <v>Operational</v>
          </cell>
          <cell r="Y131" t="str">
            <v>Operational</v>
          </cell>
          <cell r="Z131" t="str">
            <v>Operational</v>
          </cell>
          <cell r="AA131" t="str">
            <v>Operational</v>
          </cell>
          <cell r="AB131" t="str">
            <v>Operational</v>
          </cell>
          <cell r="AC131" t="str">
            <v>Operational</v>
          </cell>
          <cell r="AD131" t="str">
            <v>Operational</v>
          </cell>
          <cell r="AE131" t="str">
            <v>Operational</v>
          </cell>
          <cell r="AF131" t="str">
            <v>Operational</v>
          </cell>
        </row>
        <row r="132">
          <cell r="N132" t="str">
            <v>France</v>
          </cell>
          <cell r="W132" t="str">
            <v>Operational</v>
          </cell>
          <cell r="X132" t="str">
            <v>Operational</v>
          </cell>
          <cell r="Y132" t="str">
            <v>Operational</v>
          </cell>
          <cell r="Z132" t="str">
            <v>Operational</v>
          </cell>
          <cell r="AA132" t="str">
            <v>Operational</v>
          </cell>
          <cell r="AB132" t="str">
            <v>Operational</v>
          </cell>
          <cell r="AC132" t="str">
            <v>Operational</v>
          </cell>
          <cell r="AD132" t="str">
            <v>Operational</v>
          </cell>
          <cell r="AE132" t="str">
            <v>Operational</v>
          </cell>
          <cell r="AF132" t="str">
            <v>Operational</v>
          </cell>
        </row>
        <row r="133">
          <cell r="N133" t="str">
            <v>France</v>
          </cell>
          <cell r="W133" t="str">
            <v>Operational</v>
          </cell>
          <cell r="X133" t="str">
            <v>Operational</v>
          </cell>
          <cell r="Y133" t="str">
            <v>Operational</v>
          </cell>
          <cell r="Z133" t="str">
            <v>Operational</v>
          </cell>
          <cell r="AA133" t="str">
            <v>Operational</v>
          </cell>
          <cell r="AB133" t="str">
            <v>Operational</v>
          </cell>
          <cell r="AC133" t="str">
            <v>Operational</v>
          </cell>
          <cell r="AD133" t="str">
            <v>Operational</v>
          </cell>
          <cell r="AE133" t="str">
            <v>Operational</v>
          </cell>
          <cell r="AF133" t="str">
            <v>Operational</v>
          </cell>
        </row>
        <row r="134">
          <cell r="N134" t="str">
            <v>France</v>
          </cell>
          <cell r="W134" t="str">
            <v>Operational</v>
          </cell>
          <cell r="X134" t="str">
            <v>Operational</v>
          </cell>
          <cell r="Y134" t="str">
            <v>Operational</v>
          </cell>
          <cell r="Z134" t="str">
            <v>Operational</v>
          </cell>
          <cell r="AA134" t="str">
            <v>Operational</v>
          </cell>
          <cell r="AB134" t="str">
            <v>Operational</v>
          </cell>
          <cell r="AC134" t="str">
            <v>Operational</v>
          </cell>
          <cell r="AD134" t="str">
            <v>Operational</v>
          </cell>
          <cell r="AE134" t="str">
            <v>Operational</v>
          </cell>
          <cell r="AF134" t="str">
            <v>Operational</v>
          </cell>
        </row>
        <row r="135">
          <cell r="N135" t="str">
            <v>France</v>
          </cell>
          <cell r="W135" t="str">
            <v>Operational</v>
          </cell>
          <cell r="X135" t="str">
            <v>Operational</v>
          </cell>
          <cell r="Y135" t="str">
            <v>Operational</v>
          </cell>
          <cell r="Z135" t="str">
            <v>Operational</v>
          </cell>
          <cell r="AA135" t="str">
            <v>Operational</v>
          </cell>
          <cell r="AB135" t="str">
            <v>Operational</v>
          </cell>
          <cell r="AC135" t="str">
            <v>Operational</v>
          </cell>
          <cell r="AD135" t="str">
            <v>Operational</v>
          </cell>
          <cell r="AE135" t="str">
            <v>Operational</v>
          </cell>
          <cell r="AF135" t="str">
            <v>Operational</v>
          </cell>
        </row>
        <row r="136">
          <cell r="N136" t="str">
            <v>Germany</v>
          </cell>
          <cell r="W136" t="str">
            <v>Under Construction</v>
          </cell>
          <cell r="X136" t="str">
            <v>Operational</v>
          </cell>
          <cell r="Y136" t="str">
            <v>Operational</v>
          </cell>
          <cell r="Z136" t="str">
            <v>Operational</v>
          </cell>
          <cell r="AA136" t="str">
            <v>Operational</v>
          </cell>
          <cell r="AB136" t="str">
            <v>Operational</v>
          </cell>
          <cell r="AC136" t="str">
            <v>Operational</v>
          </cell>
          <cell r="AD136" t="str">
            <v>Operational</v>
          </cell>
          <cell r="AE136" t="str">
            <v>Operational</v>
          </cell>
          <cell r="AF136" t="str">
            <v>Operational</v>
          </cell>
        </row>
        <row r="137">
          <cell r="N137" t="str">
            <v>Germany</v>
          </cell>
          <cell r="W137" t="str">
            <v>Operational</v>
          </cell>
          <cell r="X137" t="str">
            <v>Operational</v>
          </cell>
          <cell r="Y137" t="str">
            <v>Operational</v>
          </cell>
          <cell r="Z137" t="str">
            <v>Not Operational</v>
          </cell>
          <cell r="AA137" t="str">
            <v>Not Operational</v>
          </cell>
          <cell r="AB137" t="str">
            <v>Not Operational</v>
          </cell>
          <cell r="AC137" t="str">
            <v>Not Operational</v>
          </cell>
          <cell r="AD137" t="str">
            <v>Not Operational</v>
          </cell>
          <cell r="AE137" t="str">
            <v>Not Operational</v>
          </cell>
          <cell r="AF137" t="str">
            <v>Not Operational</v>
          </cell>
        </row>
        <row r="138">
          <cell r="N138" t="str">
            <v>Germany</v>
          </cell>
          <cell r="W138" t="str">
            <v>Under Construction</v>
          </cell>
          <cell r="X138" t="str">
            <v>Under Construction</v>
          </cell>
          <cell r="Y138" t="str">
            <v>Under Construction</v>
          </cell>
          <cell r="Z138" t="str">
            <v>Under Construction</v>
          </cell>
          <cell r="AA138" t="str">
            <v>Under Construction</v>
          </cell>
          <cell r="AB138" t="str">
            <v>Under Construction</v>
          </cell>
          <cell r="AC138" t="str">
            <v>Under Construction</v>
          </cell>
          <cell r="AD138" t="str">
            <v>Under Construction</v>
          </cell>
          <cell r="AE138" t="str">
            <v>Operational</v>
          </cell>
          <cell r="AF138" t="str">
            <v>Operational</v>
          </cell>
        </row>
        <row r="139">
          <cell r="N139" t="str">
            <v>Germany</v>
          </cell>
          <cell r="W139" t="str">
            <v>Under Construction</v>
          </cell>
          <cell r="X139" t="str">
            <v>Under Construction</v>
          </cell>
          <cell r="Y139" t="str">
            <v>Under Construction</v>
          </cell>
          <cell r="Z139" t="str">
            <v>Under Construction</v>
          </cell>
          <cell r="AA139" t="str">
            <v>Under Construction</v>
          </cell>
          <cell r="AB139" t="str">
            <v>Under Construction</v>
          </cell>
          <cell r="AC139" t="str">
            <v>Under Construction</v>
          </cell>
          <cell r="AD139" t="str">
            <v>Under Construction</v>
          </cell>
          <cell r="AE139" t="str">
            <v>Under Construction</v>
          </cell>
          <cell r="AF139" t="str">
            <v>Under Construction</v>
          </cell>
        </row>
        <row r="140">
          <cell r="N140" t="str">
            <v>Germany</v>
          </cell>
          <cell r="W140" t="str">
            <v>Under Construction</v>
          </cell>
          <cell r="X140" t="str">
            <v>Under Construction</v>
          </cell>
          <cell r="Y140" t="str">
            <v>Under Construction</v>
          </cell>
          <cell r="Z140" t="str">
            <v>Under Construction</v>
          </cell>
          <cell r="AA140" t="str">
            <v>Under Construction</v>
          </cell>
          <cell r="AB140" t="str">
            <v>Under Construction</v>
          </cell>
          <cell r="AC140" t="str">
            <v>Under Construction</v>
          </cell>
          <cell r="AD140" t="str">
            <v>Under Construction</v>
          </cell>
          <cell r="AE140" t="str">
            <v>Under Construction</v>
          </cell>
          <cell r="AF140" t="str">
            <v>Under Construction</v>
          </cell>
        </row>
        <row r="141">
          <cell r="N141" t="str">
            <v>Germany</v>
          </cell>
          <cell r="W141" t="str">
            <v>Under Construction</v>
          </cell>
          <cell r="X141" t="str">
            <v>Under Construction</v>
          </cell>
          <cell r="Y141" t="str">
            <v>Under Construction</v>
          </cell>
          <cell r="Z141" t="str">
            <v>Under Construction</v>
          </cell>
          <cell r="AA141" t="str">
            <v>Under Construction</v>
          </cell>
          <cell r="AB141" t="str">
            <v>Operational</v>
          </cell>
          <cell r="AC141" t="str">
            <v>Operational</v>
          </cell>
          <cell r="AD141" t="str">
            <v>Operational</v>
          </cell>
          <cell r="AE141" t="str">
            <v>Operational</v>
          </cell>
          <cell r="AF141" t="str">
            <v>Operational</v>
          </cell>
        </row>
        <row r="142">
          <cell r="N142" t="str">
            <v>Germany</v>
          </cell>
          <cell r="W142" t="str">
            <v>Operational</v>
          </cell>
          <cell r="X142" t="str">
            <v>Operational</v>
          </cell>
          <cell r="Y142" t="str">
            <v>Operational</v>
          </cell>
          <cell r="Z142" t="str">
            <v>Operational</v>
          </cell>
          <cell r="AA142" t="str">
            <v>Operational</v>
          </cell>
          <cell r="AB142" t="str">
            <v>Operational</v>
          </cell>
          <cell r="AC142" t="str">
            <v>Operational</v>
          </cell>
          <cell r="AD142" t="str">
            <v>Operational</v>
          </cell>
          <cell r="AE142" t="str">
            <v>Operational</v>
          </cell>
          <cell r="AF142" t="str">
            <v>Operational</v>
          </cell>
        </row>
        <row r="143">
          <cell r="N143" t="str">
            <v>Germany</v>
          </cell>
          <cell r="W143" t="str">
            <v>Under Construction</v>
          </cell>
          <cell r="X143" t="str">
            <v>Under Construction</v>
          </cell>
          <cell r="Y143" t="str">
            <v>Under Construction</v>
          </cell>
          <cell r="Z143" t="str">
            <v>Operational</v>
          </cell>
          <cell r="AA143" t="str">
            <v>Operational</v>
          </cell>
          <cell r="AB143" t="str">
            <v>Operational</v>
          </cell>
          <cell r="AC143" t="str">
            <v>Operational</v>
          </cell>
          <cell r="AD143" t="str">
            <v>Operational</v>
          </cell>
          <cell r="AE143" t="str">
            <v>Operational</v>
          </cell>
          <cell r="AF143" t="str">
            <v>Operational</v>
          </cell>
        </row>
        <row r="144">
          <cell r="N144" t="str">
            <v>Germany</v>
          </cell>
          <cell r="W144" t="str">
            <v>Operational</v>
          </cell>
          <cell r="X144" t="str">
            <v>Operational</v>
          </cell>
          <cell r="Y144" t="str">
            <v>Operational</v>
          </cell>
          <cell r="Z144" t="str">
            <v>Operational</v>
          </cell>
          <cell r="AA144" t="str">
            <v>Operational</v>
          </cell>
          <cell r="AB144" t="str">
            <v>Operational</v>
          </cell>
          <cell r="AC144" t="str">
            <v>Operational</v>
          </cell>
          <cell r="AD144" t="str">
            <v>Operational</v>
          </cell>
          <cell r="AE144" t="str">
            <v>Operational</v>
          </cell>
          <cell r="AF144" t="str">
            <v>Operational</v>
          </cell>
        </row>
        <row r="145">
          <cell r="N145" t="str">
            <v>Germany</v>
          </cell>
          <cell r="W145" t="str">
            <v>Operational</v>
          </cell>
          <cell r="X145" t="str">
            <v>Operational</v>
          </cell>
          <cell r="Y145" t="str">
            <v>Operational</v>
          </cell>
          <cell r="Z145" t="str">
            <v>Operational</v>
          </cell>
          <cell r="AA145" t="str">
            <v>Operational</v>
          </cell>
          <cell r="AB145" t="str">
            <v>Operational</v>
          </cell>
          <cell r="AC145" t="str">
            <v>Operational</v>
          </cell>
          <cell r="AD145" t="str">
            <v>Operational</v>
          </cell>
          <cell r="AE145" t="str">
            <v>Operational</v>
          </cell>
          <cell r="AF145" t="str">
            <v>Operational</v>
          </cell>
        </row>
        <row r="146">
          <cell r="N146" t="str">
            <v>Germany</v>
          </cell>
          <cell r="W146" t="str">
            <v>Operational</v>
          </cell>
          <cell r="X146" t="str">
            <v>Operational</v>
          </cell>
          <cell r="Y146" t="str">
            <v>Operational</v>
          </cell>
          <cell r="Z146" t="str">
            <v>Operational</v>
          </cell>
          <cell r="AA146" t="str">
            <v>Operational</v>
          </cell>
          <cell r="AB146" t="str">
            <v>Operational</v>
          </cell>
          <cell r="AC146" t="str">
            <v>Operational</v>
          </cell>
          <cell r="AD146" t="str">
            <v>Operational</v>
          </cell>
          <cell r="AE146" t="str">
            <v>Operational</v>
          </cell>
          <cell r="AF146" t="str">
            <v>Operational</v>
          </cell>
        </row>
        <row r="147">
          <cell r="N147" t="str">
            <v>Germany</v>
          </cell>
          <cell r="W147" t="str">
            <v>Operational</v>
          </cell>
          <cell r="X147" t="str">
            <v>Operational</v>
          </cell>
          <cell r="Y147" t="str">
            <v>Operational</v>
          </cell>
          <cell r="Z147" t="str">
            <v>Operational</v>
          </cell>
          <cell r="AA147" t="str">
            <v>Operational</v>
          </cell>
          <cell r="AB147" t="str">
            <v>Operational</v>
          </cell>
          <cell r="AC147" t="str">
            <v>Operational</v>
          </cell>
          <cell r="AD147" t="str">
            <v>Operational</v>
          </cell>
          <cell r="AE147" t="str">
            <v>Operational</v>
          </cell>
          <cell r="AF147" t="str">
            <v>Operational</v>
          </cell>
        </row>
        <row r="148">
          <cell r="N148" t="str">
            <v>Germany</v>
          </cell>
          <cell r="W148" t="str">
            <v>Operational</v>
          </cell>
          <cell r="X148" t="str">
            <v>Operational</v>
          </cell>
          <cell r="Y148" t="str">
            <v>Operational</v>
          </cell>
          <cell r="Z148" t="str">
            <v>Operational</v>
          </cell>
          <cell r="AA148" t="str">
            <v>Operational</v>
          </cell>
          <cell r="AB148" t="str">
            <v>Operational</v>
          </cell>
          <cell r="AC148" t="str">
            <v>Operational</v>
          </cell>
          <cell r="AD148" t="str">
            <v>Operational</v>
          </cell>
          <cell r="AE148" t="str">
            <v>Operational</v>
          </cell>
          <cell r="AF148" t="str">
            <v>Operational</v>
          </cell>
        </row>
        <row r="149">
          <cell r="N149" t="str">
            <v>Germany</v>
          </cell>
          <cell r="W149" t="str">
            <v>Operational</v>
          </cell>
          <cell r="X149" t="str">
            <v>Operational</v>
          </cell>
          <cell r="Y149" t="str">
            <v>Operational</v>
          </cell>
          <cell r="Z149" t="str">
            <v>Operational</v>
          </cell>
          <cell r="AA149" t="str">
            <v>Operational</v>
          </cell>
          <cell r="AB149" t="str">
            <v>Operational</v>
          </cell>
          <cell r="AC149" t="str">
            <v>Operational</v>
          </cell>
          <cell r="AD149" t="str">
            <v>Operational</v>
          </cell>
          <cell r="AE149" t="str">
            <v>Operational</v>
          </cell>
          <cell r="AF149" t="str">
            <v>Operational</v>
          </cell>
        </row>
        <row r="150">
          <cell r="N150" t="str">
            <v>Germany</v>
          </cell>
          <cell r="W150" t="str">
            <v>Operational</v>
          </cell>
          <cell r="X150" t="str">
            <v>Operational</v>
          </cell>
          <cell r="Y150" t="str">
            <v>Operational</v>
          </cell>
          <cell r="Z150" t="str">
            <v>Operational</v>
          </cell>
          <cell r="AA150" t="str">
            <v>Operational</v>
          </cell>
          <cell r="AB150" t="str">
            <v>Operational</v>
          </cell>
          <cell r="AC150" t="str">
            <v>Operational</v>
          </cell>
          <cell r="AD150" t="str">
            <v>Operational</v>
          </cell>
          <cell r="AE150" t="str">
            <v>Operational</v>
          </cell>
          <cell r="AF150" t="str">
            <v>Operational</v>
          </cell>
        </row>
        <row r="151">
          <cell r="N151" t="str">
            <v>Germany</v>
          </cell>
          <cell r="W151" t="str">
            <v>Operational</v>
          </cell>
          <cell r="X151" t="str">
            <v>Operational</v>
          </cell>
          <cell r="Y151" t="str">
            <v>Operational</v>
          </cell>
          <cell r="Z151" t="str">
            <v>Operational</v>
          </cell>
          <cell r="AA151" t="str">
            <v>Operational</v>
          </cell>
          <cell r="AB151" t="str">
            <v>Operational</v>
          </cell>
          <cell r="AC151" t="str">
            <v>Operational</v>
          </cell>
          <cell r="AD151" t="str">
            <v>Operational</v>
          </cell>
          <cell r="AE151" t="str">
            <v>Operational</v>
          </cell>
          <cell r="AF151" t="str">
            <v>Operational</v>
          </cell>
        </row>
        <row r="152">
          <cell r="N152" t="str">
            <v>Germany</v>
          </cell>
          <cell r="W152" t="str">
            <v>Operational</v>
          </cell>
          <cell r="X152" t="str">
            <v>Operational</v>
          </cell>
          <cell r="Y152" t="str">
            <v>Operational</v>
          </cell>
          <cell r="Z152" t="str">
            <v>Operational</v>
          </cell>
          <cell r="AA152" t="str">
            <v>Operational</v>
          </cell>
          <cell r="AB152" t="str">
            <v>Operational</v>
          </cell>
          <cell r="AC152" t="str">
            <v>Operational</v>
          </cell>
          <cell r="AD152" t="str">
            <v>Operational</v>
          </cell>
          <cell r="AE152" t="str">
            <v>Operational</v>
          </cell>
          <cell r="AF152" t="str">
            <v>Operational</v>
          </cell>
        </row>
        <row r="153">
          <cell r="N153" t="str">
            <v>Germany</v>
          </cell>
          <cell r="W153" t="str">
            <v>Operational</v>
          </cell>
          <cell r="X153" t="str">
            <v>Operational</v>
          </cell>
          <cell r="Y153" t="str">
            <v>Operational</v>
          </cell>
          <cell r="Z153" t="str">
            <v>Operational</v>
          </cell>
          <cell r="AA153" t="str">
            <v>Operational</v>
          </cell>
          <cell r="AB153" t="str">
            <v>Operational</v>
          </cell>
          <cell r="AC153" t="str">
            <v>Operational</v>
          </cell>
          <cell r="AD153" t="str">
            <v>Operational</v>
          </cell>
          <cell r="AE153" t="str">
            <v>Operational</v>
          </cell>
          <cell r="AF153" t="str">
            <v>Operational</v>
          </cell>
        </row>
        <row r="154">
          <cell r="N154" t="str">
            <v>Germany</v>
          </cell>
          <cell r="W154" t="str">
            <v>Operational</v>
          </cell>
          <cell r="X154" t="str">
            <v>Operational</v>
          </cell>
          <cell r="Y154" t="str">
            <v>Operational</v>
          </cell>
          <cell r="Z154" t="str">
            <v>Operational</v>
          </cell>
          <cell r="AA154" t="str">
            <v>Operational</v>
          </cell>
          <cell r="AB154" t="str">
            <v>Operational</v>
          </cell>
          <cell r="AC154" t="str">
            <v>Operational</v>
          </cell>
          <cell r="AD154" t="str">
            <v>Operational</v>
          </cell>
          <cell r="AE154" t="str">
            <v>Operational</v>
          </cell>
          <cell r="AF154" t="str">
            <v>Operational</v>
          </cell>
        </row>
        <row r="155">
          <cell r="N155" t="str">
            <v>Germany</v>
          </cell>
          <cell r="W155" t="str">
            <v>Operational</v>
          </cell>
          <cell r="X155" t="str">
            <v>Operational</v>
          </cell>
          <cell r="Y155" t="str">
            <v>Operational</v>
          </cell>
          <cell r="Z155" t="str">
            <v>Operational</v>
          </cell>
          <cell r="AA155" t="str">
            <v>Operational</v>
          </cell>
          <cell r="AB155" t="str">
            <v>Operational</v>
          </cell>
          <cell r="AC155" t="str">
            <v>Operational</v>
          </cell>
          <cell r="AD155" t="str">
            <v>Operational</v>
          </cell>
          <cell r="AE155" t="str">
            <v>Operational</v>
          </cell>
          <cell r="AF155" t="str">
            <v>Operational</v>
          </cell>
        </row>
        <row r="156">
          <cell r="N156" t="str">
            <v>Germany</v>
          </cell>
          <cell r="W156" t="str">
            <v>Operational</v>
          </cell>
          <cell r="X156" t="str">
            <v>Operational</v>
          </cell>
          <cell r="Y156" t="str">
            <v>Operational</v>
          </cell>
          <cell r="Z156" t="str">
            <v>Operational</v>
          </cell>
          <cell r="AA156" t="str">
            <v>Operational</v>
          </cell>
          <cell r="AB156" t="str">
            <v>Operational</v>
          </cell>
          <cell r="AC156" t="str">
            <v>Operational</v>
          </cell>
          <cell r="AD156" t="str">
            <v>Operational</v>
          </cell>
          <cell r="AE156" t="str">
            <v>Operational</v>
          </cell>
          <cell r="AF156" t="str">
            <v>Operational</v>
          </cell>
        </row>
        <row r="157">
          <cell r="N157" t="str">
            <v>Germany</v>
          </cell>
          <cell r="W157" t="str">
            <v>Operational</v>
          </cell>
          <cell r="X157" t="str">
            <v>Operational</v>
          </cell>
          <cell r="Y157" t="str">
            <v>Operational</v>
          </cell>
          <cell r="Z157" t="str">
            <v>Operational</v>
          </cell>
          <cell r="AA157" t="str">
            <v>Operational</v>
          </cell>
          <cell r="AB157" t="str">
            <v>Operational</v>
          </cell>
          <cell r="AC157" t="str">
            <v>Operational</v>
          </cell>
          <cell r="AD157" t="str">
            <v>Operational</v>
          </cell>
          <cell r="AE157" t="str">
            <v>Operational</v>
          </cell>
          <cell r="AF157" t="str">
            <v>Operational</v>
          </cell>
        </row>
        <row r="158">
          <cell r="N158" t="str">
            <v>Germany</v>
          </cell>
          <cell r="W158" t="str">
            <v>Operational</v>
          </cell>
          <cell r="X158" t="str">
            <v>Operational</v>
          </cell>
          <cell r="Y158" t="str">
            <v>Operational</v>
          </cell>
          <cell r="Z158" t="str">
            <v>Operational</v>
          </cell>
          <cell r="AA158" t="str">
            <v>Operational</v>
          </cell>
          <cell r="AB158" t="str">
            <v>Operational</v>
          </cell>
          <cell r="AC158" t="str">
            <v>Operational</v>
          </cell>
          <cell r="AD158" t="str">
            <v>Operational</v>
          </cell>
          <cell r="AE158" t="str">
            <v>Operational</v>
          </cell>
          <cell r="AF158" t="str">
            <v>Operational</v>
          </cell>
        </row>
        <row r="159">
          <cell r="N159" t="str">
            <v>Germany</v>
          </cell>
          <cell r="W159" t="str">
            <v>Operational</v>
          </cell>
          <cell r="X159" t="str">
            <v>Operational</v>
          </cell>
          <cell r="Y159" t="str">
            <v>Operational</v>
          </cell>
          <cell r="Z159" t="str">
            <v>Operational</v>
          </cell>
          <cell r="AA159" t="str">
            <v>Operational</v>
          </cell>
          <cell r="AB159" t="str">
            <v>Operational</v>
          </cell>
          <cell r="AC159" t="str">
            <v>Operational</v>
          </cell>
          <cell r="AD159" t="str">
            <v>Operational</v>
          </cell>
          <cell r="AE159" t="str">
            <v>Operational</v>
          </cell>
          <cell r="AF159" t="str">
            <v>Operational</v>
          </cell>
        </row>
        <row r="160">
          <cell r="N160" t="str">
            <v>Germany</v>
          </cell>
          <cell r="W160" t="str">
            <v>Operational</v>
          </cell>
          <cell r="X160" t="str">
            <v>Operational</v>
          </cell>
          <cell r="Y160" t="str">
            <v>Operational</v>
          </cell>
          <cell r="Z160" t="str">
            <v>Operational</v>
          </cell>
          <cell r="AA160" t="str">
            <v>Operational</v>
          </cell>
          <cell r="AB160" t="str">
            <v>Operational</v>
          </cell>
          <cell r="AC160" t="str">
            <v>Operational</v>
          </cell>
          <cell r="AD160" t="str">
            <v>Operational</v>
          </cell>
          <cell r="AE160" t="str">
            <v>Operational</v>
          </cell>
          <cell r="AF160" t="str">
            <v>Operational</v>
          </cell>
        </row>
        <row r="161">
          <cell r="N161" t="str">
            <v>Germany</v>
          </cell>
          <cell r="W161" t="str">
            <v>Operational</v>
          </cell>
          <cell r="X161" t="str">
            <v>Operational</v>
          </cell>
          <cell r="Y161" t="str">
            <v>Operational</v>
          </cell>
          <cell r="Z161" t="str">
            <v>Operational</v>
          </cell>
          <cell r="AA161" t="str">
            <v>Operational</v>
          </cell>
          <cell r="AB161" t="str">
            <v>Operational</v>
          </cell>
          <cell r="AC161" t="str">
            <v>Operational</v>
          </cell>
          <cell r="AD161" t="str">
            <v>Operational</v>
          </cell>
          <cell r="AE161" t="str">
            <v>Operational</v>
          </cell>
          <cell r="AF161" t="str">
            <v>Operational</v>
          </cell>
        </row>
        <row r="162">
          <cell r="N162" t="str">
            <v>Germany</v>
          </cell>
          <cell r="W162" t="str">
            <v>Operational</v>
          </cell>
          <cell r="X162" t="str">
            <v>Operational</v>
          </cell>
          <cell r="Y162" t="str">
            <v>Operational</v>
          </cell>
          <cell r="Z162" t="str">
            <v>Operational</v>
          </cell>
          <cell r="AA162" t="str">
            <v>Operational</v>
          </cell>
          <cell r="AB162" t="str">
            <v>Operational</v>
          </cell>
          <cell r="AC162" t="str">
            <v>Operational</v>
          </cell>
          <cell r="AD162" t="str">
            <v>Operational</v>
          </cell>
          <cell r="AE162" t="str">
            <v>Operational</v>
          </cell>
          <cell r="AF162" t="str">
            <v>Operational</v>
          </cell>
        </row>
        <row r="163">
          <cell r="N163" t="str">
            <v>Germany</v>
          </cell>
          <cell r="W163" t="str">
            <v>Operational</v>
          </cell>
          <cell r="X163" t="str">
            <v>Operational</v>
          </cell>
          <cell r="Y163" t="str">
            <v>Operational</v>
          </cell>
          <cell r="Z163" t="str">
            <v>Operational</v>
          </cell>
          <cell r="AA163" t="str">
            <v>Operational</v>
          </cell>
          <cell r="AB163" t="str">
            <v>Operational</v>
          </cell>
          <cell r="AC163" t="str">
            <v>Operational</v>
          </cell>
          <cell r="AD163" t="str">
            <v>Operational</v>
          </cell>
          <cell r="AE163" t="str">
            <v>Operational</v>
          </cell>
          <cell r="AF163" t="str">
            <v>Operational</v>
          </cell>
        </row>
        <row r="164">
          <cell r="N164" t="str">
            <v>Germany</v>
          </cell>
          <cell r="W164" t="str">
            <v>Operational</v>
          </cell>
          <cell r="X164" t="str">
            <v>Operational</v>
          </cell>
          <cell r="Y164" t="str">
            <v>Operational</v>
          </cell>
          <cell r="Z164" t="str">
            <v>Operational</v>
          </cell>
          <cell r="AA164" t="str">
            <v>Operational</v>
          </cell>
          <cell r="AB164" t="str">
            <v>Operational</v>
          </cell>
          <cell r="AC164" t="str">
            <v>Operational</v>
          </cell>
          <cell r="AD164" t="str">
            <v>Operational</v>
          </cell>
          <cell r="AE164" t="str">
            <v>Operational</v>
          </cell>
          <cell r="AF164" t="str">
            <v>Operational</v>
          </cell>
        </row>
        <row r="165">
          <cell r="N165" t="str">
            <v>Germany</v>
          </cell>
          <cell r="W165" t="str">
            <v>Operational</v>
          </cell>
          <cell r="X165" t="str">
            <v>Operational</v>
          </cell>
          <cell r="Y165" t="str">
            <v>Operational</v>
          </cell>
          <cell r="Z165" t="str">
            <v>Operational</v>
          </cell>
          <cell r="AA165" t="str">
            <v>Operational</v>
          </cell>
          <cell r="AB165" t="str">
            <v>Operational</v>
          </cell>
          <cell r="AC165" t="str">
            <v>Operational</v>
          </cell>
          <cell r="AD165" t="str">
            <v>Operational</v>
          </cell>
          <cell r="AE165" t="str">
            <v>Operational</v>
          </cell>
          <cell r="AF165" t="str">
            <v>Operational</v>
          </cell>
        </row>
        <row r="166">
          <cell r="N166" t="str">
            <v>Germany</v>
          </cell>
          <cell r="W166" t="str">
            <v>Under Construction</v>
          </cell>
          <cell r="X166" t="str">
            <v>Under Construction</v>
          </cell>
          <cell r="Y166" t="str">
            <v>Under Construction</v>
          </cell>
          <cell r="Z166" t="str">
            <v>Operational</v>
          </cell>
          <cell r="AA166" t="str">
            <v>Operational</v>
          </cell>
          <cell r="AB166" t="str">
            <v>Operational</v>
          </cell>
          <cell r="AC166" t="str">
            <v>Operational</v>
          </cell>
          <cell r="AD166" t="str">
            <v>Operational</v>
          </cell>
          <cell r="AE166" t="str">
            <v>Operational</v>
          </cell>
          <cell r="AF166" t="str">
            <v>Operational</v>
          </cell>
        </row>
        <row r="167">
          <cell r="N167" t="str">
            <v>Germany</v>
          </cell>
          <cell r="W167" t="str">
            <v>Operational</v>
          </cell>
          <cell r="X167" t="str">
            <v>Operational</v>
          </cell>
          <cell r="Y167" t="str">
            <v>Operational</v>
          </cell>
          <cell r="Z167" t="str">
            <v>Operational</v>
          </cell>
          <cell r="AA167" t="str">
            <v>Operational</v>
          </cell>
          <cell r="AB167" t="str">
            <v>Operational</v>
          </cell>
          <cell r="AC167" t="str">
            <v>Operational</v>
          </cell>
          <cell r="AD167" t="str">
            <v>Operational</v>
          </cell>
          <cell r="AE167" t="str">
            <v>Operational</v>
          </cell>
          <cell r="AF167" t="str">
            <v>Operational</v>
          </cell>
        </row>
        <row r="168">
          <cell r="N168" t="str">
            <v>Germany</v>
          </cell>
          <cell r="W168" t="str">
            <v>Operational</v>
          </cell>
          <cell r="X168" t="str">
            <v>Operational</v>
          </cell>
          <cell r="Y168" t="str">
            <v>Operational</v>
          </cell>
          <cell r="Z168" t="str">
            <v>Operational</v>
          </cell>
          <cell r="AA168" t="str">
            <v>Operational</v>
          </cell>
          <cell r="AB168" t="str">
            <v>Operational</v>
          </cell>
          <cell r="AC168" t="str">
            <v>Operational</v>
          </cell>
          <cell r="AD168" t="str">
            <v>Operational</v>
          </cell>
          <cell r="AE168" t="str">
            <v>Operational</v>
          </cell>
          <cell r="AF168" t="str">
            <v>Operational</v>
          </cell>
        </row>
        <row r="169">
          <cell r="N169" t="str">
            <v>Germany</v>
          </cell>
          <cell r="W169" t="str">
            <v>Operational</v>
          </cell>
          <cell r="X169" t="str">
            <v>Operational</v>
          </cell>
          <cell r="Y169" t="str">
            <v>Operational</v>
          </cell>
          <cell r="Z169" t="str">
            <v>Operational</v>
          </cell>
          <cell r="AA169" t="str">
            <v>Operational</v>
          </cell>
          <cell r="AB169" t="str">
            <v>Operational</v>
          </cell>
          <cell r="AC169" t="str">
            <v>Operational</v>
          </cell>
          <cell r="AD169" t="str">
            <v>Operational</v>
          </cell>
          <cell r="AE169" t="str">
            <v>Operational</v>
          </cell>
          <cell r="AF169" t="str">
            <v>Operational</v>
          </cell>
        </row>
        <row r="170">
          <cell r="N170" t="str">
            <v>Germany</v>
          </cell>
          <cell r="W170" t="str">
            <v>Operational</v>
          </cell>
          <cell r="X170" t="str">
            <v>Operational</v>
          </cell>
          <cell r="Y170" t="str">
            <v>Operational</v>
          </cell>
          <cell r="Z170" t="str">
            <v>Operational</v>
          </cell>
          <cell r="AA170" t="str">
            <v>Operational</v>
          </cell>
          <cell r="AB170" t="str">
            <v>Operational</v>
          </cell>
          <cell r="AC170" t="str">
            <v>Operational</v>
          </cell>
          <cell r="AD170" t="str">
            <v>Operational</v>
          </cell>
          <cell r="AE170" t="str">
            <v>Operational</v>
          </cell>
          <cell r="AF170" t="str">
            <v>Operational</v>
          </cell>
        </row>
        <row r="171">
          <cell r="N171" t="str">
            <v>Germany</v>
          </cell>
          <cell r="W171" t="str">
            <v>Operational</v>
          </cell>
          <cell r="X171" t="str">
            <v>Operational</v>
          </cell>
          <cell r="Y171" t="str">
            <v>Operational</v>
          </cell>
          <cell r="Z171" t="str">
            <v>Operational</v>
          </cell>
          <cell r="AA171" t="str">
            <v>Operational</v>
          </cell>
          <cell r="AB171" t="str">
            <v>Operational</v>
          </cell>
          <cell r="AC171" t="str">
            <v>Operational</v>
          </cell>
          <cell r="AD171" t="str">
            <v>Operational</v>
          </cell>
          <cell r="AE171" t="str">
            <v>Operational</v>
          </cell>
          <cell r="AF171" t="str">
            <v>Operational</v>
          </cell>
        </row>
        <row r="172">
          <cell r="N172" t="str">
            <v>Germany</v>
          </cell>
          <cell r="W172" t="str">
            <v>Operational</v>
          </cell>
          <cell r="X172" t="str">
            <v>Operational</v>
          </cell>
          <cell r="Y172" t="str">
            <v>Operational</v>
          </cell>
          <cell r="Z172" t="str">
            <v>Operational</v>
          </cell>
          <cell r="AA172" t="str">
            <v>Operational</v>
          </cell>
          <cell r="AB172" t="str">
            <v>Operational</v>
          </cell>
          <cell r="AC172" t="str">
            <v>Operational</v>
          </cell>
          <cell r="AD172" t="str">
            <v>Operational</v>
          </cell>
          <cell r="AE172" t="str">
            <v>Operational</v>
          </cell>
          <cell r="AF172" t="str">
            <v>Operational</v>
          </cell>
        </row>
        <row r="173">
          <cell r="N173" t="str">
            <v>Germany</v>
          </cell>
          <cell r="W173" t="str">
            <v>Operational</v>
          </cell>
          <cell r="X173" t="str">
            <v>Operational</v>
          </cell>
          <cell r="Y173" t="str">
            <v>Operational</v>
          </cell>
          <cell r="Z173" t="str">
            <v>Operational</v>
          </cell>
          <cell r="AA173" t="str">
            <v>Operational</v>
          </cell>
          <cell r="AB173" t="str">
            <v>Operational</v>
          </cell>
          <cell r="AC173" t="str">
            <v>Operational</v>
          </cell>
          <cell r="AD173" t="str">
            <v>Operational</v>
          </cell>
          <cell r="AE173" t="str">
            <v>Operational</v>
          </cell>
          <cell r="AF173" t="str">
            <v>Operational</v>
          </cell>
        </row>
        <row r="174">
          <cell r="N174" t="str">
            <v>Germany</v>
          </cell>
          <cell r="W174" t="str">
            <v>Operational</v>
          </cell>
          <cell r="X174" t="str">
            <v>Operational</v>
          </cell>
          <cell r="Y174" t="str">
            <v>Operational</v>
          </cell>
          <cell r="Z174" t="str">
            <v>Operational</v>
          </cell>
          <cell r="AA174" t="str">
            <v>Operational</v>
          </cell>
          <cell r="AB174" t="str">
            <v>Operational</v>
          </cell>
          <cell r="AC174" t="str">
            <v>Operational</v>
          </cell>
          <cell r="AD174" t="str">
            <v>Operational</v>
          </cell>
          <cell r="AE174" t="str">
            <v>Operational</v>
          </cell>
          <cell r="AF174" t="str">
            <v>Operational</v>
          </cell>
        </row>
        <row r="175">
          <cell r="N175" t="str">
            <v>Germany</v>
          </cell>
          <cell r="W175" t="str">
            <v>Operational</v>
          </cell>
          <cell r="X175" t="str">
            <v>Operational</v>
          </cell>
          <cell r="Y175" t="str">
            <v>Operational</v>
          </cell>
          <cell r="Z175" t="str">
            <v>Operational</v>
          </cell>
          <cell r="AA175" t="str">
            <v>Operational</v>
          </cell>
          <cell r="AB175" t="str">
            <v>Operational</v>
          </cell>
          <cell r="AC175" t="str">
            <v>Operational</v>
          </cell>
          <cell r="AD175" t="str">
            <v>Operational</v>
          </cell>
          <cell r="AE175" t="str">
            <v>Operational</v>
          </cell>
          <cell r="AF175" t="str">
            <v>Operational</v>
          </cell>
        </row>
        <row r="176">
          <cell r="N176" t="str">
            <v>Germany</v>
          </cell>
          <cell r="W176" t="str">
            <v>Operational</v>
          </cell>
          <cell r="X176" t="str">
            <v>Operational</v>
          </cell>
          <cell r="Y176" t="str">
            <v>Operational</v>
          </cell>
          <cell r="Z176" t="str">
            <v>Operational</v>
          </cell>
          <cell r="AA176" t="str">
            <v>Operational</v>
          </cell>
          <cell r="AB176" t="str">
            <v>Operational</v>
          </cell>
          <cell r="AC176" t="str">
            <v>Operational</v>
          </cell>
          <cell r="AD176" t="str">
            <v>Operational</v>
          </cell>
          <cell r="AE176" t="str">
            <v>Operational</v>
          </cell>
          <cell r="AF176" t="str">
            <v>Operational</v>
          </cell>
        </row>
        <row r="177">
          <cell r="N177" t="str">
            <v>Germany</v>
          </cell>
          <cell r="W177" t="str">
            <v>Operational</v>
          </cell>
          <cell r="X177" t="str">
            <v>Operational</v>
          </cell>
          <cell r="Y177" t="str">
            <v>Operational</v>
          </cell>
          <cell r="Z177" t="str">
            <v>Operational</v>
          </cell>
          <cell r="AA177" t="str">
            <v>Operational</v>
          </cell>
          <cell r="AB177" t="str">
            <v>Operational</v>
          </cell>
          <cell r="AC177" t="str">
            <v>Operational</v>
          </cell>
          <cell r="AD177" t="str">
            <v>Operational</v>
          </cell>
          <cell r="AE177" t="str">
            <v>Operational</v>
          </cell>
          <cell r="AF177" t="str">
            <v>Operational</v>
          </cell>
        </row>
        <row r="178">
          <cell r="N178" t="str">
            <v>Germany</v>
          </cell>
          <cell r="W178" t="str">
            <v>Operational</v>
          </cell>
          <cell r="X178" t="str">
            <v>Operational</v>
          </cell>
          <cell r="Y178" t="str">
            <v>Operational</v>
          </cell>
          <cell r="Z178" t="str">
            <v>Operational</v>
          </cell>
          <cell r="AA178" t="str">
            <v>Operational</v>
          </cell>
          <cell r="AB178" t="str">
            <v>Operational</v>
          </cell>
          <cell r="AC178" t="str">
            <v>Operational</v>
          </cell>
          <cell r="AD178" t="str">
            <v>Operational</v>
          </cell>
          <cell r="AE178" t="str">
            <v>Operational</v>
          </cell>
          <cell r="AF178" t="str">
            <v>Operational</v>
          </cell>
        </row>
        <row r="179">
          <cell r="N179" t="str">
            <v>Germany</v>
          </cell>
          <cell r="W179" t="str">
            <v>Operational</v>
          </cell>
          <cell r="X179" t="str">
            <v>Operational</v>
          </cell>
          <cell r="Y179" t="str">
            <v>Operational</v>
          </cell>
          <cell r="Z179" t="str">
            <v>Operational</v>
          </cell>
          <cell r="AA179" t="str">
            <v>Operational</v>
          </cell>
          <cell r="AB179" t="str">
            <v>Operational</v>
          </cell>
          <cell r="AC179" t="str">
            <v>Operational</v>
          </cell>
          <cell r="AD179" t="str">
            <v>Operational</v>
          </cell>
          <cell r="AE179" t="str">
            <v>Operational</v>
          </cell>
          <cell r="AF179" t="str">
            <v>Operational</v>
          </cell>
        </row>
        <row r="180">
          <cell r="N180" t="str">
            <v>Germany</v>
          </cell>
          <cell r="W180" t="str">
            <v>Operational</v>
          </cell>
          <cell r="X180" t="str">
            <v>Operational</v>
          </cell>
          <cell r="Y180" t="str">
            <v>Operational</v>
          </cell>
          <cell r="Z180" t="str">
            <v>Operational</v>
          </cell>
          <cell r="AA180" t="str">
            <v>Operational</v>
          </cell>
          <cell r="AB180" t="str">
            <v>Operational</v>
          </cell>
          <cell r="AC180" t="str">
            <v>Operational</v>
          </cell>
          <cell r="AD180" t="str">
            <v>Operational</v>
          </cell>
          <cell r="AE180" t="str">
            <v>Operational</v>
          </cell>
          <cell r="AF180" t="str">
            <v>Operational</v>
          </cell>
        </row>
        <row r="181">
          <cell r="N181" t="str">
            <v>Germany</v>
          </cell>
          <cell r="W181" t="str">
            <v>Operational</v>
          </cell>
          <cell r="X181" t="str">
            <v>Operational</v>
          </cell>
          <cell r="Y181" t="str">
            <v>Operational</v>
          </cell>
          <cell r="Z181" t="str">
            <v>Operational</v>
          </cell>
          <cell r="AA181" t="str">
            <v>Operational</v>
          </cell>
          <cell r="AB181" t="str">
            <v>Operational</v>
          </cell>
          <cell r="AC181" t="str">
            <v>Operational</v>
          </cell>
          <cell r="AD181" t="str">
            <v>Operational</v>
          </cell>
          <cell r="AE181" t="str">
            <v>Operational</v>
          </cell>
          <cell r="AF181" t="str">
            <v>Operational</v>
          </cell>
        </row>
        <row r="182">
          <cell r="N182" t="str">
            <v>Germany</v>
          </cell>
          <cell r="W182" t="str">
            <v>Operational</v>
          </cell>
          <cell r="X182" t="str">
            <v>Operational</v>
          </cell>
          <cell r="Y182" t="str">
            <v>Operational</v>
          </cell>
          <cell r="Z182" t="str">
            <v>Operational</v>
          </cell>
          <cell r="AA182" t="str">
            <v>Operational</v>
          </cell>
          <cell r="AB182" t="str">
            <v>Operational</v>
          </cell>
          <cell r="AC182" t="str">
            <v>Operational</v>
          </cell>
          <cell r="AD182" t="str">
            <v>Operational</v>
          </cell>
          <cell r="AE182" t="str">
            <v>Operational</v>
          </cell>
          <cell r="AF182" t="str">
            <v>Operational</v>
          </cell>
        </row>
        <row r="183">
          <cell r="N183" t="str">
            <v>Germany</v>
          </cell>
          <cell r="W183" t="str">
            <v>Operational</v>
          </cell>
          <cell r="X183" t="str">
            <v>Operational</v>
          </cell>
          <cell r="Y183" t="str">
            <v>Operational</v>
          </cell>
          <cell r="Z183" t="str">
            <v>Operational</v>
          </cell>
          <cell r="AA183" t="str">
            <v>Operational</v>
          </cell>
          <cell r="AB183" t="str">
            <v>Operational</v>
          </cell>
          <cell r="AC183" t="str">
            <v>Operational</v>
          </cell>
          <cell r="AD183" t="str">
            <v>Operational</v>
          </cell>
          <cell r="AE183" t="str">
            <v>Operational</v>
          </cell>
          <cell r="AF183" t="str">
            <v>Operational</v>
          </cell>
        </row>
        <row r="184">
          <cell r="N184" t="str">
            <v>Germany</v>
          </cell>
          <cell r="W184" t="str">
            <v>Operational</v>
          </cell>
          <cell r="X184" t="str">
            <v>Operational</v>
          </cell>
          <cell r="Y184" t="str">
            <v>Operational</v>
          </cell>
          <cell r="Z184" t="str">
            <v>Operational</v>
          </cell>
          <cell r="AA184" t="str">
            <v>Operational</v>
          </cell>
          <cell r="AB184" t="str">
            <v>Operational</v>
          </cell>
          <cell r="AC184" t="str">
            <v>Operational</v>
          </cell>
          <cell r="AD184" t="str">
            <v>Operational</v>
          </cell>
          <cell r="AE184" t="str">
            <v>Operational</v>
          </cell>
          <cell r="AF184" t="str">
            <v>Operational</v>
          </cell>
        </row>
        <row r="185">
          <cell r="N185" t="str">
            <v>Germany</v>
          </cell>
          <cell r="W185" t="str">
            <v>Operational</v>
          </cell>
          <cell r="X185" t="str">
            <v>Operational</v>
          </cell>
          <cell r="Y185" t="str">
            <v>Operational</v>
          </cell>
          <cell r="Z185" t="str">
            <v>Operational</v>
          </cell>
          <cell r="AA185" t="str">
            <v>Operational</v>
          </cell>
          <cell r="AB185" t="str">
            <v>Operational</v>
          </cell>
          <cell r="AC185" t="str">
            <v>Operational</v>
          </cell>
          <cell r="AD185" t="str">
            <v>Operational</v>
          </cell>
          <cell r="AE185" t="str">
            <v>Operational</v>
          </cell>
          <cell r="AF185" t="str">
            <v>Operational</v>
          </cell>
        </row>
        <row r="186">
          <cell r="N186" t="str">
            <v>Germany</v>
          </cell>
          <cell r="W186" t="str">
            <v>Operational</v>
          </cell>
          <cell r="X186" t="str">
            <v>Operational</v>
          </cell>
          <cell r="Y186" t="str">
            <v>Operational</v>
          </cell>
          <cell r="Z186" t="str">
            <v>Operational</v>
          </cell>
          <cell r="AA186" t="str">
            <v>Operational</v>
          </cell>
          <cell r="AB186" t="str">
            <v>Operational</v>
          </cell>
          <cell r="AC186" t="str">
            <v>Operational</v>
          </cell>
          <cell r="AD186" t="str">
            <v>Operational</v>
          </cell>
          <cell r="AE186" t="str">
            <v>Operational</v>
          </cell>
          <cell r="AF186" t="str">
            <v>Operational</v>
          </cell>
        </row>
        <row r="187">
          <cell r="N187" t="str">
            <v>Germany</v>
          </cell>
          <cell r="W187" t="str">
            <v>Operational</v>
          </cell>
          <cell r="X187" t="str">
            <v>Operational</v>
          </cell>
          <cell r="Y187" t="str">
            <v>Operational</v>
          </cell>
          <cell r="Z187" t="str">
            <v>Operational</v>
          </cell>
          <cell r="AA187" t="str">
            <v>Operational</v>
          </cell>
          <cell r="AB187" t="str">
            <v>Operational</v>
          </cell>
          <cell r="AC187" t="str">
            <v>Operational</v>
          </cell>
          <cell r="AD187" t="str">
            <v>Operational</v>
          </cell>
          <cell r="AE187" t="str">
            <v>Operational</v>
          </cell>
          <cell r="AF187" t="str">
            <v>Operational</v>
          </cell>
        </row>
        <row r="188">
          <cell r="N188" t="str">
            <v>Germany</v>
          </cell>
          <cell r="W188" t="str">
            <v>Operational</v>
          </cell>
          <cell r="X188" t="str">
            <v>Operational</v>
          </cell>
          <cell r="Y188" t="str">
            <v>Operational</v>
          </cell>
          <cell r="Z188" t="str">
            <v>Operational</v>
          </cell>
          <cell r="AA188" t="str">
            <v>Operational</v>
          </cell>
          <cell r="AB188" t="str">
            <v>Operational</v>
          </cell>
          <cell r="AC188" t="str">
            <v>Operational</v>
          </cell>
          <cell r="AD188" t="str">
            <v>Operational</v>
          </cell>
          <cell r="AE188" t="str">
            <v>Operational</v>
          </cell>
          <cell r="AF188" t="str">
            <v>Operational</v>
          </cell>
        </row>
        <row r="189">
          <cell r="N189" t="str">
            <v>Germany</v>
          </cell>
          <cell r="W189" t="str">
            <v>Operational</v>
          </cell>
          <cell r="X189" t="str">
            <v>Operational</v>
          </cell>
          <cell r="Y189" t="str">
            <v>Operational</v>
          </cell>
          <cell r="Z189" t="str">
            <v>Operational</v>
          </cell>
          <cell r="AA189" t="str">
            <v>Operational</v>
          </cell>
          <cell r="AB189" t="str">
            <v>Operational</v>
          </cell>
          <cell r="AC189" t="str">
            <v>Operational</v>
          </cell>
          <cell r="AD189" t="str">
            <v>Operational</v>
          </cell>
          <cell r="AE189" t="str">
            <v>Operational</v>
          </cell>
          <cell r="AF189" t="str">
            <v>Operational</v>
          </cell>
        </row>
        <row r="190">
          <cell r="N190" t="str">
            <v>Germany</v>
          </cell>
          <cell r="W190" t="str">
            <v>Operational</v>
          </cell>
          <cell r="X190" t="str">
            <v>Operational</v>
          </cell>
          <cell r="Y190" t="str">
            <v>Operational</v>
          </cell>
          <cell r="Z190" t="str">
            <v>Operational</v>
          </cell>
          <cell r="AA190" t="str">
            <v>Operational</v>
          </cell>
          <cell r="AB190" t="str">
            <v>Operational</v>
          </cell>
          <cell r="AC190" t="str">
            <v>Operational</v>
          </cell>
          <cell r="AD190" t="str">
            <v>Operational</v>
          </cell>
          <cell r="AE190" t="str">
            <v>Operational</v>
          </cell>
          <cell r="AF190" t="str">
            <v>Operational</v>
          </cell>
        </row>
        <row r="191">
          <cell r="N191" t="str">
            <v>Germany</v>
          </cell>
          <cell r="W191" t="str">
            <v>Operational</v>
          </cell>
          <cell r="X191" t="str">
            <v>Operational</v>
          </cell>
          <cell r="Y191" t="str">
            <v>Operational</v>
          </cell>
          <cell r="Z191" t="str">
            <v>Operational</v>
          </cell>
          <cell r="AA191" t="str">
            <v>Operational</v>
          </cell>
          <cell r="AB191" t="str">
            <v>Operational</v>
          </cell>
          <cell r="AC191" t="str">
            <v>Operational</v>
          </cell>
          <cell r="AD191" t="str">
            <v>Operational</v>
          </cell>
          <cell r="AE191" t="str">
            <v>Operational</v>
          </cell>
          <cell r="AF191" t="str">
            <v>Operational</v>
          </cell>
        </row>
        <row r="192">
          <cell r="N192" t="str">
            <v>Germany</v>
          </cell>
          <cell r="W192" t="str">
            <v>Operational</v>
          </cell>
          <cell r="X192" t="str">
            <v>Operational</v>
          </cell>
          <cell r="Y192" t="str">
            <v>Operational</v>
          </cell>
          <cell r="Z192" t="str">
            <v>Operational</v>
          </cell>
          <cell r="AA192" t="str">
            <v>Operational</v>
          </cell>
          <cell r="AB192" t="str">
            <v>Operational</v>
          </cell>
          <cell r="AC192" t="str">
            <v>Operational</v>
          </cell>
          <cell r="AD192" t="str">
            <v>Operational</v>
          </cell>
          <cell r="AE192" t="str">
            <v>Operational</v>
          </cell>
          <cell r="AF192" t="str">
            <v>Operational</v>
          </cell>
        </row>
        <row r="193">
          <cell r="N193" t="str">
            <v>Germany</v>
          </cell>
          <cell r="W193" t="str">
            <v>Operational</v>
          </cell>
          <cell r="X193" t="str">
            <v>Operational</v>
          </cell>
          <cell r="Y193" t="str">
            <v>Operational</v>
          </cell>
          <cell r="Z193" t="str">
            <v>Operational</v>
          </cell>
          <cell r="AA193" t="str">
            <v>Operational</v>
          </cell>
          <cell r="AB193" t="str">
            <v>Operational</v>
          </cell>
          <cell r="AC193" t="str">
            <v>Operational</v>
          </cell>
          <cell r="AD193" t="str">
            <v>Operational</v>
          </cell>
          <cell r="AE193" t="str">
            <v>Operational</v>
          </cell>
          <cell r="AF193" t="str">
            <v>Operational</v>
          </cell>
        </row>
        <row r="194">
          <cell r="N194" t="str">
            <v>Germany</v>
          </cell>
          <cell r="W194" t="str">
            <v>Operational</v>
          </cell>
          <cell r="X194" t="str">
            <v>Operational</v>
          </cell>
          <cell r="Y194" t="str">
            <v>Operational</v>
          </cell>
          <cell r="Z194" t="str">
            <v>Operational</v>
          </cell>
          <cell r="AA194" t="str">
            <v>Operational</v>
          </cell>
          <cell r="AB194" t="str">
            <v>Operational</v>
          </cell>
          <cell r="AC194" t="str">
            <v>Operational</v>
          </cell>
          <cell r="AD194" t="str">
            <v>Operational</v>
          </cell>
          <cell r="AE194" t="str">
            <v>Operational</v>
          </cell>
          <cell r="AF194" t="str">
            <v>Operational</v>
          </cell>
        </row>
        <row r="195">
          <cell r="N195" t="str">
            <v>Germany</v>
          </cell>
          <cell r="W195" t="str">
            <v>Operational</v>
          </cell>
          <cell r="X195" t="str">
            <v>Operational</v>
          </cell>
          <cell r="Y195" t="str">
            <v>Operational</v>
          </cell>
          <cell r="Z195" t="str">
            <v>Operational</v>
          </cell>
          <cell r="AA195" t="str">
            <v>Operational</v>
          </cell>
          <cell r="AB195" t="str">
            <v>Operational</v>
          </cell>
          <cell r="AC195" t="str">
            <v>Operational</v>
          </cell>
          <cell r="AD195" t="str">
            <v>Operational</v>
          </cell>
          <cell r="AE195" t="str">
            <v>Operational</v>
          </cell>
          <cell r="AF195" t="str">
            <v>Operational</v>
          </cell>
        </row>
        <row r="196">
          <cell r="N196" t="str">
            <v>Germany</v>
          </cell>
          <cell r="W196" t="str">
            <v>Operational</v>
          </cell>
          <cell r="X196" t="str">
            <v>Operational</v>
          </cell>
          <cell r="Y196" t="str">
            <v>Operational</v>
          </cell>
          <cell r="Z196" t="str">
            <v>Operational</v>
          </cell>
          <cell r="AA196" t="str">
            <v>Operational</v>
          </cell>
          <cell r="AB196" t="str">
            <v>Operational</v>
          </cell>
          <cell r="AC196" t="str">
            <v>Operational</v>
          </cell>
          <cell r="AD196" t="str">
            <v>Operational</v>
          </cell>
          <cell r="AE196" t="str">
            <v>Operational</v>
          </cell>
          <cell r="AF196" t="str">
            <v>Operational</v>
          </cell>
        </row>
        <row r="197">
          <cell r="N197" t="str">
            <v>Germany</v>
          </cell>
          <cell r="W197" t="str">
            <v>Operational</v>
          </cell>
          <cell r="X197" t="str">
            <v>Operational</v>
          </cell>
          <cell r="Y197" t="str">
            <v>Operational</v>
          </cell>
          <cell r="Z197" t="str">
            <v>Operational</v>
          </cell>
          <cell r="AA197" t="str">
            <v>Operational</v>
          </cell>
          <cell r="AB197" t="str">
            <v>Operational</v>
          </cell>
          <cell r="AC197" t="str">
            <v>Operational</v>
          </cell>
          <cell r="AD197" t="str">
            <v>Operational</v>
          </cell>
          <cell r="AE197" t="str">
            <v>Operational</v>
          </cell>
          <cell r="AF197" t="str">
            <v>Operational</v>
          </cell>
        </row>
        <row r="198">
          <cell r="N198" t="str">
            <v>Germany</v>
          </cell>
          <cell r="W198" t="str">
            <v>Operational</v>
          </cell>
          <cell r="X198" t="str">
            <v>Operational</v>
          </cell>
          <cell r="Y198" t="str">
            <v>Operational</v>
          </cell>
          <cell r="Z198" t="str">
            <v>Operational</v>
          </cell>
          <cell r="AA198" t="str">
            <v>Operational</v>
          </cell>
          <cell r="AB198" t="str">
            <v>Operational</v>
          </cell>
          <cell r="AC198" t="str">
            <v>Operational</v>
          </cell>
          <cell r="AD198" t="str">
            <v>Operational</v>
          </cell>
          <cell r="AE198" t="str">
            <v>Operational</v>
          </cell>
          <cell r="AF198" t="str">
            <v>Operational</v>
          </cell>
        </row>
        <row r="199">
          <cell r="N199" t="str">
            <v>Germany</v>
          </cell>
          <cell r="W199" t="str">
            <v>Operational</v>
          </cell>
          <cell r="X199" t="str">
            <v>Operational</v>
          </cell>
          <cell r="Y199" t="str">
            <v>Operational</v>
          </cell>
          <cell r="Z199" t="str">
            <v>Operational</v>
          </cell>
          <cell r="AA199" t="str">
            <v>Operational</v>
          </cell>
          <cell r="AB199" t="str">
            <v>Operational</v>
          </cell>
          <cell r="AC199" t="str">
            <v>Operational</v>
          </cell>
          <cell r="AD199" t="str">
            <v>Operational</v>
          </cell>
          <cell r="AE199" t="str">
            <v>Operational</v>
          </cell>
          <cell r="AF199" t="str">
            <v>Operational</v>
          </cell>
        </row>
        <row r="200">
          <cell r="N200" t="str">
            <v>Germany</v>
          </cell>
          <cell r="W200" t="str">
            <v>Operational</v>
          </cell>
          <cell r="X200" t="str">
            <v>Operational</v>
          </cell>
          <cell r="Y200" t="str">
            <v>Operational</v>
          </cell>
          <cell r="Z200" t="str">
            <v>Operational</v>
          </cell>
          <cell r="AA200" t="str">
            <v>Operational</v>
          </cell>
          <cell r="AB200" t="str">
            <v>Operational</v>
          </cell>
          <cell r="AC200" t="str">
            <v>Operational</v>
          </cell>
          <cell r="AD200" t="str">
            <v>Operational</v>
          </cell>
          <cell r="AE200" t="str">
            <v>Operational</v>
          </cell>
          <cell r="AF200" t="str">
            <v>Operational</v>
          </cell>
        </row>
        <row r="201">
          <cell r="N201" t="str">
            <v>Germany</v>
          </cell>
          <cell r="W201" t="str">
            <v>Operational</v>
          </cell>
          <cell r="X201" t="str">
            <v>Operational</v>
          </cell>
          <cell r="Y201" t="str">
            <v>Operational</v>
          </cell>
          <cell r="Z201" t="str">
            <v>Operational</v>
          </cell>
          <cell r="AA201" t="str">
            <v>Operational</v>
          </cell>
          <cell r="AB201" t="str">
            <v>Operational</v>
          </cell>
          <cell r="AC201" t="str">
            <v>Operational</v>
          </cell>
          <cell r="AD201" t="str">
            <v>Operational</v>
          </cell>
          <cell r="AE201" t="str">
            <v>Operational</v>
          </cell>
          <cell r="AF201" t="str">
            <v>Operational</v>
          </cell>
        </row>
        <row r="202">
          <cell r="N202" t="str">
            <v>Germany</v>
          </cell>
          <cell r="W202" t="str">
            <v>Operational</v>
          </cell>
          <cell r="X202" t="str">
            <v>Operational</v>
          </cell>
          <cell r="Y202" t="str">
            <v>Operational</v>
          </cell>
          <cell r="Z202" t="str">
            <v>Operational</v>
          </cell>
          <cell r="AA202" t="str">
            <v>Operational</v>
          </cell>
          <cell r="AB202" t="str">
            <v>Operational</v>
          </cell>
          <cell r="AC202" t="str">
            <v>Operational</v>
          </cell>
          <cell r="AD202" t="str">
            <v>Operational</v>
          </cell>
          <cell r="AE202" t="str">
            <v>Operational</v>
          </cell>
          <cell r="AF202" t="str">
            <v>Operational</v>
          </cell>
        </row>
        <row r="203">
          <cell r="N203" t="str">
            <v>Germany</v>
          </cell>
          <cell r="W203" t="str">
            <v>Operational</v>
          </cell>
          <cell r="X203" t="str">
            <v>Operational</v>
          </cell>
          <cell r="Y203" t="str">
            <v>Operational</v>
          </cell>
          <cell r="Z203" t="str">
            <v>Operational</v>
          </cell>
          <cell r="AA203" t="str">
            <v>Operational</v>
          </cell>
          <cell r="AB203" t="str">
            <v>Operational</v>
          </cell>
          <cell r="AC203" t="str">
            <v>Operational</v>
          </cell>
          <cell r="AD203" t="str">
            <v>Operational</v>
          </cell>
          <cell r="AE203" t="str">
            <v>Operational</v>
          </cell>
          <cell r="AF203" t="str">
            <v>Operational</v>
          </cell>
        </row>
        <row r="204">
          <cell r="N204" t="str">
            <v>Germany</v>
          </cell>
          <cell r="W204" t="str">
            <v>Operational</v>
          </cell>
          <cell r="X204" t="str">
            <v>Operational</v>
          </cell>
          <cell r="Y204" t="str">
            <v>Operational</v>
          </cell>
          <cell r="Z204" t="str">
            <v>Operational</v>
          </cell>
          <cell r="AA204" t="str">
            <v>Operational</v>
          </cell>
          <cell r="AB204" t="str">
            <v>Operational</v>
          </cell>
          <cell r="AC204" t="str">
            <v>Operational</v>
          </cell>
          <cell r="AD204" t="str">
            <v>Operational</v>
          </cell>
          <cell r="AE204" t="str">
            <v>Operational</v>
          </cell>
          <cell r="AF204" t="str">
            <v>Operational</v>
          </cell>
        </row>
        <row r="205">
          <cell r="N205" t="str">
            <v>Germany</v>
          </cell>
          <cell r="W205" t="str">
            <v>Operational</v>
          </cell>
          <cell r="X205" t="str">
            <v>Operational</v>
          </cell>
          <cell r="Y205" t="str">
            <v>Operational</v>
          </cell>
          <cell r="Z205" t="str">
            <v>Operational</v>
          </cell>
          <cell r="AA205" t="str">
            <v>Operational</v>
          </cell>
          <cell r="AB205" t="str">
            <v>Operational</v>
          </cell>
          <cell r="AC205" t="str">
            <v>Operational</v>
          </cell>
          <cell r="AD205" t="str">
            <v>Operational</v>
          </cell>
          <cell r="AE205" t="str">
            <v>Operational</v>
          </cell>
          <cell r="AF205" t="str">
            <v>Operational</v>
          </cell>
        </row>
        <row r="206">
          <cell r="N206" t="str">
            <v>Germany</v>
          </cell>
          <cell r="W206" t="str">
            <v>Operational</v>
          </cell>
          <cell r="X206" t="str">
            <v>Operational</v>
          </cell>
          <cell r="Y206" t="str">
            <v>Operational</v>
          </cell>
          <cell r="Z206" t="str">
            <v>Operational</v>
          </cell>
          <cell r="AA206" t="str">
            <v>Operational</v>
          </cell>
          <cell r="AB206" t="str">
            <v>Operational</v>
          </cell>
          <cell r="AC206" t="str">
            <v>Operational</v>
          </cell>
          <cell r="AD206" t="str">
            <v>Operational</v>
          </cell>
          <cell r="AE206" t="str">
            <v>Operational</v>
          </cell>
          <cell r="AF206" t="str">
            <v>Operational</v>
          </cell>
        </row>
        <row r="207">
          <cell r="N207" t="str">
            <v>Germany</v>
          </cell>
          <cell r="W207" t="str">
            <v>Operational</v>
          </cell>
          <cell r="X207" t="str">
            <v>Operational</v>
          </cell>
          <cell r="Y207" t="str">
            <v>Operational</v>
          </cell>
          <cell r="Z207" t="str">
            <v>Operational</v>
          </cell>
          <cell r="AA207" t="str">
            <v>Operational</v>
          </cell>
          <cell r="AB207" t="str">
            <v>Operational</v>
          </cell>
          <cell r="AC207" t="str">
            <v>Operational</v>
          </cell>
          <cell r="AD207" t="str">
            <v>Operational</v>
          </cell>
          <cell r="AE207" t="str">
            <v>Operational</v>
          </cell>
          <cell r="AF207" t="str">
            <v>Operational</v>
          </cell>
        </row>
        <row r="208">
          <cell r="N208" t="str">
            <v>Germany</v>
          </cell>
          <cell r="W208" t="str">
            <v>Operational</v>
          </cell>
          <cell r="X208" t="str">
            <v>Operational</v>
          </cell>
          <cell r="Y208" t="str">
            <v>Operational</v>
          </cell>
          <cell r="Z208" t="str">
            <v>Operational</v>
          </cell>
          <cell r="AA208" t="str">
            <v>Operational</v>
          </cell>
          <cell r="AB208" t="str">
            <v>Operational</v>
          </cell>
          <cell r="AC208" t="str">
            <v>Operational</v>
          </cell>
          <cell r="AD208" t="str">
            <v>Operational</v>
          </cell>
          <cell r="AE208" t="str">
            <v>Operational</v>
          </cell>
          <cell r="AF208" t="str">
            <v>Operational</v>
          </cell>
        </row>
        <row r="209">
          <cell r="N209" t="str">
            <v>Germany</v>
          </cell>
          <cell r="W209" t="str">
            <v>Operational</v>
          </cell>
          <cell r="X209" t="str">
            <v>Operational</v>
          </cell>
          <cell r="Y209" t="str">
            <v>Operational</v>
          </cell>
          <cell r="Z209" t="str">
            <v>Operational</v>
          </cell>
          <cell r="AA209" t="str">
            <v>Operational</v>
          </cell>
          <cell r="AB209" t="str">
            <v>Operational</v>
          </cell>
          <cell r="AC209" t="str">
            <v>Operational</v>
          </cell>
          <cell r="AD209" t="str">
            <v>Operational</v>
          </cell>
          <cell r="AE209" t="str">
            <v>Operational</v>
          </cell>
          <cell r="AF209" t="str">
            <v>Operational</v>
          </cell>
        </row>
        <row r="210">
          <cell r="N210" t="str">
            <v>Germany</v>
          </cell>
          <cell r="W210" t="str">
            <v>Operational</v>
          </cell>
          <cell r="X210" t="str">
            <v>Operational</v>
          </cell>
          <cell r="Y210" t="str">
            <v>Operational</v>
          </cell>
          <cell r="Z210" t="str">
            <v>Operational</v>
          </cell>
          <cell r="AA210" t="str">
            <v>Operational</v>
          </cell>
          <cell r="AB210" t="str">
            <v>Operational</v>
          </cell>
          <cell r="AC210" t="str">
            <v>Operational</v>
          </cell>
          <cell r="AD210" t="str">
            <v>Operational</v>
          </cell>
          <cell r="AE210" t="str">
            <v>Operational</v>
          </cell>
          <cell r="AF210" t="str">
            <v>Operational</v>
          </cell>
        </row>
        <row r="211">
          <cell r="N211" t="str">
            <v>Germany</v>
          </cell>
          <cell r="W211" t="str">
            <v>Operational</v>
          </cell>
          <cell r="X211" t="str">
            <v>Operational</v>
          </cell>
          <cell r="Y211" t="str">
            <v>Operational</v>
          </cell>
          <cell r="Z211" t="str">
            <v>Operational</v>
          </cell>
          <cell r="AA211" t="str">
            <v>Operational</v>
          </cell>
          <cell r="AB211" t="str">
            <v>Operational</v>
          </cell>
          <cell r="AC211" t="str">
            <v>Operational</v>
          </cell>
          <cell r="AD211" t="str">
            <v>Operational</v>
          </cell>
          <cell r="AE211" t="str">
            <v>Operational</v>
          </cell>
          <cell r="AF211" t="str">
            <v>Operational</v>
          </cell>
        </row>
        <row r="212">
          <cell r="N212" t="str">
            <v>Germany</v>
          </cell>
          <cell r="W212" t="str">
            <v>Operational</v>
          </cell>
          <cell r="X212" t="str">
            <v>Operational</v>
          </cell>
          <cell r="Y212" t="str">
            <v>Operational</v>
          </cell>
          <cell r="Z212" t="str">
            <v>Operational</v>
          </cell>
          <cell r="AA212" t="str">
            <v>Operational</v>
          </cell>
          <cell r="AB212" t="str">
            <v>Operational</v>
          </cell>
          <cell r="AC212" t="str">
            <v>Operational</v>
          </cell>
          <cell r="AD212" t="str">
            <v>Operational</v>
          </cell>
          <cell r="AE212" t="str">
            <v>Operational</v>
          </cell>
          <cell r="AF212" t="str">
            <v>Operational</v>
          </cell>
        </row>
        <row r="213">
          <cell r="N213" t="str">
            <v>Germany</v>
          </cell>
          <cell r="W213" t="str">
            <v>Operational</v>
          </cell>
          <cell r="X213" t="str">
            <v>Operational</v>
          </cell>
          <cell r="Y213" t="str">
            <v>Operational</v>
          </cell>
          <cell r="Z213" t="str">
            <v>Operational</v>
          </cell>
          <cell r="AA213" t="str">
            <v>Operational</v>
          </cell>
          <cell r="AB213" t="str">
            <v>Operational</v>
          </cell>
          <cell r="AC213" t="str">
            <v>Operational</v>
          </cell>
          <cell r="AD213" t="str">
            <v>Operational</v>
          </cell>
          <cell r="AE213" t="str">
            <v>Operational</v>
          </cell>
          <cell r="AF213" t="str">
            <v>Operational</v>
          </cell>
        </row>
        <row r="214">
          <cell r="N214" t="str">
            <v>Germany</v>
          </cell>
          <cell r="W214" t="str">
            <v>Operational</v>
          </cell>
          <cell r="X214" t="str">
            <v>Operational</v>
          </cell>
          <cell r="Y214" t="str">
            <v>Operational</v>
          </cell>
          <cell r="Z214" t="str">
            <v>Operational</v>
          </cell>
          <cell r="AA214" t="str">
            <v>Operational</v>
          </cell>
          <cell r="AB214" t="str">
            <v>Operational</v>
          </cell>
          <cell r="AC214" t="str">
            <v>Operational</v>
          </cell>
          <cell r="AD214" t="str">
            <v>Operational</v>
          </cell>
          <cell r="AE214" t="str">
            <v>Operational</v>
          </cell>
          <cell r="AF214" t="str">
            <v>Operational</v>
          </cell>
        </row>
        <row r="215">
          <cell r="N215" t="str">
            <v>Germany</v>
          </cell>
          <cell r="W215" t="str">
            <v>Operational</v>
          </cell>
          <cell r="X215" t="str">
            <v>Operational</v>
          </cell>
          <cell r="Y215" t="str">
            <v>Operational</v>
          </cell>
          <cell r="Z215" t="str">
            <v>Operational</v>
          </cell>
          <cell r="AA215" t="str">
            <v>Operational</v>
          </cell>
          <cell r="AB215" t="str">
            <v>Operational</v>
          </cell>
          <cell r="AC215" t="str">
            <v>Operational</v>
          </cell>
          <cell r="AD215" t="str">
            <v>Operational</v>
          </cell>
          <cell r="AE215" t="str">
            <v>Operational</v>
          </cell>
          <cell r="AF215" t="str">
            <v>Operational</v>
          </cell>
        </row>
        <row r="216">
          <cell r="N216" t="str">
            <v>Germany</v>
          </cell>
          <cell r="W216" t="str">
            <v>Operational</v>
          </cell>
          <cell r="X216" t="str">
            <v>Operational</v>
          </cell>
          <cell r="Y216" t="str">
            <v>Operational</v>
          </cell>
          <cell r="Z216" t="str">
            <v>Operational</v>
          </cell>
          <cell r="AA216" t="str">
            <v>Operational</v>
          </cell>
          <cell r="AB216" t="str">
            <v>Operational</v>
          </cell>
          <cell r="AC216" t="str">
            <v>Operational</v>
          </cell>
          <cell r="AD216" t="str">
            <v>Operational</v>
          </cell>
          <cell r="AE216" t="str">
            <v>Operational</v>
          </cell>
          <cell r="AF216" t="str">
            <v>Operational</v>
          </cell>
        </row>
        <row r="217">
          <cell r="N217" t="str">
            <v>Germany</v>
          </cell>
          <cell r="W217" t="str">
            <v>Operational</v>
          </cell>
          <cell r="X217" t="str">
            <v>Operational</v>
          </cell>
          <cell r="Y217" t="str">
            <v>Operational</v>
          </cell>
          <cell r="Z217" t="str">
            <v>Operational</v>
          </cell>
          <cell r="AA217" t="str">
            <v>Operational</v>
          </cell>
          <cell r="AB217" t="str">
            <v>Operational</v>
          </cell>
          <cell r="AC217" t="str">
            <v>Operational</v>
          </cell>
          <cell r="AD217" t="str">
            <v>Operational</v>
          </cell>
          <cell r="AE217" t="str">
            <v>Operational</v>
          </cell>
          <cell r="AF217" t="str">
            <v>Operational</v>
          </cell>
        </row>
        <row r="218">
          <cell r="N218" t="str">
            <v>Germany</v>
          </cell>
          <cell r="W218" t="str">
            <v>Operational</v>
          </cell>
          <cell r="X218" t="str">
            <v>Operational</v>
          </cell>
          <cell r="Y218" t="str">
            <v>Operational</v>
          </cell>
          <cell r="Z218" t="str">
            <v>Operational</v>
          </cell>
          <cell r="AA218" t="str">
            <v>Operational</v>
          </cell>
          <cell r="AB218" t="str">
            <v>Operational</v>
          </cell>
          <cell r="AC218" t="str">
            <v>Operational</v>
          </cell>
          <cell r="AD218" t="str">
            <v>Operational</v>
          </cell>
          <cell r="AE218" t="str">
            <v>Operational</v>
          </cell>
          <cell r="AF218" t="str">
            <v>Operational</v>
          </cell>
        </row>
        <row r="219">
          <cell r="N219" t="str">
            <v>Germany</v>
          </cell>
          <cell r="W219" t="str">
            <v>Operational</v>
          </cell>
          <cell r="X219" t="str">
            <v>Operational</v>
          </cell>
          <cell r="Y219" t="str">
            <v>Operational</v>
          </cell>
          <cell r="Z219" t="str">
            <v>Operational</v>
          </cell>
          <cell r="AA219" t="str">
            <v>Operational</v>
          </cell>
          <cell r="AB219" t="str">
            <v>Operational</v>
          </cell>
          <cell r="AC219" t="str">
            <v>Operational</v>
          </cell>
          <cell r="AD219" t="str">
            <v>Operational</v>
          </cell>
          <cell r="AE219" t="str">
            <v>Operational</v>
          </cell>
          <cell r="AF219" t="str">
            <v>Operational</v>
          </cell>
        </row>
        <row r="220">
          <cell r="N220" t="str">
            <v>Germany</v>
          </cell>
          <cell r="W220" t="str">
            <v>Operational</v>
          </cell>
          <cell r="X220" t="str">
            <v>Operational</v>
          </cell>
          <cell r="Y220" t="str">
            <v>Operational</v>
          </cell>
          <cell r="Z220" t="str">
            <v>Operational</v>
          </cell>
          <cell r="AA220" t="str">
            <v>Operational</v>
          </cell>
          <cell r="AB220" t="str">
            <v>Operational</v>
          </cell>
          <cell r="AC220" t="str">
            <v>Operational</v>
          </cell>
          <cell r="AD220" t="str">
            <v>Operational</v>
          </cell>
          <cell r="AE220" t="str">
            <v>Operational</v>
          </cell>
          <cell r="AF220" t="str">
            <v>Operational</v>
          </cell>
        </row>
        <row r="221">
          <cell r="N221" t="str">
            <v>Germany</v>
          </cell>
          <cell r="W221" t="str">
            <v>Operational</v>
          </cell>
          <cell r="X221" t="str">
            <v>Operational</v>
          </cell>
          <cell r="Y221" t="str">
            <v>Operational</v>
          </cell>
          <cell r="Z221" t="str">
            <v>Operational</v>
          </cell>
          <cell r="AA221" t="str">
            <v>Operational</v>
          </cell>
          <cell r="AB221" t="str">
            <v>Operational</v>
          </cell>
          <cell r="AC221" t="str">
            <v>Operational</v>
          </cell>
          <cell r="AD221" t="str">
            <v>Operational</v>
          </cell>
          <cell r="AE221" t="str">
            <v>Operational</v>
          </cell>
          <cell r="AF221" t="str">
            <v>Operational</v>
          </cell>
        </row>
        <row r="222">
          <cell r="N222" t="str">
            <v>Germany</v>
          </cell>
          <cell r="W222" t="str">
            <v>Operational</v>
          </cell>
          <cell r="X222" t="str">
            <v>Operational</v>
          </cell>
          <cell r="Y222" t="str">
            <v>Operational</v>
          </cell>
          <cell r="Z222" t="str">
            <v>Operational</v>
          </cell>
          <cell r="AA222" t="str">
            <v>Operational</v>
          </cell>
          <cell r="AB222" t="str">
            <v>Operational</v>
          </cell>
          <cell r="AC222" t="str">
            <v>Operational</v>
          </cell>
          <cell r="AD222" t="str">
            <v>Operational</v>
          </cell>
          <cell r="AE222" t="str">
            <v>Operational</v>
          </cell>
          <cell r="AF222" t="str">
            <v>Operational</v>
          </cell>
        </row>
        <row r="223">
          <cell r="N223" t="str">
            <v>Germany</v>
          </cell>
          <cell r="W223" t="str">
            <v>Operational</v>
          </cell>
          <cell r="X223" t="str">
            <v>Operational</v>
          </cell>
          <cell r="Y223" t="str">
            <v>Operational</v>
          </cell>
          <cell r="Z223" t="str">
            <v>Operational</v>
          </cell>
          <cell r="AA223" t="str">
            <v>Operational</v>
          </cell>
          <cell r="AB223" t="str">
            <v>Operational</v>
          </cell>
          <cell r="AC223" t="str">
            <v>Operational</v>
          </cell>
          <cell r="AD223" t="str">
            <v>Operational</v>
          </cell>
          <cell r="AE223" t="str">
            <v>Operational</v>
          </cell>
          <cell r="AF223" t="str">
            <v>Operational</v>
          </cell>
        </row>
        <row r="224">
          <cell r="N224" t="str">
            <v>Germany</v>
          </cell>
          <cell r="W224" t="str">
            <v>Operational</v>
          </cell>
          <cell r="X224" t="str">
            <v>Operational</v>
          </cell>
          <cell r="Y224" t="str">
            <v>Operational</v>
          </cell>
          <cell r="Z224" t="str">
            <v>Operational</v>
          </cell>
          <cell r="AA224" t="str">
            <v>Operational</v>
          </cell>
          <cell r="AB224" t="str">
            <v>Operational</v>
          </cell>
          <cell r="AC224" t="str">
            <v>Operational</v>
          </cell>
          <cell r="AD224" t="str">
            <v>Operational</v>
          </cell>
          <cell r="AE224" t="str">
            <v>Operational</v>
          </cell>
          <cell r="AF224" t="str">
            <v>Operational</v>
          </cell>
        </row>
        <row r="225">
          <cell r="N225" t="str">
            <v>Germany</v>
          </cell>
          <cell r="W225" t="str">
            <v>Operational</v>
          </cell>
          <cell r="X225" t="str">
            <v>Operational</v>
          </cell>
          <cell r="Y225" t="str">
            <v>Operational</v>
          </cell>
          <cell r="Z225" t="str">
            <v>Operational</v>
          </cell>
          <cell r="AA225" t="str">
            <v>Operational</v>
          </cell>
          <cell r="AB225" t="str">
            <v>Operational</v>
          </cell>
          <cell r="AC225" t="str">
            <v>Operational</v>
          </cell>
          <cell r="AD225" t="str">
            <v>Operational</v>
          </cell>
          <cell r="AE225" t="str">
            <v>Operational</v>
          </cell>
          <cell r="AF225" t="str">
            <v>Operational</v>
          </cell>
        </row>
        <row r="226">
          <cell r="N226" t="str">
            <v>Germany</v>
          </cell>
          <cell r="W226" t="str">
            <v>Operational</v>
          </cell>
          <cell r="X226" t="str">
            <v>Operational</v>
          </cell>
          <cell r="Y226" t="str">
            <v>Operational</v>
          </cell>
          <cell r="Z226" t="str">
            <v>Operational</v>
          </cell>
          <cell r="AA226" t="str">
            <v>Operational</v>
          </cell>
          <cell r="AB226" t="str">
            <v>Operational</v>
          </cell>
          <cell r="AC226" t="str">
            <v>Operational</v>
          </cell>
          <cell r="AD226" t="str">
            <v>Operational</v>
          </cell>
          <cell r="AE226" t="str">
            <v>Operational</v>
          </cell>
          <cell r="AF226" t="str">
            <v>Operational</v>
          </cell>
        </row>
        <row r="227">
          <cell r="N227" t="str">
            <v>Germany</v>
          </cell>
          <cell r="W227" t="str">
            <v>Operational</v>
          </cell>
          <cell r="X227" t="str">
            <v>Operational</v>
          </cell>
          <cell r="Y227" t="str">
            <v>Operational</v>
          </cell>
          <cell r="Z227" t="str">
            <v>Operational</v>
          </cell>
          <cell r="AA227" t="str">
            <v>Operational</v>
          </cell>
          <cell r="AB227" t="str">
            <v>Operational</v>
          </cell>
          <cell r="AC227" t="str">
            <v>Operational</v>
          </cell>
          <cell r="AD227" t="str">
            <v>Operational</v>
          </cell>
          <cell r="AE227" t="str">
            <v>Operational</v>
          </cell>
          <cell r="AF227" t="str">
            <v>Operational</v>
          </cell>
        </row>
        <row r="228">
          <cell r="N228" t="str">
            <v>Germany</v>
          </cell>
          <cell r="W228" t="str">
            <v>Operational</v>
          </cell>
          <cell r="X228" t="str">
            <v>Operational</v>
          </cell>
          <cell r="Y228" t="str">
            <v>Operational</v>
          </cell>
          <cell r="Z228" t="str">
            <v>Operational</v>
          </cell>
          <cell r="AA228" t="str">
            <v>Operational</v>
          </cell>
          <cell r="AB228" t="str">
            <v>Operational</v>
          </cell>
          <cell r="AC228" t="str">
            <v>Operational</v>
          </cell>
          <cell r="AD228" t="str">
            <v>Operational</v>
          </cell>
          <cell r="AE228" t="str">
            <v>Operational</v>
          </cell>
          <cell r="AF228" t="str">
            <v>Operational</v>
          </cell>
        </row>
        <row r="229">
          <cell r="N229" t="str">
            <v>Germany</v>
          </cell>
          <cell r="W229" t="str">
            <v>Operational</v>
          </cell>
          <cell r="X229" t="str">
            <v>Operational</v>
          </cell>
          <cell r="Y229" t="str">
            <v>Operational</v>
          </cell>
          <cell r="Z229" t="str">
            <v>Operational</v>
          </cell>
          <cell r="AA229" t="str">
            <v>Operational</v>
          </cell>
          <cell r="AB229" t="str">
            <v>Operational</v>
          </cell>
          <cell r="AC229" t="str">
            <v>Operational</v>
          </cell>
          <cell r="AD229" t="str">
            <v>Operational</v>
          </cell>
          <cell r="AE229" t="str">
            <v>Operational</v>
          </cell>
          <cell r="AF229" t="str">
            <v>Operational</v>
          </cell>
        </row>
        <row r="230">
          <cell r="N230" t="str">
            <v>Germany</v>
          </cell>
          <cell r="W230" t="str">
            <v>Operational</v>
          </cell>
          <cell r="X230" t="str">
            <v>Operational</v>
          </cell>
          <cell r="Y230" t="str">
            <v>Operational</v>
          </cell>
          <cell r="Z230" t="str">
            <v>Operational</v>
          </cell>
          <cell r="AA230" t="str">
            <v>Operational</v>
          </cell>
          <cell r="AB230" t="str">
            <v>Operational</v>
          </cell>
          <cell r="AC230" t="str">
            <v>Operational</v>
          </cell>
          <cell r="AD230" t="str">
            <v>Operational</v>
          </cell>
          <cell r="AE230" t="str">
            <v>Operational</v>
          </cell>
          <cell r="AF230" t="str">
            <v>Operational</v>
          </cell>
        </row>
        <row r="231">
          <cell r="N231" t="str">
            <v>Germany</v>
          </cell>
          <cell r="W231" t="str">
            <v>Operational</v>
          </cell>
          <cell r="X231" t="str">
            <v>Operational</v>
          </cell>
          <cell r="Y231" t="str">
            <v>Operational</v>
          </cell>
          <cell r="Z231" t="str">
            <v>Operational</v>
          </cell>
          <cell r="AA231" t="str">
            <v>Operational</v>
          </cell>
          <cell r="AB231" t="str">
            <v>Operational</v>
          </cell>
          <cell r="AC231" t="str">
            <v>Operational</v>
          </cell>
          <cell r="AD231" t="str">
            <v>Operational</v>
          </cell>
          <cell r="AE231" t="str">
            <v>Operational</v>
          </cell>
          <cell r="AF231" t="str">
            <v>Operational</v>
          </cell>
        </row>
        <row r="232">
          <cell r="N232" t="str">
            <v>Germany</v>
          </cell>
          <cell r="W232" t="str">
            <v>Operational</v>
          </cell>
          <cell r="X232" t="str">
            <v>Operational</v>
          </cell>
          <cell r="Y232" t="str">
            <v>Operational</v>
          </cell>
          <cell r="Z232" t="str">
            <v>Operational</v>
          </cell>
          <cell r="AA232" t="str">
            <v>Operational</v>
          </cell>
          <cell r="AB232" t="str">
            <v>Operational</v>
          </cell>
          <cell r="AC232" t="str">
            <v>Operational</v>
          </cell>
          <cell r="AD232" t="str">
            <v>Operational</v>
          </cell>
          <cell r="AE232" t="str">
            <v>Operational</v>
          </cell>
          <cell r="AF232" t="str">
            <v>Operational</v>
          </cell>
        </row>
        <row r="233">
          <cell r="N233" t="str">
            <v>Germany</v>
          </cell>
          <cell r="W233" t="str">
            <v>Operational</v>
          </cell>
          <cell r="X233" t="str">
            <v>Operational</v>
          </cell>
          <cell r="Y233" t="str">
            <v>Operational</v>
          </cell>
          <cell r="Z233" t="str">
            <v>Operational</v>
          </cell>
          <cell r="AA233" t="str">
            <v>Operational</v>
          </cell>
          <cell r="AB233" t="str">
            <v>Operational</v>
          </cell>
          <cell r="AC233" t="str">
            <v>Operational</v>
          </cell>
          <cell r="AD233" t="str">
            <v>Operational</v>
          </cell>
          <cell r="AE233" t="str">
            <v>Operational</v>
          </cell>
          <cell r="AF233" t="str">
            <v>Operational</v>
          </cell>
        </row>
        <row r="234">
          <cell r="N234" t="str">
            <v>Germany</v>
          </cell>
          <cell r="W234" t="str">
            <v>Operational</v>
          </cell>
          <cell r="X234" t="str">
            <v>Operational</v>
          </cell>
          <cell r="Y234" t="str">
            <v>Operational</v>
          </cell>
          <cell r="Z234" t="str">
            <v>Operational</v>
          </cell>
          <cell r="AA234" t="str">
            <v>Operational</v>
          </cell>
          <cell r="AB234" t="str">
            <v>Operational</v>
          </cell>
          <cell r="AC234" t="str">
            <v>Operational</v>
          </cell>
          <cell r="AD234" t="str">
            <v>Operational</v>
          </cell>
          <cell r="AE234" t="str">
            <v>Operational</v>
          </cell>
          <cell r="AF234" t="str">
            <v>Operational</v>
          </cell>
        </row>
        <row r="235">
          <cell r="N235" t="str">
            <v>Germany</v>
          </cell>
          <cell r="W235" t="str">
            <v>Operational</v>
          </cell>
          <cell r="X235" t="str">
            <v>Operational</v>
          </cell>
          <cell r="Y235" t="str">
            <v>Operational</v>
          </cell>
          <cell r="Z235" t="str">
            <v>Operational</v>
          </cell>
          <cell r="AA235" t="str">
            <v>Operational</v>
          </cell>
          <cell r="AB235" t="str">
            <v>Operational</v>
          </cell>
          <cell r="AC235" t="str">
            <v>Operational</v>
          </cell>
          <cell r="AD235" t="str">
            <v>Operational</v>
          </cell>
          <cell r="AE235" t="str">
            <v>Operational</v>
          </cell>
          <cell r="AF235" t="str">
            <v>Operational</v>
          </cell>
        </row>
        <row r="236">
          <cell r="N236" t="str">
            <v>Germany</v>
          </cell>
          <cell r="W236" t="str">
            <v>Operational</v>
          </cell>
          <cell r="X236" t="str">
            <v>Operational</v>
          </cell>
          <cell r="Y236" t="str">
            <v>Operational</v>
          </cell>
          <cell r="Z236" t="str">
            <v>Operational</v>
          </cell>
          <cell r="AA236" t="str">
            <v>Operational</v>
          </cell>
          <cell r="AB236" t="str">
            <v>Operational</v>
          </cell>
          <cell r="AC236" t="str">
            <v>Operational</v>
          </cell>
          <cell r="AD236" t="str">
            <v>Operational</v>
          </cell>
          <cell r="AE236" t="str">
            <v>Operational</v>
          </cell>
          <cell r="AF236" t="str">
            <v>Operational</v>
          </cell>
        </row>
        <row r="237">
          <cell r="N237" t="str">
            <v>Germany</v>
          </cell>
          <cell r="W237" t="str">
            <v>Operational</v>
          </cell>
          <cell r="X237" t="str">
            <v>Operational</v>
          </cell>
          <cell r="Y237" t="str">
            <v>Operational</v>
          </cell>
          <cell r="Z237" t="str">
            <v>Operational</v>
          </cell>
          <cell r="AA237" t="str">
            <v>Operational</v>
          </cell>
          <cell r="AB237" t="str">
            <v>Operational</v>
          </cell>
          <cell r="AC237" t="str">
            <v>Operational</v>
          </cell>
          <cell r="AD237" t="str">
            <v>Operational</v>
          </cell>
          <cell r="AE237" t="str">
            <v>Operational</v>
          </cell>
          <cell r="AF237" t="str">
            <v>Operational</v>
          </cell>
        </row>
        <row r="238">
          <cell r="N238" t="str">
            <v>Germany</v>
          </cell>
          <cell r="W238" t="str">
            <v>Operational</v>
          </cell>
          <cell r="X238" t="str">
            <v>Operational</v>
          </cell>
          <cell r="Y238" t="str">
            <v>Operational</v>
          </cell>
          <cell r="Z238" t="str">
            <v>Operational</v>
          </cell>
          <cell r="AA238" t="str">
            <v>Operational</v>
          </cell>
          <cell r="AB238" t="str">
            <v>Operational</v>
          </cell>
          <cell r="AC238" t="str">
            <v>Operational</v>
          </cell>
          <cell r="AD238" t="str">
            <v>Operational</v>
          </cell>
          <cell r="AE238" t="str">
            <v>Operational</v>
          </cell>
          <cell r="AF238" t="str">
            <v>Operational</v>
          </cell>
        </row>
        <row r="239">
          <cell r="N239" t="str">
            <v>Germany</v>
          </cell>
          <cell r="W239" t="str">
            <v>Operational</v>
          </cell>
          <cell r="X239" t="str">
            <v>Operational</v>
          </cell>
          <cell r="Y239" t="str">
            <v>Operational</v>
          </cell>
          <cell r="Z239" t="str">
            <v>Operational</v>
          </cell>
          <cell r="AA239" t="str">
            <v>Operational</v>
          </cell>
          <cell r="AB239" t="str">
            <v>Operational</v>
          </cell>
          <cell r="AC239" t="str">
            <v>Operational</v>
          </cell>
          <cell r="AD239" t="str">
            <v>Operational</v>
          </cell>
          <cell r="AE239" t="str">
            <v>Operational</v>
          </cell>
          <cell r="AF239" t="str">
            <v>Operational</v>
          </cell>
        </row>
        <row r="240">
          <cell r="N240" t="str">
            <v>Germany</v>
          </cell>
          <cell r="W240" t="str">
            <v>Operational</v>
          </cell>
          <cell r="X240" t="str">
            <v>Operational</v>
          </cell>
          <cell r="Y240" t="str">
            <v>Operational</v>
          </cell>
          <cell r="Z240" t="str">
            <v>Operational</v>
          </cell>
          <cell r="AA240" t="str">
            <v>Operational</v>
          </cell>
          <cell r="AB240" t="str">
            <v>Operational</v>
          </cell>
          <cell r="AC240" t="str">
            <v>Operational</v>
          </cell>
          <cell r="AD240" t="str">
            <v>Operational</v>
          </cell>
          <cell r="AE240" t="str">
            <v>Operational</v>
          </cell>
          <cell r="AF240" t="str">
            <v>Operational</v>
          </cell>
        </row>
        <row r="241">
          <cell r="N241" t="str">
            <v>Germany</v>
          </cell>
          <cell r="W241" t="str">
            <v>Operational</v>
          </cell>
          <cell r="X241" t="str">
            <v>Operational</v>
          </cell>
          <cell r="Y241" t="str">
            <v>Operational</v>
          </cell>
          <cell r="Z241" t="str">
            <v>Operational</v>
          </cell>
          <cell r="AA241" t="str">
            <v>Operational</v>
          </cell>
          <cell r="AB241" t="str">
            <v>Operational</v>
          </cell>
          <cell r="AC241" t="str">
            <v>Operational</v>
          </cell>
          <cell r="AD241" t="str">
            <v>Operational</v>
          </cell>
          <cell r="AE241" t="str">
            <v>Operational</v>
          </cell>
          <cell r="AF241" t="str">
            <v>Operational</v>
          </cell>
        </row>
        <row r="242">
          <cell r="N242" t="str">
            <v>Germany</v>
          </cell>
          <cell r="W242" t="str">
            <v>Operational</v>
          </cell>
          <cell r="X242" t="str">
            <v>Operational</v>
          </cell>
          <cell r="Y242" t="str">
            <v>Operational</v>
          </cell>
          <cell r="Z242" t="str">
            <v>Operational</v>
          </cell>
          <cell r="AA242" t="str">
            <v>Operational</v>
          </cell>
          <cell r="AB242" t="str">
            <v>Operational</v>
          </cell>
          <cell r="AC242" t="str">
            <v>Operational</v>
          </cell>
          <cell r="AD242" t="str">
            <v>Operational</v>
          </cell>
          <cell r="AE242" t="str">
            <v>Operational</v>
          </cell>
          <cell r="AF242" t="str">
            <v>Operational</v>
          </cell>
        </row>
        <row r="243">
          <cell r="N243" t="str">
            <v>Germany</v>
          </cell>
          <cell r="W243" t="str">
            <v>Operational</v>
          </cell>
          <cell r="X243" t="str">
            <v>Operational</v>
          </cell>
          <cell r="Y243" t="str">
            <v>Operational</v>
          </cell>
          <cell r="Z243" t="str">
            <v>Operational</v>
          </cell>
          <cell r="AA243" t="str">
            <v>Operational</v>
          </cell>
          <cell r="AB243" t="str">
            <v>Operational</v>
          </cell>
          <cell r="AC243" t="str">
            <v>Operational</v>
          </cell>
          <cell r="AD243" t="str">
            <v>Operational</v>
          </cell>
          <cell r="AE243" t="str">
            <v>Operational</v>
          </cell>
          <cell r="AF243" t="str">
            <v>Operational</v>
          </cell>
        </row>
        <row r="244">
          <cell r="N244" t="str">
            <v>Germany</v>
          </cell>
          <cell r="W244" t="str">
            <v>Operational</v>
          </cell>
          <cell r="X244" t="str">
            <v>Operational</v>
          </cell>
          <cell r="Y244" t="str">
            <v>Operational</v>
          </cell>
          <cell r="Z244" t="str">
            <v>Operational</v>
          </cell>
          <cell r="AA244" t="str">
            <v>Operational</v>
          </cell>
          <cell r="AB244" t="str">
            <v>Operational</v>
          </cell>
          <cell r="AC244" t="str">
            <v>Operational</v>
          </cell>
          <cell r="AD244" t="str">
            <v>Operational</v>
          </cell>
          <cell r="AE244" t="str">
            <v>Operational</v>
          </cell>
          <cell r="AF244" t="str">
            <v>Operational</v>
          </cell>
        </row>
        <row r="245">
          <cell r="N245" t="str">
            <v>Germany</v>
          </cell>
          <cell r="W245" t="str">
            <v>Operational</v>
          </cell>
          <cell r="X245" t="str">
            <v>Operational</v>
          </cell>
          <cell r="Y245" t="str">
            <v>Operational</v>
          </cell>
          <cell r="Z245" t="str">
            <v>Operational</v>
          </cell>
          <cell r="AA245" t="str">
            <v>Operational</v>
          </cell>
          <cell r="AB245" t="str">
            <v>Operational</v>
          </cell>
          <cell r="AC245" t="str">
            <v>Operational</v>
          </cell>
          <cell r="AD245" t="str">
            <v>Operational</v>
          </cell>
          <cell r="AE245" t="str">
            <v>Operational</v>
          </cell>
          <cell r="AF245" t="str">
            <v>Operational</v>
          </cell>
        </row>
        <row r="246">
          <cell r="N246" t="str">
            <v>Germany</v>
          </cell>
          <cell r="W246" t="str">
            <v>Operational</v>
          </cell>
          <cell r="X246" t="str">
            <v>Operational</v>
          </cell>
          <cell r="Y246" t="str">
            <v>Operational</v>
          </cell>
          <cell r="Z246" t="str">
            <v>Operational</v>
          </cell>
          <cell r="AA246" t="str">
            <v>Operational</v>
          </cell>
          <cell r="AB246" t="str">
            <v>Operational</v>
          </cell>
          <cell r="AC246" t="str">
            <v>Operational</v>
          </cell>
          <cell r="AD246" t="str">
            <v>Operational</v>
          </cell>
          <cell r="AE246" t="str">
            <v>Operational</v>
          </cell>
          <cell r="AF246" t="str">
            <v>Operational</v>
          </cell>
        </row>
        <row r="247">
          <cell r="N247" t="str">
            <v>Germany</v>
          </cell>
          <cell r="W247" t="str">
            <v>Operational</v>
          </cell>
          <cell r="X247" t="str">
            <v>Operational</v>
          </cell>
          <cell r="Y247" t="str">
            <v>Operational</v>
          </cell>
          <cell r="Z247" t="str">
            <v>Operational</v>
          </cell>
          <cell r="AA247" t="str">
            <v>Operational</v>
          </cell>
          <cell r="AB247" t="str">
            <v>Operational</v>
          </cell>
          <cell r="AC247" t="str">
            <v>Operational</v>
          </cell>
          <cell r="AD247" t="str">
            <v>Operational</v>
          </cell>
          <cell r="AE247" t="str">
            <v>Operational</v>
          </cell>
          <cell r="AF247" t="str">
            <v>Operational</v>
          </cell>
        </row>
        <row r="248">
          <cell r="N248" t="str">
            <v>Germany</v>
          </cell>
          <cell r="W248" t="str">
            <v>Operational</v>
          </cell>
          <cell r="X248" t="str">
            <v>Operational</v>
          </cell>
          <cell r="Y248" t="str">
            <v>Operational</v>
          </cell>
          <cell r="Z248" t="str">
            <v>Operational</v>
          </cell>
          <cell r="AA248" t="str">
            <v>Operational</v>
          </cell>
          <cell r="AB248" t="str">
            <v>Operational</v>
          </cell>
          <cell r="AC248" t="str">
            <v>Operational</v>
          </cell>
          <cell r="AD248" t="str">
            <v>Operational</v>
          </cell>
          <cell r="AE248" t="str">
            <v>Operational</v>
          </cell>
          <cell r="AF248" t="str">
            <v>Operational</v>
          </cell>
        </row>
        <row r="249">
          <cell r="N249" t="str">
            <v>Germany</v>
          </cell>
          <cell r="W249" t="str">
            <v>Operational</v>
          </cell>
          <cell r="X249" t="str">
            <v>Operational</v>
          </cell>
          <cell r="Y249" t="str">
            <v>Operational</v>
          </cell>
          <cell r="Z249" t="str">
            <v>Operational</v>
          </cell>
          <cell r="AA249" t="str">
            <v>Operational</v>
          </cell>
          <cell r="AB249" t="str">
            <v>Operational</v>
          </cell>
          <cell r="AC249" t="str">
            <v>Operational</v>
          </cell>
          <cell r="AD249" t="str">
            <v>Operational</v>
          </cell>
          <cell r="AE249" t="str">
            <v>Operational</v>
          </cell>
          <cell r="AF249" t="str">
            <v>Operational</v>
          </cell>
        </row>
        <row r="250">
          <cell r="N250" t="str">
            <v>Germany</v>
          </cell>
          <cell r="W250" t="str">
            <v>Operational</v>
          </cell>
          <cell r="X250" t="str">
            <v>Operational</v>
          </cell>
          <cell r="Y250" t="str">
            <v>Operational</v>
          </cell>
          <cell r="Z250" t="str">
            <v>Operational</v>
          </cell>
          <cell r="AA250" t="str">
            <v>Operational</v>
          </cell>
          <cell r="AB250" t="str">
            <v>Operational</v>
          </cell>
          <cell r="AC250" t="str">
            <v>Operational</v>
          </cell>
          <cell r="AD250" t="str">
            <v>Operational</v>
          </cell>
          <cell r="AE250" t="str">
            <v>Operational</v>
          </cell>
          <cell r="AF250" t="str">
            <v>Operational</v>
          </cell>
        </row>
        <row r="251">
          <cell r="N251" t="str">
            <v>Germany</v>
          </cell>
          <cell r="W251" t="str">
            <v>Operational</v>
          </cell>
          <cell r="X251" t="str">
            <v>Operational</v>
          </cell>
          <cell r="Y251" t="str">
            <v>Operational</v>
          </cell>
          <cell r="Z251" t="str">
            <v>Operational</v>
          </cell>
          <cell r="AA251" t="str">
            <v>Operational</v>
          </cell>
          <cell r="AB251" t="str">
            <v>Operational</v>
          </cell>
          <cell r="AC251" t="str">
            <v>Operational</v>
          </cell>
          <cell r="AD251" t="str">
            <v>Operational</v>
          </cell>
          <cell r="AE251" t="str">
            <v>Operational</v>
          </cell>
          <cell r="AF251" t="str">
            <v>Operational</v>
          </cell>
        </row>
        <row r="252">
          <cell r="N252" t="str">
            <v>Germany</v>
          </cell>
          <cell r="W252" t="str">
            <v>Operational</v>
          </cell>
          <cell r="X252" t="str">
            <v>Operational</v>
          </cell>
          <cell r="Y252" t="str">
            <v>Operational</v>
          </cell>
          <cell r="Z252" t="str">
            <v>Operational</v>
          </cell>
          <cell r="AA252" t="str">
            <v>Operational</v>
          </cell>
          <cell r="AB252" t="str">
            <v>Operational</v>
          </cell>
          <cell r="AC252" t="str">
            <v>Operational</v>
          </cell>
          <cell r="AD252" t="str">
            <v>Operational</v>
          </cell>
          <cell r="AE252" t="str">
            <v>Operational</v>
          </cell>
          <cell r="AF252" t="str">
            <v>Operational</v>
          </cell>
        </row>
        <row r="253">
          <cell r="N253" t="str">
            <v>Germany</v>
          </cell>
          <cell r="W253" t="str">
            <v>Operational</v>
          </cell>
          <cell r="X253" t="str">
            <v>Operational</v>
          </cell>
          <cell r="Y253" t="str">
            <v>Operational</v>
          </cell>
          <cell r="Z253" t="str">
            <v>Operational</v>
          </cell>
          <cell r="AA253" t="str">
            <v>Operational</v>
          </cell>
          <cell r="AB253" t="str">
            <v>Operational</v>
          </cell>
          <cell r="AC253" t="str">
            <v>Operational</v>
          </cell>
          <cell r="AD253" t="str">
            <v>Operational</v>
          </cell>
          <cell r="AE253" t="str">
            <v>Operational</v>
          </cell>
          <cell r="AF253" t="str">
            <v>Operational</v>
          </cell>
        </row>
        <row r="254">
          <cell r="N254" t="str">
            <v>Germany</v>
          </cell>
          <cell r="W254" t="str">
            <v>Operational</v>
          </cell>
          <cell r="X254" t="str">
            <v>Operational</v>
          </cell>
          <cell r="Y254" t="str">
            <v>Operational</v>
          </cell>
          <cell r="Z254" t="str">
            <v>Operational</v>
          </cell>
          <cell r="AA254" t="str">
            <v>Operational</v>
          </cell>
          <cell r="AB254" t="str">
            <v>Operational</v>
          </cell>
          <cell r="AC254" t="str">
            <v>Operational</v>
          </cell>
          <cell r="AD254" t="str">
            <v>Operational</v>
          </cell>
          <cell r="AE254" t="str">
            <v>Operational</v>
          </cell>
          <cell r="AF254" t="str">
            <v>Operational</v>
          </cell>
        </row>
        <row r="255">
          <cell r="N255" t="str">
            <v>Germany</v>
          </cell>
          <cell r="W255" t="str">
            <v>Operational</v>
          </cell>
          <cell r="X255" t="str">
            <v>Operational</v>
          </cell>
          <cell r="Y255" t="str">
            <v>Operational</v>
          </cell>
          <cell r="Z255" t="str">
            <v>Operational</v>
          </cell>
          <cell r="AA255" t="str">
            <v>Operational</v>
          </cell>
          <cell r="AB255" t="str">
            <v>Operational</v>
          </cell>
          <cell r="AC255" t="str">
            <v>Operational</v>
          </cell>
          <cell r="AD255" t="str">
            <v>Operational</v>
          </cell>
          <cell r="AE255" t="str">
            <v>Operational</v>
          </cell>
          <cell r="AF255" t="str">
            <v>Operational</v>
          </cell>
        </row>
        <row r="256">
          <cell r="N256" t="str">
            <v>Germany</v>
          </cell>
          <cell r="W256" t="str">
            <v>Operational</v>
          </cell>
          <cell r="X256" t="str">
            <v>Operational</v>
          </cell>
          <cell r="Y256" t="str">
            <v>Operational</v>
          </cell>
          <cell r="Z256" t="str">
            <v>Operational</v>
          </cell>
          <cell r="AA256" t="str">
            <v>Operational</v>
          </cell>
          <cell r="AB256" t="str">
            <v>Operational</v>
          </cell>
          <cell r="AC256" t="str">
            <v>Operational</v>
          </cell>
          <cell r="AD256" t="str">
            <v>Operational</v>
          </cell>
          <cell r="AE256" t="str">
            <v>Operational</v>
          </cell>
          <cell r="AF256" t="str">
            <v>Operational</v>
          </cell>
        </row>
        <row r="257">
          <cell r="N257" t="str">
            <v>Germany</v>
          </cell>
          <cell r="W257" t="str">
            <v>Operational</v>
          </cell>
          <cell r="X257" t="str">
            <v>Operational</v>
          </cell>
          <cell r="Y257" t="str">
            <v>Operational</v>
          </cell>
          <cell r="Z257" t="str">
            <v>Operational</v>
          </cell>
          <cell r="AA257" t="str">
            <v>Operational</v>
          </cell>
          <cell r="AB257" t="str">
            <v>Operational</v>
          </cell>
          <cell r="AC257" t="str">
            <v>Operational</v>
          </cell>
          <cell r="AD257" t="str">
            <v>Operational</v>
          </cell>
          <cell r="AE257" t="str">
            <v>Operational</v>
          </cell>
          <cell r="AF257" t="str">
            <v>Operational</v>
          </cell>
        </row>
        <row r="258">
          <cell r="N258" t="str">
            <v>Germany</v>
          </cell>
          <cell r="W258" t="str">
            <v>Operational</v>
          </cell>
          <cell r="X258" t="str">
            <v>Operational</v>
          </cell>
          <cell r="Y258" t="str">
            <v>Operational</v>
          </cell>
          <cell r="Z258" t="str">
            <v>Operational</v>
          </cell>
          <cell r="AA258" t="str">
            <v>Operational</v>
          </cell>
          <cell r="AB258" t="str">
            <v>Operational</v>
          </cell>
          <cell r="AC258" t="str">
            <v>Operational</v>
          </cell>
          <cell r="AD258" t="str">
            <v>Operational</v>
          </cell>
          <cell r="AE258" t="str">
            <v>Operational</v>
          </cell>
          <cell r="AF258" t="str">
            <v>Operational</v>
          </cell>
        </row>
        <row r="259">
          <cell r="N259" t="str">
            <v>Germany</v>
          </cell>
          <cell r="W259" t="str">
            <v>Operational</v>
          </cell>
          <cell r="X259" t="str">
            <v>Operational</v>
          </cell>
          <cell r="Y259" t="str">
            <v>Operational</v>
          </cell>
          <cell r="Z259" t="str">
            <v>Operational</v>
          </cell>
          <cell r="AA259" t="str">
            <v>Operational</v>
          </cell>
          <cell r="AB259" t="str">
            <v>Operational</v>
          </cell>
          <cell r="AC259" t="str">
            <v>Operational</v>
          </cell>
          <cell r="AD259" t="str">
            <v>Operational</v>
          </cell>
          <cell r="AE259" t="str">
            <v>Operational</v>
          </cell>
          <cell r="AF259" t="str">
            <v>Operational</v>
          </cell>
        </row>
        <row r="260">
          <cell r="N260" t="str">
            <v>Germany</v>
          </cell>
          <cell r="W260" t="str">
            <v>Operational</v>
          </cell>
          <cell r="X260" t="str">
            <v>Operational</v>
          </cell>
          <cell r="Y260" t="str">
            <v>Operational</v>
          </cell>
          <cell r="Z260" t="str">
            <v>Operational</v>
          </cell>
          <cell r="AA260" t="str">
            <v>Operational</v>
          </cell>
          <cell r="AB260" t="str">
            <v>Operational</v>
          </cell>
          <cell r="AC260" t="str">
            <v>Operational</v>
          </cell>
          <cell r="AD260" t="str">
            <v>Operational</v>
          </cell>
          <cell r="AE260" t="str">
            <v>Operational</v>
          </cell>
          <cell r="AF260" t="str">
            <v>Operational</v>
          </cell>
        </row>
        <row r="261">
          <cell r="N261" t="str">
            <v>Germany</v>
          </cell>
          <cell r="W261" t="str">
            <v>Operational</v>
          </cell>
          <cell r="X261" t="str">
            <v>Operational</v>
          </cell>
          <cell r="Y261" t="str">
            <v>Operational</v>
          </cell>
          <cell r="Z261" t="str">
            <v>Operational</v>
          </cell>
          <cell r="AA261" t="str">
            <v>Operational</v>
          </cell>
          <cell r="AB261" t="str">
            <v>Operational</v>
          </cell>
          <cell r="AC261" t="str">
            <v>Operational</v>
          </cell>
          <cell r="AD261" t="str">
            <v>Operational</v>
          </cell>
          <cell r="AE261" t="str">
            <v>Operational</v>
          </cell>
          <cell r="AF261" t="str">
            <v>Operational</v>
          </cell>
        </row>
        <row r="262">
          <cell r="N262" t="str">
            <v>Germany</v>
          </cell>
          <cell r="W262" t="str">
            <v>Operational</v>
          </cell>
          <cell r="X262" t="str">
            <v>Operational</v>
          </cell>
          <cell r="Y262" t="str">
            <v>Operational</v>
          </cell>
          <cell r="Z262" t="str">
            <v>Operational</v>
          </cell>
          <cell r="AA262" t="str">
            <v>Operational</v>
          </cell>
          <cell r="AB262" t="str">
            <v>Operational</v>
          </cell>
          <cell r="AC262" t="str">
            <v>Operational</v>
          </cell>
          <cell r="AD262" t="str">
            <v>Operational</v>
          </cell>
          <cell r="AE262" t="str">
            <v>Operational</v>
          </cell>
          <cell r="AF262" t="str">
            <v>Operational</v>
          </cell>
        </row>
        <row r="263">
          <cell r="N263" t="str">
            <v>Germany</v>
          </cell>
          <cell r="W263" t="str">
            <v>Operational</v>
          </cell>
          <cell r="X263" t="str">
            <v>Operational</v>
          </cell>
          <cell r="Y263" t="str">
            <v>Operational</v>
          </cell>
          <cell r="Z263" t="str">
            <v>Operational</v>
          </cell>
          <cell r="AA263" t="str">
            <v>Operational</v>
          </cell>
          <cell r="AB263" t="str">
            <v>Operational</v>
          </cell>
          <cell r="AC263" t="str">
            <v>Operational</v>
          </cell>
          <cell r="AD263" t="str">
            <v>Operational</v>
          </cell>
          <cell r="AE263" t="str">
            <v>Operational</v>
          </cell>
          <cell r="AF263" t="str">
            <v>Operational</v>
          </cell>
        </row>
        <row r="264">
          <cell r="N264" t="str">
            <v>Germany</v>
          </cell>
          <cell r="W264" t="str">
            <v>Operational</v>
          </cell>
          <cell r="X264" t="str">
            <v>Operational</v>
          </cell>
          <cell r="Y264" t="str">
            <v>Operational</v>
          </cell>
          <cell r="Z264" t="str">
            <v>Operational</v>
          </cell>
          <cell r="AA264" t="str">
            <v>Operational</v>
          </cell>
          <cell r="AB264" t="str">
            <v>Operational</v>
          </cell>
          <cell r="AC264" t="str">
            <v>Operational</v>
          </cell>
          <cell r="AD264" t="str">
            <v>Operational</v>
          </cell>
          <cell r="AE264" t="str">
            <v>Operational</v>
          </cell>
          <cell r="AF264" t="str">
            <v>Operational</v>
          </cell>
        </row>
        <row r="265">
          <cell r="N265" t="str">
            <v>Germany</v>
          </cell>
          <cell r="W265" t="str">
            <v>Operational</v>
          </cell>
          <cell r="X265" t="str">
            <v>Operational</v>
          </cell>
          <cell r="Y265" t="str">
            <v>Operational</v>
          </cell>
          <cell r="Z265" t="str">
            <v>Operational</v>
          </cell>
          <cell r="AA265" t="str">
            <v>Operational</v>
          </cell>
          <cell r="AB265" t="str">
            <v>Operational</v>
          </cell>
          <cell r="AC265" t="str">
            <v>Operational</v>
          </cell>
          <cell r="AD265" t="str">
            <v>Operational</v>
          </cell>
          <cell r="AE265" t="str">
            <v>Operational</v>
          </cell>
          <cell r="AF265" t="str">
            <v>Operational</v>
          </cell>
        </row>
        <row r="266">
          <cell r="N266" t="str">
            <v>Germany</v>
          </cell>
          <cell r="W266" t="str">
            <v>Operational</v>
          </cell>
          <cell r="X266" t="str">
            <v>Operational</v>
          </cell>
          <cell r="Y266" t="str">
            <v>Operational</v>
          </cell>
          <cell r="Z266" t="str">
            <v>Operational</v>
          </cell>
          <cell r="AA266" t="str">
            <v>Operational</v>
          </cell>
          <cell r="AB266" t="str">
            <v>Operational</v>
          </cell>
          <cell r="AC266" t="str">
            <v>Operational</v>
          </cell>
          <cell r="AD266" t="str">
            <v>Operational</v>
          </cell>
          <cell r="AE266" t="str">
            <v>Operational</v>
          </cell>
          <cell r="AF266" t="str">
            <v>Operational</v>
          </cell>
        </row>
        <row r="267">
          <cell r="N267" t="str">
            <v>Germany</v>
          </cell>
          <cell r="W267" t="str">
            <v>Operational</v>
          </cell>
          <cell r="X267" t="str">
            <v>Operational</v>
          </cell>
          <cell r="Y267" t="str">
            <v>Operational</v>
          </cell>
          <cell r="Z267" t="str">
            <v>Operational</v>
          </cell>
          <cell r="AA267" t="str">
            <v>Operational</v>
          </cell>
          <cell r="AB267" t="str">
            <v>Operational</v>
          </cell>
          <cell r="AC267" t="str">
            <v>Operational</v>
          </cell>
          <cell r="AD267" t="str">
            <v>Operational</v>
          </cell>
          <cell r="AE267" t="str">
            <v>Operational</v>
          </cell>
          <cell r="AF267" t="str">
            <v>Operational</v>
          </cell>
        </row>
        <row r="268">
          <cell r="N268" t="str">
            <v>Germany</v>
          </cell>
          <cell r="W268" t="str">
            <v>Operational</v>
          </cell>
          <cell r="X268" t="str">
            <v>Operational</v>
          </cell>
          <cell r="Y268" t="str">
            <v>Operational</v>
          </cell>
          <cell r="Z268" t="str">
            <v>Operational</v>
          </cell>
          <cell r="AA268" t="str">
            <v>Operational</v>
          </cell>
          <cell r="AB268" t="str">
            <v>Operational</v>
          </cell>
          <cell r="AC268" t="str">
            <v>Operational</v>
          </cell>
          <cell r="AD268" t="str">
            <v>Operational</v>
          </cell>
          <cell r="AE268" t="str">
            <v>Operational</v>
          </cell>
          <cell r="AF268" t="str">
            <v>Operational</v>
          </cell>
        </row>
        <row r="269">
          <cell r="N269" t="str">
            <v>Germany</v>
          </cell>
          <cell r="W269" t="str">
            <v>Operational</v>
          </cell>
          <cell r="X269" t="str">
            <v>Operational</v>
          </cell>
          <cell r="Y269" t="str">
            <v>Operational</v>
          </cell>
          <cell r="Z269" t="str">
            <v>Operational</v>
          </cell>
          <cell r="AA269" t="str">
            <v>Operational</v>
          </cell>
          <cell r="AB269" t="str">
            <v>Operational</v>
          </cell>
          <cell r="AC269" t="str">
            <v>Operational</v>
          </cell>
          <cell r="AD269" t="str">
            <v>Operational</v>
          </cell>
          <cell r="AE269" t="str">
            <v>Operational</v>
          </cell>
          <cell r="AF269" t="str">
            <v>Operational</v>
          </cell>
        </row>
        <row r="270">
          <cell r="N270" t="str">
            <v>Germany</v>
          </cell>
          <cell r="W270" t="str">
            <v>Operational</v>
          </cell>
          <cell r="X270" t="str">
            <v>Operational</v>
          </cell>
          <cell r="Y270" t="str">
            <v>Operational</v>
          </cell>
          <cell r="Z270" t="str">
            <v>Operational</v>
          </cell>
          <cell r="AA270" t="str">
            <v>Operational</v>
          </cell>
          <cell r="AB270" t="str">
            <v>Operational</v>
          </cell>
          <cell r="AC270" t="str">
            <v>Operational</v>
          </cell>
          <cell r="AD270" t="str">
            <v>Operational</v>
          </cell>
          <cell r="AE270" t="str">
            <v>Operational</v>
          </cell>
          <cell r="AF270" t="str">
            <v>Operational</v>
          </cell>
        </row>
        <row r="271">
          <cell r="N271" t="str">
            <v>Germany</v>
          </cell>
          <cell r="W271" t="str">
            <v>Operational</v>
          </cell>
          <cell r="X271" t="str">
            <v>Operational</v>
          </cell>
          <cell r="Y271" t="str">
            <v>Operational</v>
          </cell>
          <cell r="Z271" t="str">
            <v>Operational</v>
          </cell>
          <cell r="AA271" t="str">
            <v>Operational</v>
          </cell>
          <cell r="AB271" t="str">
            <v>Operational</v>
          </cell>
          <cell r="AC271" t="str">
            <v>Operational</v>
          </cell>
          <cell r="AD271" t="str">
            <v>Operational</v>
          </cell>
          <cell r="AE271" t="str">
            <v>Operational</v>
          </cell>
          <cell r="AF271" t="str">
            <v>Operational</v>
          </cell>
        </row>
        <row r="272">
          <cell r="N272" t="str">
            <v>Germany</v>
          </cell>
          <cell r="W272" t="str">
            <v>Operational</v>
          </cell>
          <cell r="X272" t="str">
            <v>Operational</v>
          </cell>
          <cell r="Y272" t="str">
            <v>Operational</v>
          </cell>
          <cell r="Z272" t="str">
            <v>Operational</v>
          </cell>
          <cell r="AA272" t="str">
            <v>Operational</v>
          </cell>
          <cell r="AB272" t="str">
            <v>Operational</v>
          </cell>
          <cell r="AC272" t="str">
            <v>Operational</v>
          </cell>
          <cell r="AD272" t="str">
            <v>Operational</v>
          </cell>
          <cell r="AE272" t="str">
            <v>Operational</v>
          </cell>
          <cell r="AF272" t="str">
            <v>Operational</v>
          </cell>
        </row>
        <row r="273">
          <cell r="N273" t="str">
            <v>Germany</v>
          </cell>
          <cell r="W273" t="str">
            <v>Operational</v>
          </cell>
          <cell r="X273" t="str">
            <v>Operational</v>
          </cell>
          <cell r="Y273" t="str">
            <v>Operational</v>
          </cell>
          <cell r="Z273" t="str">
            <v>Operational</v>
          </cell>
          <cell r="AA273" t="str">
            <v>Operational</v>
          </cell>
          <cell r="AB273" t="str">
            <v>Operational</v>
          </cell>
          <cell r="AC273" t="str">
            <v>Operational</v>
          </cell>
          <cell r="AD273" t="str">
            <v>Operational</v>
          </cell>
          <cell r="AE273" t="str">
            <v>Operational</v>
          </cell>
          <cell r="AF273" t="str">
            <v>Operational</v>
          </cell>
        </row>
        <row r="274">
          <cell r="N274" t="str">
            <v>Germany</v>
          </cell>
          <cell r="W274" t="str">
            <v>Operational</v>
          </cell>
          <cell r="X274" t="str">
            <v>Operational</v>
          </cell>
          <cell r="Y274" t="str">
            <v>Operational</v>
          </cell>
          <cell r="Z274" t="str">
            <v>Operational</v>
          </cell>
          <cell r="AA274" t="str">
            <v>Operational</v>
          </cell>
          <cell r="AB274" t="str">
            <v>Operational</v>
          </cell>
          <cell r="AC274" t="str">
            <v>Operational</v>
          </cell>
          <cell r="AD274" t="str">
            <v>Operational</v>
          </cell>
          <cell r="AE274" t="str">
            <v>Operational</v>
          </cell>
          <cell r="AF274" t="str">
            <v>Operational</v>
          </cell>
        </row>
        <row r="275">
          <cell r="N275" t="str">
            <v>Germany</v>
          </cell>
          <cell r="W275" t="str">
            <v>Operational</v>
          </cell>
          <cell r="X275" t="str">
            <v>Operational</v>
          </cell>
          <cell r="Y275" t="str">
            <v>Operational</v>
          </cell>
          <cell r="Z275" t="str">
            <v>Operational</v>
          </cell>
          <cell r="AA275" t="str">
            <v>Operational</v>
          </cell>
          <cell r="AB275" t="str">
            <v>Operational</v>
          </cell>
          <cell r="AC275" t="str">
            <v>Operational</v>
          </cell>
          <cell r="AD275" t="str">
            <v>Operational</v>
          </cell>
          <cell r="AE275" t="str">
            <v>Operational</v>
          </cell>
          <cell r="AF275" t="str">
            <v>Operational</v>
          </cell>
        </row>
        <row r="276">
          <cell r="N276" t="str">
            <v>Germany</v>
          </cell>
          <cell r="W276" t="str">
            <v>Operational</v>
          </cell>
          <cell r="X276" t="str">
            <v>Operational</v>
          </cell>
          <cell r="Y276" t="str">
            <v>Operational</v>
          </cell>
          <cell r="Z276" t="str">
            <v>Operational</v>
          </cell>
          <cell r="AA276" t="str">
            <v>Operational</v>
          </cell>
          <cell r="AB276" t="str">
            <v>Operational</v>
          </cell>
          <cell r="AC276" t="str">
            <v>Operational</v>
          </cell>
          <cell r="AD276" t="str">
            <v>Operational</v>
          </cell>
          <cell r="AE276" t="str">
            <v>Operational</v>
          </cell>
          <cell r="AF276" t="str">
            <v>Operational</v>
          </cell>
        </row>
        <row r="277">
          <cell r="N277" t="str">
            <v>Germany</v>
          </cell>
          <cell r="W277" t="str">
            <v>Operational</v>
          </cell>
          <cell r="X277" t="str">
            <v>Operational</v>
          </cell>
          <cell r="Y277" t="str">
            <v>Operational</v>
          </cell>
          <cell r="Z277" t="str">
            <v>Operational</v>
          </cell>
          <cell r="AA277" t="str">
            <v>Operational</v>
          </cell>
          <cell r="AB277" t="str">
            <v>Operational</v>
          </cell>
          <cell r="AC277" t="str">
            <v>Operational</v>
          </cell>
          <cell r="AD277" t="str">
            <v>Operational</v>
          </cell>
          <cell r="AE277" t="str">
            <v>Operational</v>
          </cell>
          <cell r="AF277" t="str">
            <v>Operational</v>
          </cell>
        </row>
        <row r="278">
          <cell r="N278" t="str">
            <v>Germany</v>
          </cell>
          <cell r="W278" t="str">
            <v>Operational</v>
          </cell>
          <cell r="X278" t="str">
            <v>Operational</v>
          </cell>
          <cell r="Y278" t="str">
            <v>Operational</v>
          </cell>
          <cell r="Z278" t="str">
            <v>Operational</v>
          </cell>
          <cell r="AA278" t="str">
            <v>Operational</v>
          </cell>
          <cell r="AB278" t="str">
            <v>Operational</v>
          </cell>
          <cell r="AC278" t="str">
            <v>Operational</v>
          </cell>
          <cell r="AD278" t="str">
            <v>Operational</v>
          </cell>
          <cell r="AE278" t="str">
            <v>Operational</v>
          </cell>
          <cell r="AF278" t="str">
            <v>Operational</v>
          </cell>
        </row>
        <row r="279">
          <cell r="N279" t="str">
            <v>Germany</v>
          </cell>
          <cell r="W279" t="str">
            <v>Operational</v>
          </cell>
          <cell r="X279" t="str">
            <v>Operational</v>
          </cell>
          <cell r="Y279" t="str">
            <v>Operational</v>
          </cell>
          <cell r="Z279" t="str">
            <v>Operational</v>
          </cell>
          <cell r="AA279" t="str">
            <v>Operational</v>
          </cell>
          <cell r="AB279" t="str">
            <v>Operational</v>
          </cell>
          <cell r="AC279" t="str">
            <v>Operational</v>
          </cell>
          <cell r="AD279" t="str">
            <v>Operational</v>
          </cell>
          <cell r="AE279" t="str">
            <v>Operational</v>
          </cell>
          <cell r="AF279" t="str">
            <v>Operational</v>
          </cell>
        </row>
        <row r="280">
          <cell r="N280" t="str">
            <v>Germany</v>
          </cell>
          <cell r="W280" t="str">
            <v>Operational</v>
          </cell>
          <cell r="X280" t="str">
            <v>Operational</v>
          </cell>
          <cell r="Y280" t="str">
            <v>Operational</v>
          </cell>
          <cell r="Z280" t="str">
            <v>Operational</v>
          </cell>
          <cell r="AA280" t="str">
            <v>Operational</v>
          </cell>
          <cell r="AB280" t="str">
            <v>Operational</v>
          </cell>
          <cell r="AC280" t="str">
            <v>Operational</v>
          </cell>
          <cell r="AD280" t="str">
            <v>Operational</v>
          </cell>
          <cell r="AE280" t="str">
            <v>Operational</v>
          </cell>
          <cell r="AF280" t="str">
            <v>Operational</v>
          </cell>
        </row>
        <row r="281">
          <cell r="N281" t="str">
            <v>Germany</v>
          </cell>
          <cell r="W281" t="str">
            <v>Operational</v>
          </cell>
          <cell r="X281" t="str">
            <v>Operational</v>
          </cell>
          <cell r="Y281" t="str">
            <v>Operational</v>
          </cell>
          <cell r="Z281" t="str">
            <v>Operational</v>
          </cell>
          <cell r="AA281" t="str">
            <v>Operational</v>
          </cell>
          <cell r="AB281" t="str">
            <v>Operational</v>
          </cell>
          <cell r="AC281" t="str">
            <v>Operational</v>
          </cell>
          <cell r="AD281" t="str">
            <v>Operational</v>
          </cell>
          <cell r="AE281" t="str">
            <v>Operational</v>
          </cell>
          <cell r="AF281" t="str">
            <v>Operational</v>
          </cell>
        </row>
        <row r="282">
          <cell r="N282" t="str">
            <v>Germany</v>
          </cell>
          <cell r="W282" t="str">
            <v>Operational</v>
          </cell>
          <cell r="X282" t="str">
            <v>Operational</v>
          </cell>
          <cell r="Y282" t="str">
            <v>Operational</v>
          </cell>
          <cell r="Z282" t="str">
            <v>Operational</v>
          </cell>
          <cell r="AA282" t="str">
            <v>Operational</v>
          </cell>
          <cell r="AB282" t="str">
            <v>Operational</v>
          </cell>
          <cell r="AC282" t="str">
            <v>Operational</v>
          </cell>
          <cell r="AD282" t="str">
            <v>Operational</v>
          </cell>
          <cell r="AE282" t="str">
            <v>Operational</v>
          </cell>
          <cell r="AF282" t="str">
            <v>Operational</v>
          </cell>
        </row>
        <row r="283">
          <cell r="N283" t="str">
            <v>Germany</v>
          </cell>
          <cell r="W283" t="str">
            <v>Operational</v>
          </cell>
          <cell r="X283" t="str">
            <v>Operational</v>
          </cell>
          <cell r="Y283" t="str">
            <v>Operational</v>
          </cell>
          <cell r="Z283" t="str">
            <v>Operational</v>
          </cell>
          <cell r="AA283" t="str">
            <v>Operational</v>
          </cell>
          <cell r="AB283" t="str">
            <v>Operational</v>
          </cell>
          <cell r="AC283" t="str">
            <v>Operational</v>
          </cell>
          <cell r="AD283" t="str">
            <v>Operational</v>
          </cell>
          <cell r="AE283" t="str">
            <v>Operational</v>
          </cell>
          <cell r="AF283" t="str">
            <v>Operational</v>
          </cell>
        </row>
        <row r="284">
          <cell r="N284" t="str">
            <v>Germany</v>
          </cell>
          <cell r="W284" t="str">
            <v>Operational</v>
          </cell>
          <cell r="X284" t="str">
            <v>Operational</v>
          </cell>
          <cell r="Y284" t="str">
            <v>Operational</v>
          </cell>
          <cell r="Z284" t="str">
            <v>Operational</v>
          </cell>
          <cell r="AA284" t="str">
            <v>Operational</v>
          </cell>
          <cell r="AB284" t="str">
            <v>Operational</v>
          </cell>
          <cell r="AC284" t="str">
            <v>Operational</v>
          </cell>
          <cell r="AD284" t="str">
            <v>Operational</v>
          </cell>
          <cell r="AE284" t="str">
            <v>Operational</v>
          </cell>
          <cell r="AF284" t="str">
            <v>Operational</v>
          </cell>
        </row>
        <row r="285">
          <cell r="N285" t="str">
            <v>Germany</v>
          </cell>
          <cell r="W285" t="str">
            <v>Operational</v>
          </cell>
          <cell r="X285" t="str">
            <v>Operational</v>
          </cell>
          <cell r="Y285" t="str">
            <v>Operational</v>
          </cell>
          <cell r="Z285" t="str">
            <v>Operational</v>
          </cell>
          <cell r="AA285" t="str">
            <v>Operational</v>
          </cell>
          <cell r="AB285" t="str">
            <v>Operational</v>
          </cell>
          <cell r="AC285" t="str">
            <v>Operational</v>
          </cell>
          <cell r="AD285" t="str">
            <v>Operational</v>
          </cell>
          <cell r="AE285" t="str">
            <v>Operational</v>
          </cell>
          <cell r="AF285" t="str">
            <v>Operational</v>
          </cell>
        </row>
        <row r="286">
          <cell r="N286" t="str">
            <v>Germany</v>
          </cell>
          <cell r="W286" t="str">
            <v>Operational</v>
          </cell>
          <cell r="X286" t="str">
            <v>Operational</v>
          </cell>
          <cell r="Y286" t="str">
            <v>Operational</v>
          </cell>
          <cell r="Z286" t="str">
            <v>Operational</v>
          </cell>
          <cell r="AA286" t="str">
            <v>Operational</v>
          </cell>
          <cell r="AB286" t="str">
            <v>Operational</v>
          </cell>
          <cell r="AC286" t="str">
            <v>Operational</v>
          </cell>
          <cell r="AD286" t="str">
            <v>Operational</v>
          </cell>
          <cell r="AE286" t="str">
            <v>Operational</v>
          </cell>
          <cell r="AF286" t="str">
            <v>Operational</v>
          </cell>
        </row>
        <row r="287">
          <cell r="N287" t="str">
            <v>Germany</v>
          </cell>
          <cell r="W287" t="str">
            <v>Operational</v>
          </cell>
          <cell r="X287" t="str">
            <v>Operational</v>
          </cell>
          <cell r="Y287" t="str">
            <v>Operational</v>
          </cell>
          <cell r="Z287" t="str">
            <v>Operational</v>
          </cell>
          <cell r="AA287" t="str">
            <v>Operational</v>
          </cell>
          <cell r="AB287" t="str">
            <v>Operational</v>
          </cell>
          <cell r="AC287" t="str">
            <v>Operational</v>
          </cell>
          <cell r="AD287" t="str">
            <v>Operational</v>
          </cell>
          <cell r="AE287" t="str">
            <v>Operational</v>
          </cell>
          <cell r="AF287" t="str">
            <v>Operational</v>
          </cell>
        </row>
        <row r="288">
          <cell r="N288" t="str">
            <v>Germany</v>
          </cell>
          <cell r="W288" t="str">
            <v>Operational</v>
          </cell>
          <cell r="X288" t="str">
            <v>Operational</v>
          </cell>
          <cell r="Y288" t="str">
            <v>Operational</v>
          </cell>
          <cell r="Z288" t="str">
            <v>Operational</v>
          </cell>
          <cell r="AA288" t="str">
            <v>Operational</v>
          </cell>
          <cell r="AB288" t="str">
            <v>Operational</v>
          </cell>
          <cell r="AC288" t="str">
            <v>Operational</v>
          </cell>
          <cell r="AD288" t="str">
            <v>Operational</v>
          </cell>
          <cell r="AE288" t="str">
            <v>Operational</v>
          </cell>
          <cell r="AF288" t="str">
            <v>Operational</v>
          </cell>
        </row>
        <row r="289">
          <cell r="N289" t="str">
            <v>Germany</v>
          </cell>
          <cell r="W289" t="str">
            <v>Operational</v>
          </cell>
          <cell r="X289" t="str">
            <v>Operational</v>
          </cell>
          <cell r="Y289" t="str">
            <v>Operational</v>
          </cell>
          <cell r="Z289" t="str">
            <v>Operational</v>
          </cell>
          <cell r="AA289" t="str">
            <v>Operational</v>
          </cell>
          <cell r="AB289" t="str">
            <v>Operational</v>
          </cell>
          <cell r="AC289" t="str">
            <v>Operational</v>
          </cell>
          <cell r="AD289" t="str">
            <v>Operational</v>
          </cell>
          <cell r="AE289" t="str">
            <v>Operational</v>
          </cell>
          <cell r="AF289" t="str">
            <v>Operational</v>
          </cell>
        </row>
        <row r="290">
          <cell r="N290" t="str">
            <v>Germany</v>
          </cell>
          <cell r="W290" t="str">
            <v>Operational</v>
          </cell>
          <cell r="X290" t="str">
            <v>Operational</v>
          </cell>
          <cell r="Y290" t="str">
            <v>Operational</v>
          </cell>
          <cell r="Z290" t="str">
            <v>Operational</v>
          </cell>
          <cell r="AA290" t="str">
            <v>Operational</v>
          </cell>
          <cell r="AB290" t="str">
            <v>Operational</v>
          </cell>
          <cell r="AC290" t="str">
            <v>Operational</v>
          </cell>
          <cell r="AD290" t="str">
            <v>Operational</v>
          </cell>
          <cell r="AE290" t="str">
            <v>Operational</v>
          </cell>
          <cell r="AF290" t="str">
            <v>Operational</v>
          </cell>
        </row>
        <row r="291">
          <cell r="N291" t="str">
            <v>Germany</v>
          </cell>
          <cell r="W291" t="str">
            <v>Operational</v>
          </cell>
          <cell r="X291" t="str">
            <v>Operational</v>
          </cell>
          <cell r="Y291" t="str">
            <v>Operational</v>
          </cell>
          <cell r="Z291" t="str">
            <v>Operational</v>
          </cell>
          <cell r="AA291" t="str">
            <v>Operational</v>
          </cell>
          <cell r="AB291" t="str">
            <v>Operational</v>
          </cell>
          <cell r="AC291" t="str">
            <v>Operational</v>
          </cell>
          <cell r="AD291" t="str">
            <v>Operational</v>
          </cell>
          <cell r="AE291" t="str">
            <v>Operational</v>
          </cell>
          <cell r="AF291" t="str">
            <v>Operational</v>
          </cell>
        </row>
        <row r="292">
          <cell r="N292" t="str">
            <v>Germany</v>
          </cell>
          <cell r="W292" t="str">
            <v>Operational</v>
          </cell>
          <cell r="X292" t="str">
            <v>Operational</v>
          </cell>
          <cell r="Y292" t="str">
            <v>Operational</v>
          </cell>
          <cell r="Z292" t="str">
            <v>Operational</v>
          </cell>
          <cell r="AA292" t="str">
            <v>Operational</v>
          </cell>
          <cell r="AB292" t="str">
            <v>Operational</v>
          </cell>
          <cell r="AC292" t="str">
            <v>Operational</v>
          </cell>
          <cell r="AD292" t="str">
            <v>Operational</v>
          </cell>
          <cell r="AE292" t="str">
            <v>Operational</v>
          </cell>
          <cell r="AF292" t="str">
            <v>Operational</v>
          </cell>
        </row>
        <row r="293">
          <cell r="N293" t="str">
            <v>Germany</v>
          </cell>
          <cell r="W293" t="str">
            <v>Under Construction</v>
          </cell>
          <cell r="X293" t="str">
            <v>Under Construction</v>
          </cell>
          <cell r="Y293" t="str">
            <v>Under Construction</v>
          </cell>
          <cell r="Z293" t="str">
            <v>Operational</v>
          </cell>
          <cell r="AA293" t="str">
            <v>Operational</v>
          </cell>
          <cell r="AB293" t="str">
            <v>Operational</v>
          </cell>
          <cell r="AC293" t="str">
            <v>Operational</v>
          </cell>
          <cell r="AD293" t="str">
            <v>Operational</v>
          </cell>
          <cell r="AE293" t="str">
            <v>Operational</v>
          </cell>
          <cell r="AF293" t="str">
            <v>Operational</v>
          </cell>
        </row>
        <row r="294">
          <cell r="N294" t="str">
            <v>Germany</v>
          </cell>
          <cell r="W294" t="str">
            <v>Under Construction</v>
          </cell>
          <cell r="X294" t="str">
            <v>Under Construction</v>
          </cell>
          <cell r="Y294" t="str">
            <v>Under Construction</v>
          </cell>
          <cell r="Z294" t="str">
            <v>Operational</v>
          </cell>
          <cell r="AA294" t="str">
            <v>Operational</v>
          </cell>
          <cell r="AB294" t="str">
            <v>Operational</v>
          </cell>
          <cell r="AC294" t="str">
            <v>Operational</v>
          </cell>
          <cell r="AD294" t="str">
            <v>Operational</v>
          </cell>
          <cell r="AE294" t="str">
            <v>Operational</v>
          </cell>
          <cell r="AF294" t="str">
            <v>Operational</v>
          </cell>
        </row>
        <row r="295">
          <cell r="N295" t="str">
            <v>Germany</v>
          </cell>
          <cell r="W295" t="str">
            <v>Operational</v>
          </cell>
          <cell r="X295" t="str">
            <v>Operational</v>
          </cell>
          <cell r="Y295" t="str">
            <v>Operational</v>
          </cell>
          <cell r="Z295" t="str">
            <v>Operational</v>
          </cell>
          <cell r="AA295" t="str">
            <v>Operational</v>
          </cell>
          <cell r="AB295" t="str">
            <v>Operational</v>
          </cell>
          <cell r="AC295" t="str">
            <v>Operational</v>
          </cell>
          <cell r="AD295" t="str">
            <v>Operational</v>
          </cell>
          <cell r="AE295" t="str">
            <v>Operational</v>
          </cell>
          <cell r="AF295" t="str">
            <v>Operational</v>
          </cell>
        </row>
        <row r="296">
          <cell r="N296" t="str">
            <v>Germany</v>
          </cell>
          <cell r="W296" t="str">
            <v>Operational</v>
          </cell>
          <cell r="X296" t="str">
            <v>Operational</v>
          </cell>
          <cell r="Y296" t="str">
            <v>Operational</v>
          </cell>
          <cell r="Z296" t="str">
            <v>Operational</v>
          </cell>
          <cell r="AA296" t="str">
            <v>Operational</v>
          </cell>
          <cell r="AB296" t="str">
            <v>Operational</v>
          </cell>
          <cell r="AC296" t="str">
            <v>Operational</v>
          </cell>
          <cell r="AD296" t="str">
            <v>Operational</v>
          </cell>
          <cell r="AE296" t="str">
            <v>Operational</v>
          </cell>
          <cell r="AF296" t="str">
            <v>Operational</v>
          </cell>
        </row>
        <row r="297">
          <cell r="N297" t="str">
            <v>Germany</v>
          </cell>
          <cell r="W297" t="str">
            <v>Operational</v>
          </cell>
          <cell r="X297" t="str">
            <v>Operational</v>
          </cell>
          <cell r="Y297" t="str">
            <v>Operational</v>
          </cell>
          <cell r="Z297" t="str">
            <v>Operational</v>
          </cell>
          <cell r="AA297" t="str">
            <v>Operational</v>
          </cell>
          <cell r="AB297" t="str">
            <v>Operational</v>
          </cell>
          <cell r="AC297" t="str">
            <v>Operational</v>
          </cell>
          <cell r="AD297" t="str">
            <v>Operational</v>
          </cell>
          <cell r="AE297" t="str">
            <v>Operational</v>
          </cell>
          <cell r="AF297" t="str">
            <v>Operational</v>
          </cell>
        </row>
        <row r="298">
          <cell r="N298" t="str">
            <v>Germany</v>
          </cell>
          <cell r="W298" t="str">
            <v>Operational</v>
          </cell>
          <cell r="X298" t="str">
            <v>Operational</v>
          </cell>
          <cell r="Y298" t="str">
            <v>Operational</v>
          </cell>
          <cell r="Z298" t="str">
            <v>Operational</v>
          </cell>
          <cell r="AA298" t="str">
            <v>Operational</v>
          </cell>
          <cell r="AB298" t="str">
            <v>Operational</v>
          </cell>
          <cell r="AC298" t="str">
            <v>Operational</v>
          </cell>
          <cell r="AD298" t="str">
            <v>Operational</v>
          </cell>
          <cell r="AE298" t="str">
            <v>Operational</v>
          </cell>
          <cell r="AF298" t="str">
            <v>Operational</v>
          </cell>
        </row>
        <row r="299">
          <cell r="N299" t="str">
            <v>Germany</v>
          </cell>
          <cell r="W299" t="str">
            <v>Operational</v>
          </cell>
          <cell r="X299" t="str">
            <v>Operational</v>
          </cell>
          <cell r="Y299" t="str">
            <v>Operational</v>
          </cell>
          <cell r="Z299" t="str">
            <v>Operational</v>
          </cell>
          <cell r="AA299" t="str">
            <v>Operational</v>
          </cell>
          <cell r="AB299" t="str">
            <v>Operational</v>
          </cell>
          <cell r="AC299" t="str">
            <v>Operational</v>
          </cell>
          <cell r="AD299" t="str">
            <v>Operational</v>
          </cell>
          <cell r="AE299" t="str">
            <v>Operational</v>
          </cell>
          <cell r="AF299" t="str">
            <v>Operational</v>
          </cell>
        </row>
        <row r="300">
          <cell r="N300" t="str">
            <v>Germany</v>
          </cell>
          <cell r="W300" t="str">
            <v>Operational</v>
          </cell>
          <cell r="X300" t="str">
            <v>Operational</v>
          </cell>
          <cell r="Y300" t="str">
            <v>Operational</v>
          </cell>
          <cell r="Z300" t="str">
            <v>Operational</v>
          </cell>
          <cell r="AA300" t="str">
            <v>Operational</v>
          </cell>
          <cell r="AB300" t="str">
            <v>Operational</v>
          </cell>
          <cell r="AC300" t="str">
            <v>Operational</v>
          </cell>
          <cell r="AD300" t="str">
            <v>Operational</v>
          </cell>
          <cell r="AE300" t="str">
            <v>Operational</v>
          </cell>
          <cell r="AF300" t="str">
            <v>Operational</v>
          </cell>
        </row>
        <row r="301">
          <cell r="N301" t="str">
            <v>Germany</v>
          </cell>
          <cell r="W301" t="str">
            <v>Operational</v>
          </cell>
          <cell r="X301" t="str">
            <v>Operational</v>
          </cell>
          <cell r="Y301" t="str">
            <v>Operational</v>
          </cell>
          <cell r="Z301" t="str">
            <v>Operational</v>
          </cell>
          <cell r="AA301" t="str">
            <v>Operational</v>
          </cell>
          <cell r="AB301" t="str">
            <v>Operational</v>
          </cell>
          <cell r="AC301" t="str">
            <v>Operational</v>
          </cell>
          <cell r="AD301" t="str">
            <v>Operational</v>
          </cell>
          <cell r="AE301" t="str">
            <v>Operational</v>
          </cell>
          <cell r="AF301" t="str">
            <v>Operational</v>
          </cell>
        </row>
        <row r="302">
          <cell r="N302" t="str">
            <v>Germany</v>
          </cell>
          <cell r="W302" t="str">
            <v>Operational</v>
          </cell>
          <cell r="X302" t="str">
            <v>Operational</v>
          </cell>
          <cell r="Y302" t="str">
            <v>Operational</v>
          </cell>
          <cell r="Z302" t="str">
            <v>Operational</v>
          </cell>
          <cell r="AA302" t="str">
            <v>Operational</v>
          </cell>
          <cell r="AB302" t="str">
            <v>Operational</v>
          </cell>
          <cell r="AC302" t="str">
            <v>Operational</v>
          </cell>
          <cell r="AD302" t="str">
            <v>Operational</v>
          </cell>
          <cell r="AE302" t="str">
            <v>Operational</v>
          </cell>
          <cell r="AF302" t="str">
            <v>Operational</v>
          </cell>
        </row>
        <row r="303">
          <cell r="N303" t="str">
            <v>Germany</v>
          </cell>
          <cell r="W303" t="str">
            <v>Operational</v>
          </cell>
          <cell r="X303" t="str">
            <v>Operational</v>
          </cell>
          <cell r="Y303" t="str">
            <v>Operational</v>
          </cell>
          <cell r="Z303" t="str">
            <v>Operational</v>
          </cell>
          <cell r="AA303" t="str">
            <v>Operational</v>
          </cell>
          <cell r="AB303" t="str">
            <v>Operational</v>
          </cell>
          <cell r="AC303" t="str">
            <v>Operational</v>
          </cell>
          <cell r="AD303" t="str">
            <v>Operational</v>
          </cell>
          <cell r="AE303" t="str">
            <v>Operational</v>
          </cell>
          <cell r="AF303" t="str">
            <v>Operational</v>
          </cell>
        </row>
        <row r="304">
          <cell r="N304" t="str">
            <v>Germany</v>
          </cell>
          <cell r="W304" t="str">
            <v>Operational</v>
          </cell>
          <cell r="X304" t="str">
            <v>Operational</v>
          </cell>
          <cell r="Y304" t="str">
            <v>Operational</v>
          </cell>
          <cell r="Z304" t="str">
            <v>Operational</v>
          </cell>
          <cell r="AA304" t="str">
            <v>Operational</v>
          </cell>
          <cell r="AB304" t="str">
            <v>Operational</v>
          </cell>
          <cell r="AC304" t="str">
            <v>Operational</v>
          </cell>
          <cell r="AD304" t="str">
            <v>Operational</v>
          </cell>
          <cell r="AE304" t="str">
            <v>Operational</v>
          </cell>
          <cell r="AF304" t="str">
            <v>Operational</v>
          </cell>
        </row>
        <row r="305">
          <cell r="N305" t="str">
            <v>Germany</v>
          </cell>
          <cell r="W305" t="str">
            <v>Under Construction</v>
          </cell>
          <cell r="X305" t="str">
            <v>Under Construction</v>
          </cell>
          <cell r="Y305" t="str">
            <v>Under Construction</v>
          </cell>
          <cell r="Z305" t="str">
            <v>Under Construction</v>
          </cell>
          <cell r="AA305" t="str">
            <v>Under Construction</v>
          </cell>
          <cell r="AB305" t="str">
            <v>Under Construction</v>
          </cell>
          <cell r="AC305" t="str">
            <v>Under Construction</v>
          </cell>
          <cell r="AD305" t="str">
            <v>Under Construction</v>
          </cell>
          <cell r="AE305" t="str">
            <v>Under Construction</v>
          </cell>
          <cell r="AF305" t="str">
            <v>Under Construction</v>
          </cell>
        </row>
        <row r="306">
          <cell r="N306" t="str">
            <v>Germany</v>
          </cell>
          <cell r="W306" t="str">
            <v>Under Construction</v>
          </cell>
          <cell r="X306" t="str">
            <v>Under Construction</v>
          </cell>
          <cell r="Y306" t="str">
            <v>Under Construction</v>
          </cell>
          <cell r="Z306" t="str">
            <v>Under Construction</v>
          </cell>
          <cell r="AA306" t="str">
            <v>Under Construction</v>
          </cell>
          <cell r="AB306" t="str">
            <v>Under Construction</v>
          </cell>
          <cell r="AC306" t="str">
            <v>Under Construction</v>
          </cell>
          <cell r="AD306" t="str">
            <v>Under Construction</v>
          </cell>
          <cell r="AE306" t="str">
            <v>Under Construction</v>
          </cell>
          <cell r="AF306" t="str">
            <v>Under Construction</v>
          </cell>
        </row>
        <row r="307">
          <cell r="N307" t="str">
            <v>Germany</v>
          </cell>
          <cell r="W307" t="str">
            <v>Under Construction</v>
          </cell>
          <cell r="X307" t="str">
            <v>Under Construction</v>
          </cell>
          <cell r="Y307" t="str">
            <v>Under Construction</v>
          </cell>
          <cell r="Z307" t="str">
            <v>Under Construction</v>
          </cell>
          <cell r="AA307" t="str">
            <v>Under Construction</v>
          </cell>
          <cell r="AB307" t="str">
            <v>Under Construction</v>
          </cell>
          <cell r="AC307" t="str">
            <v>Under Construction</v>
          </cell>
          <cell r="AD307" t="str">
            <v>Under Construction</v>
          </cell>
          <cell r="AE307" t="str">
            <v>Under Construction</v>
          </cell>
          <cell r="AF307" t="str">
            <v>Under Construction</v>
          </cell>
        </row>
        <row r="308">
          <cell r="N308" t="str">
            <v>Germany</v>
          </cell>
          <cell r="W308" t="str">
            <v>Under Construction</v>
          </cell>
          <cell r="X308" t="str">
            <v>Under Construction</v>
          </cell>
          <cell r="Y308" t="str">
            <v>Under Construction</v>
          </cell>
          <cell r="Z308" t="str">
            <v>Under Construction</v>
          </cell>
          <cell r="AA308" t="str">
            <v>Under Construction</v>
          </cell>
          <cell r="AB308" t="str">
            <v>Under Construction</v>
          </cell>
          <cell r="AC308" t="str">
            <v>Under Construction</v>
          </cell>
          <cell r="AD308" t="str">
            <v>Under Construction</v>
          </cell>
          <cell r="AE308" t="str">
            <v>Under Construction</v>
          </cell>
          <cell r="AF308" t="str">
            <v>Under Construction</v>
          </cell>
        </row>
        <row r="309">
          <cell r="N309" t="str">
            <v>Ghana</v>
          </cell>
          <cell r="W309" t="str">
            <v>Operational</v>
          </cell>
          <cell r="X309" t="str">
            <v>Operational</v>
          </cell>
          <cell r="Y309" t="str">
            <v>Operational</v>
          </cell>
          <cell r="Z309" t="str">
            <v>Operational</v>
          </cell>
          <cell r="AA309" t="str">
            <v>Operational</v>
          </cell>
          <cell r="AB309" t="str">
            <v>Operational</v>
          </cell>
          <cell r="AC309" t="str">
            <v>Operational</v>
          </cell>
          <cell r="AD309" t="str">
            <v>Operational</v>
          </cell>
          <cell r="AE309" t="str">
            <v>Operational</v>
          </cell>
          <cell r="AF309" t="str">
            <v>Operational</v>
          </cell>
        </row>
        <row r="310">
          <cell r="N310" t="str">
            <v>Hungary</v>
          </cell>
          <cell r="W310" t="str">
            <v>Operational</v>
          </cell>
          <cell r="X310" t="str">
            <v>Operational</v>
          </cell>
          <cell r="Y310" t="str">
            <v>Operational</v>
          </cell>
          <cell r="Z310" t="str">
            <v>Operational</v>
          </cell>
          <cell r="AA310" t="str">
            <v>Operational</v>
          </cell>
          <cell r="AB310" t="str">
            <v>Operational</v>
          </cell>
          <cell r="AC310" t="str">
            <v>Operational</v>
          </cell>
          <cell r="AD310" t="str">
            <v>Operational</v>
          </cell>
          <cell r="AE310" t="str">
            <v>Operational</v>
          </cell>
          <cell r="AF310" t="str">
            <v>Operational</v>
          </cell>
        </row>
        <row r="311">
          <cell r="N311" t="str">
            <v>Hungary</v>
          </cell>
          <cell r="W311" t="str">
            <v>Operational</v>
          </cell>
          <cell r="X311" t="str">
            <v>Operational</v>
          </cell>
          <cell r="Y311" t="str">
            <v>Operational</v>
          </cell>
          <cell r="Z311" t="str">
            <v>Operational</v>
          </cell>
          <cell r="AA311" t="str">
            <v>Operational</v>
          </cell>
          <cell r="AB311" t="str">
            <v>Operational</v>
          </cell>
          <cell r="AC311" t="str">
            <v>Operational</v>
          </cell>
          <cell r="AD311" t="str">
            <v>Operational</v>
          </cell>
          <cell r="AE311" t="str">
            <v>Operational</v>
          </cell>
          <cell r="AF311" t="str">
            <v>Operational</v>
          </cell>
        </row>
        <row r="312">
          <cell r="N312" t="str">
            <v>Hungary</v>
          </cell>
          <cell r="W312" t="str">
            <v>Operational</v>
          </cell>
          <cell r="X312" t="str">
            <v>Operational</v>
          </cell>
          <cell r="Y312" t="str">
            <v>Operational</v>
          </cell>
          <cell r="Z312" t="str">
            <v>Operational</v>
          </cell>
          <cell r="AA312" t="str">
            <v>Operational</v>
          </cell>
          <cell r="AB312" t="str">
            <v>Operational</v>
          </cell>
          <cell r="AC312" t="str">
            <v>Operational</v>
          </cell>
          <cell r="AD312" t="str">
            <v>Operational</v>
          </cell>
          <cell r="AE312" t="str">
            <v>Operational</v>
          </cell>
          <cell r="AF312" t="str">
            <v>Operational</v>
          </cell>
        </row>
        <row r="313">
          <cell r="N313" t="str">
            <v>Hungary</v>
          </cell>
          <cell r="W313" t="str">
            <v>Operational</v>
          </cell>
          <cell r="X313" t="str">
            <v>Operational</v>
          </cell>
          <cell r="Y313" t="str">
            <v>Operational</v>
          </cell>
          <cell r="Z313" t="str">
            <v>Operational</v>
          </cell>
          <cell r="AA313" t="str">
            <v>Operational</v>
          </cell>
          <cell r="AB313" t="str">
            <v>Operational</v>
          </cell>
          <cell r="AC313" t="str">
            <v>Operational</v>
          </cell>
          <cell r="AD313" t="str">
            <v>Operational</v>
          </cell>
          <cell r="AE313" t="str">
            <v>Operational</v>
          </cell>
          <cell r="AF313" t="str">
            <v>Operational</v>
          </cell>
        </row>
        <row r="314">
          <cell r="N314" t="str">
            <v>Hungary</v>
          </cell>
          <cell r="W314" t="str">
            <v>Operational</v>
          </cell>
          <cell r="X314" t="str">
            <v>Operational</v>
          </cell>
          <cell r="Y314" t="str">
            <v>Operational</v>
          </cell>
          <cell r="Z314" t="str">
            <v>Operational</v>
          </cell>
          <cell r="AA314" t="str">
            <v>Operational</v>
          </cell>
          <cell r="AB314" t="str">
            <v>Operational</v>
          </cell>
          <cell r="AC314" t="str">
            <v>Operational</v>
          </cell>
          <cell r="AD314" t="str">
            <v>Operational</v>
          </cell>
          <cell r="AE314" t="str">
            <v>Operational</v>
          </cell>
          <cell r="AF314" t="str">
            <v>Operational</v>
          </cell>
        </row>
        <row r="315">
          <cell r="N315" t="str">
            <v>Hungary</v>
          </cell>
          <cell r="W315" t="str">
            <v>Operational</v>
          </cell>
          <cell r="X315" t="str">
            <v>Operational</v>
          </cell>
          <cell r="Y315" t="str">
            <v>Operational</v>
          </cell>
          <cell r="Z315" t="str">
            <v>Operational</v>
          </cell>
          <cell r="AA315" t="str">
            <v>Operational</v>
          </cell>
          <cell r="AB315" t="str">
            <v>Operational</v>
          </cell>
          <cell r="AC315" t="str">
            <v>Operational</v>
          </cell>
          <cell r="AD315" t="str">
            <v>Operational</v>
          </cell>
          <cell r="AE315" t="str">
            <v>Operational</v>
          </cell>
          <cell r="AF315" t="str">
            <v>Operational</v>
          </cell>
        </row>
        <row r="316">
          <cell r="N316" t="str">
            <v>Hungary</v>
          </cell>
          <cell r="W316" t="str">
            <v>Operational</v>
          </cell>
          <cell r="X316" t="str">
            <v>Operational</v>
          </cell>
          <cell r="Y316" t="str">
            <v>Operational</v>
          </cell>
          <cell r="Z316" t="str">
            <v>Operational</v>
          </cell>
          <cell r="AA316" t="str">
            <v>Operational</v>
          </cell>
          <cell r="AB316" t="str">
            <v>Operational</v>
          </cell>
          <cell r="AC316" t="str">
            <v>Operational</v>
          </cell>
          <cell r="AD316" t="str">
            <v>Operational</v>
          </cell>
          <cell r="AE316" t="str">
            <v>Operational</v>
          </cell>
          <cell r="AF316" t="str">
            <v>Operational</v>
          </cell>
        </row>
        <row r="317">
          <cell r="N317" t="str">
            <v>Iceland</v>
          </cell>
          <cell r="W317" t="str">
            <v>Operational</v>
          </cell>
          <cell r="X317" t="str">
            <v>Operational</v>
          </cell>
          <cell r="Y317" t="str">
            <v>Operational</v>
          </cell>
          <cell r="Z317" t="str">
            <v>Operational</v>
          </cell>
          <cell r="AA317" t="str">
            <v>Operational</v>
          </cell>
          <cell r="AB317" t="str">
            <v>Operational</v>
          </cell>
          <cell r="AC317" t="str">
            <v>Operational</v>
          </cell>
          <cell r="AD317" t="str">
            <v>Operational</v>
          </cell>
          <cell r="AE317" t="str">
            <v>Operational</v>
          </cell>
          <cell r="AF317" t="str">
            <v>Operational</v>
          </cell>
        </row>
        <row r="318">
          <cell r="N318" t="str">
            <v>Ireland</v>
          </cell>
          <cell r="W318" t="str">
            <v>Under Construction</v>
          </cell>
          <cell r="X318" t="str">
            <v>Under Construction</v>
          </cell>
          <cell r="Y318" t="str">
            <v>Under Construction</v>
          </cell>
          <cell r="Z318" t="str">
            <v>Under Construction</v>
          </cell>
          <cell r="AA318" t="str">
            <v>Under Construction</v>
          </cell>
          <cell r="AB318" t="str">
            <v>Under Construction</v>
          </cell>
          <cell r="AC318" t="str">
            <v>Under Construction</v>
          </cell>
          <cell r="AD318" t="str">
            <v>Operational</v>
          </cell>
          <cell r="AE318" t="str">
            <v>Operational</v>
          </cell>
          <cell r="AF318" t="str">
            <v>Operational</v>
          </cell>
        </row>
        <row r="319">
          <cell r="N319" t="str">
            <v>Ireland</v>
          </cell>
          <cell r="W319"/>
          <cell r="X319"/>
          <cell r="Y319"/>
          <cell r="Z319"/>
          <cell r="AA319"/>
          <cell r="AB319"/>
          <cell r="AC319"/>
          <cell r="AD319"/>
          <cell r="AE319" t="str">
            <v>Under Construction</v>
          </cell>
          <cell r="AF319" t="str">
            <v>Under Construction</v>
          </cell>
        </row>
        <row r="320">
          <cell r="N320" t="str">
            <v>Ireland</v>
          </cell>
          <cell r="W320" t="str">
            <v>Operational</v>
          </cell>
          <cell r="X320" t="str">
            <v>Operational</v>
          </cell>
          <cell r="Y320" t="str">
            <v>Operational</v>
          </cell>
          <cell r="Z320" t="str">
            <v>Operational</v>
          </cell>
          <cell r="AA320" t="str">
            <v>Operational</v>
          </cell>
          <cell r="AB320" t="str">
            <v>Operational</v>
          </cell>
          <cell r="AC320" t="str">
            <v>Operational</v>
          </cell>
          <cell r="AD320" t="str">
            <v>Operational</v>
          </cell>
          <cell r="AE320" t="str">
            <v>Operational</v>
          </cell>
          <cell r="AF320" t="str">
            <v>Operational</v>
          </cell>
        </row>
        <row r="321">
          <cell r="N321" t="str">
            <v>Ireland</v>
          </cell>
          <cell r="W321" t="str">
            <v>Operational</v>
          </cell>
          <cell r="X321" t="str">
            <v>Operational</v>
          </cell>
          <cell r="Y321" t="str">
            <v>Operational</v>
          </cell>
          <cell r="Z321" t="str">
            <v>Operational</v>
          </cell>
          <cell r="AA321" t="str">
            <v>Operational</v>
          </cell>
          <cell r="AB321" t="str">
            <v>Operational</v>
          </cell>
          <cell r="AC321" t="str">
            <v>Operational</v>
          </cell>
          <cell r="AD321" t="str">
            <v>Operational</v>
          </cell>
          <cell r="AE321" t="str">
            <v>Operational</v>
          </cell>
          <cell r="AF321" t="str">
            <v>Operational</v>
          </cell>
        </row>
        <row r="322">
          <cell r="N322" t="str">
            <v>Ireland</v>
          </cell>
          <cell r="W322" t="str">
            <v>Operational</v>
          </cell>
          <cell r="X322" t="str">
            <v>Operational</v>
          </cell>
          <cell r="Y322" t="str">
            <v>Operational</v>
          </cell>
          <cell r="Z322" t="str">
            <v>Operational</v>
          </cell>
          <cell r="AA322" t="str">
            <v>Operational</v>
          </cell>
          <cell r="AB322" t="str">
            <v>Operational</v>
          </cell>
          <cell r="AC322" t="str">
            <v>Operational</v>
          </cell>
          <cell r="AD322" t="str">
            <v>Operational</v>
          </cell>
          <cell r="AE322" t="str">
            <v>Operational</v>
          </cell>
          <cell r="AF322" t="str">
            <v>Operational</v>
          </cell>
        </row>
        <row r="323">
          <cell r="N323" t="str">
            <v>Ireland</v>
          </cell>
          <cell r="W323" t="str">
            <v>Operational</v>
          </cell>
          <cell r="X323" t="str">
            <v>Operational</v>
          </cell>
          <cell r="Y323" t="str">
            <v>Operational</v>
          </cell>
          <cell r="Z323" t="str">
            <v>Operational</v>
          </cell>
          <cell r="AA323" t="str">
            <v>Operational</v>
          </cell>
          <cell r="AB323" t="str">
            <v>Operational</v>
          </cell>
          <cell r="AC323" t="str">
            <v>Operational</v>
          </cell>
          <cell r="AD323" t="str">
            <v>Operational</v>
          </cell>
          <cell r="AE323" t="str">
            <v>Operational</v>
          </cell>
          <cell r="AF323" t="str">
            <v>Operational</v>
          </cell>
        </row>
        <row r="324">
          <cell r="N324" t="str">
            <v>Ireland</v>
          </cell>
          <cell r="W324" t="str">
            <v>Under Construction</v>
          </cell>
          <cell r="X324" t="str">
            <v>Under Construction</v>
          </cell>
          <cell r="Y324" t="str">
            <v>Under Construction</v>
          </cell>
          <cell r="Z324" t="str">
            <v>Under Construction</v>
          </cell>
          <cell r="AA324" t="str">
            <v>Under Construction</v>
          </cell>
          <cell r="AB324" t="str">
            <v>Under Construction</v>
          </cell>
          <cell r="AC324" t="str">
            <v>Operational</v>
          </cell>
          <cell r="AD324" t="str">
            <v>Operational</v>
          </cell>
          <cell r="AE324" t="str">
            <v>Operational</v>
          </cell>
          <cell r="AF324" t="str">
            <v>Operational</v>
          </cell>
        </row>
        <row r="325">
          <cell r="N325" t="str">
            <v>Ireland</v>
          </cell>
          <cell r="W325" t="str">
            <v>Operational</v>
          </cell>
          <cell r="X325" t="str">
            <v>Operational</v>
          </cell>
          <cell r="Y325" t="str">
            <v>Operational</v>
          </cell>
          <cell r="Z325" t="str">
            <v>Operational</v>
          </cell>
          <cell r="AA325" t="str">
            <v>Operational</v>
          </cell>
          <cell r="AB325" t="str">
            <v>Operational</v>
          </cell>
          <cell r="AC325" t="str">
            <v>Operational</v>
          </cell>
          <cell r="AD325" t="str">
            <v>Operational</v>
          </cell>
          <cell r="AE325" t="str">
            <v>Operational</v>
          </cell>
          <cell r="AF325" t="str">
            <v>Operational</v>
          </cell>
        </row>
        <row r="326">
          <cell r="N326" t="str">
            <v>Ireland</v>
          </cell>
          <cell r="W326"/>
          <cell r="X326"/>
          <cell r="Y326"/>
          <cell r="Z326"/>
          <cell r="AA326"/>
          <cell r="AB326"/>
          <cell r="AC326"/>
          <cell r="AD326" t="str">
            <v>Under Construction</v>
          </cell>
          <cell r="AE326" t="str">
            <v>Operational</v>
          </cell>
          <cell r="AF326" t="str">
            <v>Operational</v>
          </cell>
        </row>
        <row r="327">
          <cell r="N327" t="str">
            <v>Ireland</v>
          </cell>
          <cell r="W327" t="str">
            <v>Operational</v>
          </cell>
          <cell r="X327" t="str">
            <v>Operational</v>
          </cell>
          <cell r="Y327" t="str">
            <v>Operational</v>
          </cell>
          <cell r="Z327" t="str">
            <v>Operational</v>
          </cell>
          <cell r="AA327" t="str">
            <v>Operational</v>
          </cell>
          <cell r="AB327" t="str">
            <v>Operational</v>
          </cell>
          <cell r="AC327" t="str">
            <v>Operational</v>
          </cell>
          <cell r="AD327" t="str">
            <v>Operational</v>
          </cell>
          <cell r="AE327" t="str">
            <v>Operational</v>
          </cell>
          <cell r="AF327" t="str">
            <v>Operational</v>
          </cell>
        </row>
        <row r="328">
          <cell r="N328" t="str">
            <v>Ireland</v>
          </cell>
          <cell r="W328" t="str">
            <v>Operational</v>
          </cell>
          <cell r="X328" t="str">
            <v>Operational</v>
          </cell>
          <cell r="Y328" t="str">
            <v>Operational</v>
          </cell>
          <cell r="Z328" t="str">
            <v>Operational</v>
          </cell>
          <cell r="AA328" t="str">
            <v>Operational</v>
          </cell>
          <cell r="AB328" t="str">
            <v>Operational</v>
          </cell>
          <cell r="AC328" t="str">
            <v>Operational</v>
          </cell>
          <cell r="AD328" t="str">
            <v>Operational</v>
          </cell>
          <cell r="AE328" t="str">
            <v>Operational</v>
          </cell>
          <cell r="AF328" t="str">
            <v>Operational</v>
          </cell>
        </row>
        <row r="329">
          <cell r="N329" t="str">
            <v>Ireland</v>
          </cell>
          <cell r="W329" t="str">
            <v>Operational</v>
          </cell>
          <cell r="X329" t="str">
            <v>Operational</v>
          </cell>
          <cell r="Y329" t="str">
            <v>Operational</v>
          </cell>
          <cell r="Z329" t="str">
            <v>Operational</v>
          </cell>
          <cell r="AA329" t="str">
            <v>Operational</v>
          </cell>
          <cell r="AB329" t="str">
            <v>Operational</v>
          </cell>
          <cell r="AC329" t="str">
            <v>Operational</v>
          </cell>
          <cell r="AD329" t="str">
            <v>Operational</v>
          </cell>
          <cell r="AE329" t="str">
            <v>Operational</v>
          </cell>
          <cell r="AF329" t="str">
            <v>Operational</v>
          </cell>
        </row>
        <row r="330">
          <cell r="N330" t="str">
            <v>Ireland</v>
          </cell>
          <cell r="W330" t="str">
            <v>Operational</v>
          </cell>
          <cell r="X330" t="str">
            <v>Operational</v>
          </cell>
          <cell r="Y330" t="str">
            <v>Operational</v>
          </cell>
          <cell r="Z330" t="str">
            <v>Operational</v>
          </cell>
          <cell r="AA330" t="str">
            <v>Operational</v>
          </cell>
          <cell r="AB330" t="str">
            <v>Operational</v>
          </cell>
          <cell r="AC330" t="str">
            <v>Operational</v>
          </cell>
          <cell r="AD330" t="str">
            <v>Operational</v>
          </cell>
          <cell r="AE330" t="str">
            <v>Operational</v>
          </cell>
          <cell r="AF330" t="str">
            <v>Operational</v>
          </cell>
        </row>
        <row r="331">
          <cell r="N331" t="str">
            <v>Ireland</v>
          </cell>
          <cell r="W331" t="str">
            <v>Operational</v>
          </cell>
          <cell r="X331" t="str">
            <v>Operational</v>
          </cell>
          <cell r="Y331" t="str">
            <v>Operational</v>
          </cell>
          <cell r="Z331" t="str">
            <v>Operational</v>
          </cell>
          <cell r="AA331" t="str">
            <v>Operational</v>
          </cell>
          <cell r="AB331" t="str">
            <v>Operational</v>
          </cell>
          <cell r="AC331" t="str">
            <v>Operational</v>
          </cell>
          <cell r="AD331" t="str">
            <v>Operational</v>
          </cell>
          <cell r="AE331" t="str">
            <v>Operational</v>
          </cell>
          <cell r="AF331" t="str">
            <v>Operational</v>
          </cell>
        </row>
        <row r="332">
          <cell r="N332" t="str">
            <v>Ireland</v>
          </cell>
          <cell r="W332" t="str">
            <v>Operational</v>
          </cell>
          <cell r="X332" t="str">
            <v>Operational</v>
          </cell>
          <cell r="Y332" t="str">
            <v>Operational</v>
          </cell>
          <cell r="Z332" t="str">
            <v>Operational</v>
          </cell>
          <cell r="AA332" t="str">
            <v>Operational</v>
          </cell>
          <cell r="AB332" t="str">
            <v>Operational</v>
          </cell>
          <cell r="AC332" t="str">
            <v>Operational</v>
          </cell>
          <cell r="AD332" t="str">
            <v>Operational</v>
          </cell>
          <cell r="AE332" t="str">
            <v>Operational</v>
          </cell>
          <cell r="AF332" t="str">
            <v>Operational</v>
          </cell>
        </row>
        <row r="333">
          <cell r="N333" t="str">
            <v>Ireland</v>
          </cell>
          <cell r="W333" t="str">
            <v>Operational</v>
          </cell>
          <cell r="X333" t="str">
            <v>Operational</v>
          </cell>
          <cell r="Y333" t="str">
            <v>Operational</v>
          </cell>
          <cell r="Z333" t="str">
            <v>Operational</v>
          </cell>
          <cell r="AA333" t="str">
            <v>Operational</v>
          </cell>
          <cell r="AB333" t="str">
            <v>Operational</v>
          </cell>
          <cell r="AC333" t="str">
            <v>Operational</v>
          </cell>
          <cell r="AD333" t="str">
            <v>Operational</v>
          </cell>
          <cell r="AE333" t="str">
            <v>Operational</v>
          </cell>
          <cell r="AF333" t="str">
            <v>Operational</v>
          </cell>
        </row>
        <row r="334">
          <cell r="N334" t="str">
            <v>Ireland</v>
          </cell>
          <cell r="W334" t="str">
            <v>Under Construction</v>
          </cell>
          <cell r="X334" t="str">
            <v>Under Construction</v>
          </cell>
          <cell r="Y334" t="str">
            <v>Under Construction</v>
          </cell>
          <cell r="Z334" t="str">
            <v>Operational</v>
          </cell>
          <cell r="AA334" t="str">
            <v>Operational</v>
          </cell>
          <cell r="AB334" t="str">
            <v>Operational</v>
          </cell>
          <cell r="AC334" t="str">
            <v>Operational</v>
          </cell>
          <cell r="AD334" t="str">
            <v>Operational</v>
          </cell>
          <cell r="AE334" t="str">
            <v>Operational</v>
          </cell>
          <cell r="AF334" t="str">
            <v>Operational</v>
          </cell>
        </row>
        <row r="335">
          <cell r="N335" t="str">
            <v>Ireland</v>
          </cell>
          <cell r="W335" t="str">
            <v>Operational</v>
          </cell>
          <cell r="X335" t="str">
            <v>Operational</v>
          </cell>
          <cell r="Y335" t="str">
            <v>Operational</v>
          </cell>
          <cell r="Z335" t="str">
            <v>Operational</v>
          </cell>
          <cell r="AA335" t="str">
            <v>Operational</v>
          </cell>
          <cell r="AB335" t="str">
            <v>Operational</v>
          </cell>
          <cell r="AC335" t="str">
            <v>Operational</v>
          </cell>
          <cell r="AD335" t="str">
            <v>Operational</v>
          </cell>
          <cell r="AE335" t="str">
            <v>Operational</v>
          </cell>
          <cell r="AF335" t="str">
            <v>Operational</v>
          </cell>
        </row>
        <row r="336">
          <cell r="N336" t="str">
            <v>Ireland</v>
          </cell>
          <cell r="W336" t="str">
            <v>Operational</v>
          </cell>
          <cell r="X336" t="str">
            <v>Operational</v>
          </cell>
          <cell r="Y336" t="str">
            <v>Operational</v>
          </cell>
          <cell r="Z336" t="str">
            <v>Operational</v>
          </cell>
          <cell r="AA336" t="str">
            <v>Operational</v>
          </cell>
          <cell r="AB336" t="str">
            <v>Operational</v>
          </cell>
          <cell r="AC336" t="str">
            <v>Operational</v>
          </cell>
          <cell r="AD336" t="str">
            <v>Operational</v>
          </cell>
          <cell r="AE336" t="str">
            <v>Operational</v>
          </cell>
          <cell r="AF336" t="str">
            <v>Operational</v>
          </cell>
        </row>
        <row r="337">
          <cell r="N337" t="str">
            <v>Ireland</v>
          </cell>
          <cell r="W337" t="str">
            <v>Operational</v>
          </cell>
          <cell r="X337" t="str">
            <v>Operational</v>
          </cell>
          <cell r="Y337" t="str">
            <v>Operational</v>
          </cell>
          <cell r="Z337" t="str">
            <v>Operational</v>
          </cell>
          <cell r="AA337" t="str">
            <v>Operational</v>
          </cell>
          <cell r="AB337" t="str">
            <v>Operational</v>
          </cell>
          <cell r="AC337" t="str">
            <v>Operational</v>
          </cell>
          <cell r="AD337" t="str">
            <v>Operational</v>
          </cell>
          <cell r="AE337" t="str">
            <v>Operational</v>
          </cell>
          <cell r="AF337" t="str">
            <v>Operational</v>
          </cell>
        </row>
        <row r="338">
          <cell r="N338" t="str">
            <v>Israel</v>
          </cell>
          <cell r="W338" t="str">
            <v>Operational</v>
          </cell>
          <cell r="X338" t="str">
            <v>Operational</v>
          </cell>
          <cell r="Y338" t="str">
            <v>Operational</v>
          </cell>
          <cell r="Z338" t="str">
            <v>Operational</v>
          </cell>
          <cell r="AA338" t="str">
            <v>Operational</v>
          </cell>
          <cell r="AB338" t="str">
            <v>Operational</v>
          </cell>
          <cell r="AC338" t="str">
            <v>Operational</v>
          </cell>
          <cell r="AD338" t="str">
            <v>Operational</v>
          </cell>
          <cell r="AE338" t="str">
            <v>Operational</v>
          </cell>
          <cell r="AF338" t="str">
            <v>Operational</v>
          </cell>
        </row>
        <row r="339">
          <cell r="N339" t="str">
            <v>Israel</v>
          </cell>
          <cell r="W339" t="str">
            <v>Operational</v>
          </cell>
          <cell r="X339" t="str">
            <v>Operational</v>
          </cell>
          <cell r="Y339" t="str">
            <v>Operational</v>
          </cell>
          <cell r="Z339" t="str">
            <v>Operational</v>
          </cell>
          <cell r="AA339" t="str">
            <v>Operational</v>
          </cell>
          <cell r="AB339" t="str">
            <v>Operational</v>
          </cell>
          <cell r="AC339" t="str">
            <v>Operational</v>
          </cell>
          <cell r="AD339" t="str">
            <v>Operational</v>
          </cell>
          <cell r="AE339" t="str">
            <v>Operational</v>
          </cell>
          <cell r="AF339" t="str">
            <v>Operational</v>
          </cell>
        </row>
        <row r="340">
          <cell r="N340" t="str">
            <v>Israel</v>
          </cell>
          <cell r="W340" t="str">
            <v>Operational</v>
          </cell>
          <cell r="X340" t="str">
            <v>Operational</v>
          </cell>
          <cell r="Y340" t="str">
            <v>Operational</v>
          </cell>
          <cell r="Z340" t="str">
            <v>Operational</v>
          </cell>
          <cell r="AA340" t="str">
            <v>Operational</v>
          </cell>
          <cell r="AB340" t="str">
            <v>Operational</v>
          </cell>
          <cell r="AC340" t="str">
            <v>Operational</v>
          </cell>
          <cell r="AD340" t="str">
            <v>Operational</v>
          </cell>
          <cell r="AE340" t="str">
            <v>Operational</v>
          </cell>
          <cell r="AF340" t="str">
            <v>Operational</v>
          </cell>
        </row>
        <row r="341">
          <cell r="N341" t="str">
            <v>Italy</v>
          </cell>
          <cell r="W341" t="str">
            <v>Under Construction</v>
          </cell>
          <cell r="X341" t="str">
            <v>Under Construction</v>
          </cell>
          <cell r="Y341" t="str">
            <v>Under Construction</v>
          </cell>
          <cell r="Z341" t="str">
            <v>Under Construction</v>
          </cell>
          <cell r="AA341" t="str">
            <v>Under Construction</v>
          </cell>
          <cell r="AB341" t="str">
            <v>Under Construction</v>
          </cell>
          <cell r="AC341" t="str">
            <v>Under Construction</v>
          </cell>
          <cell r="AD341" t="str">
            <v>Under Construction</v>
          </cell>
          <cell r="AE341" t="str">
            <v>Under Construction</v>
          </cell>
          <cell r="AF341" t="str">
            <v>Under Construction</v>
          </cell>
        </row>
        <row r="342">
          <cell r="N342" t="str">
            <v>Italy</v>
          </cell>
          <cell r="W342" t="str">
            <v>Operational</v>
          </cell>
          <cell r="X342" t="str">
            <v>Operational</v>
          </cell>
          <cell r="Y342" t="str">
            <v>Operational</v>
          </cell>
          <cell r="Z342" t="str">
            <v>Operational</v>
          </cell>
          <cell r="AA342" t="str">
            <v>Operational</v>
          </cell>
          <cell r="AB342" t="str">
            <v>Operational</v>
          </cell>
          <cell r="AC342" t="str">
            <v>Operational</v>
          </cell>
          <cell r="AD342" t="str">
            <v>Operational</v>
          </cell>
          <cell r="AE342" t="str">
            <v>Operational</v>
          </cell>
          <cell r="AF342" t="str">
            <v>Operational</v>
          </cell>
        </row>
        <row r="343">
          <cell r="N343" t="str">
            <v>Italy</v>
          </cell>
          <cell r="W343" t="str">
            <v>Operational</v>
          </cell>
          <cell r="X343" t="str">
            <v>Operational</v>
          </cell>
          <cell r="Y343" t="str">
            <v>Operational</v>
          </cell>
          <cell r="Z343" t="str">
            <v>Operational</v>
          </cell>
          <cell r="AA343" t="str">
            <v>Operational</v>
          </cell>
          <cell r="AB343" t="str">
            <v>Operational</v>
          </cell>
          <cell r="AC343" t="str">
            <v>Operational</v>
          </cell>
          <cell r="AD343" t="str">
            <v>Operational</v>
          </cell>
          <cell r="AE343" t="str">
            <v>Operational</v>
          </cell>
          <cell r="AF343" t="str">
            <v>Operational</v>
          </cell>
        </row>
        <row r="344">
          <cell r="N344" t="str">
            <v>Italy</v>
          </cell>
          <cell r="W344" t="str">
            <v>Operational</v>
          </cell>
          <cell r="X344" t="str">
            <v>Operational</v>
          </cell>
          <cell r="Y344" t="str">
            <v>Operational</v>
          </cell>
          <cell r="Z344" t="str">
            <v>Operational</v>
          </cell>
          <cell r="AA344" t="str">
            <v>Operational</v>
          </cell>
          <cell r="AB344" t="str">
            <v>Operational</v>
          </cell>
          <cell r="AC344" t="str">
            <v>Operational</v>
          </cell>
          <cell r="AD344" t="str">
            <v>Operational</v>
          </cell>
          <cell r="AE344" t="str">
            <v>Operational</v>
          </cell>
          <cell r="AF344" t="str">
            <v>Operational</v>
          </cell>
        </row>
        <row r="345">
          <cell r="N345" t="str">
            <v>Italy</v>
          </cell>
          <cell r="W345" t="str">
            <v>Operational</v>
          </cell>
          <cell r="X345" t="str">
            <v>Operational</v>
          </cell>
          <cell r="Y345" t="str">
            <v>Operational</v>
          </cell>
          <cell r="Z345" t="str">
            <v>Operational</v>
          </cell>
          <cell r="AA345" t="str">
            <v>Operational</v>
          </cell>
          <cell r="AB345" t="str">
            <v>Operational</v>
          </cell>
          <cell r="AC345" t="str">
            <v>Operational</v>
          </cell>
          <cell r="AD345" t="str">
            <v>Operational</v>
          </cell>
          <cell r="AE345" t="str">
            <v>Operational</v>
          </cell>
          <cell r="AF345" t="str">
            <v>Operational</v>
          </cell>
        </row>
        <row r="346">
          <cell r="N346" t="str">
            <v>Italy</v>
          </cell>
          <cell r="W346" t="str">
            <v>Operational</v>
          </cell>
          <cell r="X346" t="str">
            <v>Operational</v>
          </cell>
          <cell r="Y346" t="str">
            <v>Operational</v>
          </cell>
          <cell r="Z346" t="str">
            <v>Operational</v>
          </cell>
          <cell r="AA346" t="str">
            <v>Operational</v>
          </cell>
          <cell r="AB346" t="str">
            <v>Operational</v>
          </cell>
          <cell r="AC346" t="str">
            <v>Operational</v>
          </cell>
          <cell r="AD346" t="str">
            <v>Operational</v>
          </cell>
          <cell r="AE346" t="str">
            <v>Operational</v>
          </cell>
          <cell r="AF346" t="str">
            <v>Operational</v>
          </cell>
        </row>
        <row r="347">
          <cell r="N347" t="str">
            <v>Italy</v>
          </cell>
          <cell r="W347" t="str">
            <v>Operational</v>
          </cell>
          <cell r="X347" t="str">
            <v>Operational</v>
          </cell>
          <cell r="Y347" t="str">
            <v>Operational</v>
          </cell>
          <cell r="Z347" t="str">
            <v>Operational</v>
          </cell>
          <cell r="AA347" t="str">
            <v>Operational</v>
          </cell>
          <cell r="AB347" t="str">
            <v>Operational</v>
          </cell>
          <cell r="AC347" t="str">
            <v>Operational</v>
          </cell>
          <cell r="AD347" t="str">
            <v>Operational</v>
          </cell>
          <cell r="AE347" t="str">
            <v>Operational</v>
          </cell>
          <cell r="AF347" t="str">
            <v>Operational</v>
          </cell>
        </row>
        <row r="348">
          <cell r="N348" t="str">
            <v>Italy</v>
          </cell>
          <cell r="W348" t="str">
            <v>Operational</v>
          </cell>
          <cell r="X348" t="str">
            <v>Operational</v>
          </cell>
          <cell r="Y348" t="str">
            <v>Operational</v>
          </cell>
          <cell r="Z348" t="str">
            <v>Operational</v>
          </cell>
          <cell r="AA348" t="str">
            <v>Operational</v>
          </cell>
          <cell r="AB348" t="str">
            <v>Operational</v>
          </cell>
          <cell r="AC348" t="str">
            <v>Operational</v>
          </cell>
          <cell r="AD348" t="str">
            <v>Operational</v>
          </cell>
          <cell r="AE348" t="str">
            <v>Operational</v>
          </cell>
          <cell r="AF348" t="str">
            <v>Operational</v>
          </cell>
        </row>
        <row r="349">
          <cell r="N349" t="str">
            <v>Italy</v>
          </cell>
          <cell r="W349" t="str">
            <v>Operational</v>
          </cell>
          <cell r="X349" t="str">
            <v>Operational</v>
          </cell>
          <cell r="Y349" t="str">
            <v>Operational</v>
          </cell>
          <cell r="Z349" t="str">
            <v>Operational</v>
          </cell>
          <cell r="AA349" t="str">
            <v>Operational</v>
          </cell>
          <cell r="AB349" t="str">
            <v>Operational</v>
          </cell>
          <cell r="AC349" t="str">
            <v>Operational</v>
          </cell>
          <cell r="AD349" t="str">
            <v>Operational</v>
          </cell>
          <cell r="AE349" t="str">
            <v>Operational</v>
          </cell>
          <cell r="AF349" t="str">
            <v>Operational</v>
          </cell>
        </row>
        <row r="350">
          <cell r="N350" t="str">
            <v>Italy</v>
          </cell>
          <cell r="W350" t="str">
            <v>Operational</v>
          </cell>
          <cell r="X350" t="str">
            <v>Operational</v>
          </cell>
          <cell r="Y350" t="str">
            <v>Operational</v>
          </cell>
          <cell r="Z350" t="str">
            <v>Operational</v>
          </cell>
          <cell r="AA350" t="str">
            <v>Operational</v>
          </cell>
          <cell r="AB350" t="str">
            <v>Operational</v>
          </cell>
          <cell r="AC350" t="str">
            <v>Operational</v>
          </cell>
          <cell r="AD350" t="str">
            <v>Operational</v>
          </cell>
          <cell r="AE350" t="str">
            <v>Operational</v>
          </cell>
          <cell r="AF350" t="str">
            <v>Operational</v>
          </cell>
        </row>
        <row r="351">
          <cell r="N351" t="str">
            <v>Italy</v>
          </cell>
          <cell r="W351" t="str">
            <v>Operational</v>
          </cell>
          <cell r="X351" t="str">
            <v>Operational</v>
          </cell>
          <cell r="Y351" t="str">
            <v>Operational</v>
          </cell>
          <cell r="Z351" t="str">
            <v>Operational</v>
          </cell>
          <cell r="AA351" t="str">
            <v>Operational</v>
          </cell>
          <cell r="AB351" t="str">
            <v>Operational</v>
          </cell>
          <cell r="AC351" t="str">
            <v>Operational</v>
          </cell>
          <cell r="AD351" t="str">
            <v>Operational</v>
          </cell>
          <cell r="AE351" t="str">
            <v>Operational</v>
          </cell>
          <cell r="AF351" t="str">
            <v>Operational</v>
          </cell>
        </row>
        <row r="352">
          <cell r="N352" t="str">
            <v>Italy</v>
          </cell>
          <cell r="W352" t="str">
            <v>Operational</v>
          </cell>
          <cell r="X352" t="str">
            <v>Operational</v>
          </cell>
          <cell r="Y352" t="str">
            <v>Operational</v>
          </cell>
          <cell r="Z352" t="str">
            <v>Operational</v>
          </cell>
          <cell r="AA352" t="str">
            <v>Operational</v>
          </cell>
          <cell r="AB352" t="str">
            <v>Operational</v>
          </cell>
          <cell r="AC352" t="str">
            <v>Operational</v>
          </cell>
          <cell r="AD352" t="str">
            <v>Operational</v>
          </cell>
          <cell r="AE352" t="str">
            <v>Operational</v>
          </cell>
          <cell r="AF352" t="str">
            <v>Operational</v>
          </cell>
        </row>
        <row r="353">
          <cell r="N353" t="str">
            <v>Italy</v>
          </cell>
          <cell r="W353" t="str">
            <v>Operational</v>
          </cell>
          <cell r="X353" t="str">
            <v>Operational</v>
          </cell>
          <cell r="Y353" t="str">
            <v>Operational</v>
          </cell>
          <cell r="Z353" t="str">
            <v>Operational</v>
          </cell>
          <cell r="AA353" t="str">
            <v>Operational</v>
          </cell>
          <cell r="AB353" t="str">
            <v>Operational</v>
          </cell>
          <cell r="AC353" t="str">
            <v>Operational</v>
          </cell>
          <cell r="AD353" t="str">
            <v>Operational</v>
          </cell>
          <cell r="AE353" t="str">
            <v>Operational</v>
          </cell>
          <cell r="AF353" t="str">
            <v>Operational</v>
          </cell>
        </row>
        <row r="354">
          <cell r="N354" t="str">
            <v>Italy</v>
          </cell>
          <cell r="W354" t="str">
            <v>Operational</v>
          </cell>
          <cell r="X354" t="str">
            <v>Operational</v>
          </cell>
          <cell r="Y354" t="str">
            <v>Operational</v>
          </cell>
          <cell r="Z354" t="str">
            <v>Operational</v>
          </cell>
          <cell r="AA354" t="str">
            <v>Operational</v>
          </cell>
          <cell r="AB354" t="str">
            <v>Operational</v>
          </cell>
          <cell r="AC354" t="str">
            <v>Operational</v>
          </cell>
          <cell r="AD354" t="str">
            <v>Operational</v>
          </cell>
          <cell r="AE354" t="str">
            <v>Operational</v>
          </cell>
          <cell r="AF354" t="str">
            <v>Operational</v>
          </cell>
        </row>
        <row r="355">
          <cell r="N355" t="str">
            <v>Italy</v>
          </cell>
          <cell r="W355" t="str">
            <v>Operational</v>
          </cell>
          <cell r="X355" t="str">
            <v>Operational</v>
          </cell>
          <cell r="Y355" t="str">
            <v>Operational</v>
          </cell>
          <cell r="Z355" t="str">
            <v>Operational</v>
          </cell>
          <cell r="AA355" t="str">
            <v>Operational</v>
          </cell>
          <cell r="AB355" t="str">
            <v>Operational</v>
          </cell>
          <cell r="AC355" t="str">
            <v>Operational</v>
          </cell>
          <cell r="AD355" t="str">
            <v>Operational</v>
          </cell>
          <cell r="AE355" t="str">
            <v>Operational</v>
          </cell>
          <cell r="AF355" t="str">
            <v>Operational</v>
          </cell>
        </row>
        <row r="356">
          <cell r="N356" t="str">
            <v>Italy</v>
          </cell>
          <cell r="W356" t="str">
            <v>Operational</v>
          </cell>
          <cell r="X356" t="str">
            <v>Operational</v>
          </cell>
          <cell r="Y356" t="str">
            <v>Operational</v>
          </cell>
          <cell r="Z356" t="str">
            <v>Operational</v>
          </cell>
          <cell r="AA356" t="str">
            <v>Operational</v>
          </cell>
          <cell r="AB356" t="str">
            <v>Operational</v>
          </cell>
          <cell r="AC356" t="str">
            <v>Operational</v>
          </cell>
          <cell r="AD356" t="str">
            <v>Operational</v>
          </cell>
          <cell r="AE356" t="str">
            <v>Operational</v>
          </cell>
          <cell r="AF356" t="str">
            <v>Operational</v>
          </cell>
        </row>
        <row r="357">
          <cell r="N357" t="str">
            <v>Italy</v>
          </cell>
          <cell r="W357" t="str">
            <v>Operational</v>
          </cell>
          <cell r="X357" t="str">
            <v>Operational</v>
          </cell>
          <cell r="Y357" t="str">
            <v>Operational</v>
          </cell>
          <cell r="Z357" t="str">
            <v>Operational</v>
          </cell>
          <cell r="AA357" t="str">
            <v>Operational</v>
          </cell>
          <cell r="AB357" t="str">
            <v>Operational</v>
          </cell>
          <cell r="AC357" t="str">
            <v>Operational</v>
          </cell>
          <cell r="AD357" t="str">
            <v>Operational</v>
          </cell>
          <cell r="AE357" t="str">
            <v>Operational</v>
          </cell>
          <cell r="AF357" t="str">
            <v>Operational</v>
          </cell>
        </row>
        <row r="358">
          <cell r="N358" t="str">
            <v>Italy</v>
          </cell>
          <cell r="W358" t="str">
            <v>Operational</v>
          </cell>
          <cell r="X358" t="str">
            <v>Operational</v>
          </cell>
          <cell r="Y358" t="str">
            <v>Operational</v>
          </cell>
          <cell r="Z358" t="str">
            <v>Operational</v>
          </cell>
          <cell r="AA358" t="str">
            <v>Operational</v>
          </cell>
          <cell r="AB358" t="str">
            <v>Operational</v>
          </cell>
          <cell r="AC358" t="str">
            <v>Operational</v>
          </cell>
          <cell r="AD358" t="str">
            <v>Operational</v>
          </cell>
          <cell r="AE358" t="str">
            <v>Operational</v>
          </cell>
          <cell r="AF358" t="str">
            <v>Operational</v>
          </cell>
        </row>
        <row r="359">
          <cell r="N359" t="str">
            <v>Italy</v>
          </cell>
          <cell r="W359" t="str">
            <v>Operational</v>
          </cell>
          <cell r="X359" t="str">
            <v>Operational</v>
          </cell>
          <cell r="Y359" t="str">
            <v>Operational</v>
          </cell>
          <cell r="Z359" t="str">
            <v>Operational</v>
          </cell>
          <cell r="AA359" t="str">
            <v>Operational</v>
          </cell>
          <cell r="AB359" t="str">
            <v>Operational</v>
          </cell>
          <cell r="AC359" t="str">
            <v>Operational</v>
          </cell>
          <cell r="AD359" t="str">
            <v>Operational</v>
          </cell>
          <cell r="AE359" t="str">
            <v>Operational</v>
          </cell>
          <cell r="AF359" t="str">
            <v>Operational</v>
          </cell>
        </row>
        <row r="360">
          <cell r="N360" t="str">
            <v>Italy</v>
          </cell>
          <cell r="W360" t="str">
            <v>Operational</v>
          </cell>
          <cell r="X360" t="str">
            <v>Operational</v>
          </cell>
          <cell r="Y360" t="str">
            <v>Operational</v>
          </cell>
          <cell r="Z360" t="str">
            <v>Operational</v>
          </cell>
          <cell r="AA360" t="str">
            <v>Operational</v>
          </cell>
          <cell r="AB360" t="str">
            <v>Operational</v>
          </cell>
          <cell r="AC360" t="str">
            <v>Operational</v>
          </cell>
          <cell r="AD360" t="str">
            <v>Operational</v>
          </cell>
          <cell r="AE360" t="str">
            <v>Operational</v>
          </cell>
          <cell r="AF360" t="str">
            <v>Operational</v>
          </cell>
        </row>
        <row r="361">
          <cell r="N361" t="str">
            <v>Italy</v>
          </cell>
          <cell r="W361" t="str">
            <v>Operational</v>
          </cell>
          <cell r="X361" t="str">
            <v>Operational</v>
          </cell>
          <cell r="Y361" t="str">
            <v>Operational</v>
          </cell>
          <cell r="Z361" t="str">
            <v>Operational</v>
          </cell>
          <cell r="AA361" t="str">
            <v>Operational</v>
          </cell>
          <cell r="AB361" t="str">
            <v>Operational</v>
          </cell>
          <cell r="AC361" t="str">
            <v>Operational</v>
          </cell>
          <cell r="AD361" t="str">
            <v>Operational</v>
          </cell>
          <cell r="AE361" t="str">
            <v>Operational</v>
          </cell>
          <cell r="AF361" t="str">
            <v>Operational</v>
          </cell>
        </row>
        <row r="362">
          <cell r="N362" t="str">
            <v>Italy</v>
          </cell>
          <cell r="W362" t="str">
            <v>Operational</v>
          </cell>
          <cell r="X362" t="str">
            <v>Operational</v>
          </cell>
          <cell r="Y362" t="str">
            <v>Operational</v>
          </cell>
          <cell r="Z362" t="str">
            <v>Operational</v>
          </cell>
          <cell r="AA362" t="str">
            <v>Operational</v>
          </cell>
          <cell r="AB362" t="str">
            <v>Operational</v>
          </cell>
          <cell r="AC362" t="str">
            <v>Operational</v>
          </cell>
          <cell r="AD362" t="str">
            <v>Operational</v>
          </cell>
          <cell r="AE362" t="str">
            <v>Operational</v>
          </cell>
          <cell r="AF362" t="str">
            <v>Operational</v>
          </cell>
        </row>
        <row r="363">
          <cell r="N363" t="str">
            <v>Italy</v>
          </cell>
          <cell r="W363" t="str">
            <v>Operational</v>
          </cell>
          <cell r="X363" t="str">
            <v>Operational</v>
          </cell>
          <cell r="Y363" t="str">
            <v>Operational</v>
          </cell>
          <cell r="Z363" t="str">
            <v>Operational</v>
          </cell>
          <cell r="AA363" t="str">
            <v>Operational</v>
          </cell>
          <cell r="AB363" t="str">
            <v>Operational</v>
          </cell>
          <cell r="AC363" t="str">
            <v>Operational</v>
          </cell>
          <cell r="AD363" t="str">
            <v>Operational</v>
          </cell>
          <cell r="AE363" t="str">
            <v>Operational</v>
          </cell>
          <cell r="AF363" t="str">
            <v>Operational</v>
          </cell>
        </row>
        <row r="364">
          <cell r="N364" t="str">
            <v>Italy</v>
          </cell>
          <cell r="W364" t="str">
            <v>Operational</v>
          </cell>
          <cell r="X364" t="str">
            <v>Operational</v>
          </cell>
          <cell r="Y364" t="str">
            <v>Operational</v>
          </cell>
          <cell r="Z364" t="str">
            <v>Operational</v>
          </cell>
          <cell r="AA364" t="str">
            <v>Operational</v>
          </cell>
          <cell r="AB364" t="str">
            <v>Operational</v>
          </cell>
          <cell r="AC364" t="str">
            <v>Operational</v>
          </cell>
          <cell r="AD364" t="str">
            <v>Operational</v>
          </cell>
          <cell r="AE364" t="str">
            <v>Operational</v>
          </cell>
          <cell r="AF364" t="str">
            <v>Operational</v>
          </cell>
        </row>
        <row r="365">
          <cell r="N365" t="str">
            <v>Italy</v>
          </cell>
          <cell r="W365" t="str">
            <v>Operational</v>
          </cell>
          <cell r="X365" t="str">
            <v>Operational</v>
          </cell>
          <cell r="Y365" t="str">
            <v>Operational</v>
          </cell>
          <cell r="Z365" t="str">
            <v>Operational</v>
          </cell>
          <cell r="AA365" t="str">
            <v>Operational</v>
          </cell>
          <cell r="AB365" t="str">
            <v>Operational</v>
          </cell>
          <cell r="AC365" t="str">
            <v>Operational</v>
          </cell>
          <cell r="AD365" t="str">
            <v>Operational</v>
          </cell>
          <cell r="AE365" t="str">
            <v>Operational</v>
          </cell>
          <cell r="AF365" t="str">
            <v>Operational</v>
          </cell>
        </row>
        <row r="366">
          <cell r="N366" t="str">
            <v>Italy</v>
          </cell>
          <cell r="W366" t="str">
            <v>Operational</v>
          </cell>
          <cell r="X366" t="str">
            <v>Operational</v>
          </cell>
          <cell r="Y366" t="str">
            <v>Operational</v>
          </cell>
          <cell r="Z366" t="str">
            <v>Operational</v>
          </cell>
          <cell r="AA366" t="str">
            <v>Operational</v>
          </cell>
          <cell r="AB366" t="str">
            <v>Operational</v>
          </cell>
          <cell r="AC366" t="str">
            <v>Operational</v>
          </cell>
          <cell r="AD366" t="str">
            <v>Operational</v>
          </cell>
          <cell r="AE366" t="str">
            <v>Operational</v>
          </cell>
          <cell r="AF366" t="str">
            <v>Operational</v>
          </cell>
        </row>
        <row r="367">
          <cell r="N367" t="str">
            <v>Italy</v>
          </cell>
          <cell r="W367" t="str">
            <v>Operational</v>
          </cell>
          <cell r="X367" t="str">
            <v>Operational</v>
          </cell>
          <cell r="Y367" t="str">
            <v>Operational</v>
          </cell>
          <cell r="Z367" t="str">
            <v>Operational</v>
          </cell>
          <cell r="AA367" t="str">
            <v>Operational</v>
          </cell>
          <cell r="AB367" t="str">
            <v>Operational</v>
          </cell>
          <cell r="AC367" t="str">
            <v>Operational</v>
          </cell>
          <cell r="AD367" t="str">
            <v>Operational</v>
          </cell>
          <cell r="AE367" t="str">
            <v>Operational</v>
          </cell>
          <cell r="AF367" t="str">
            <v>Operational</v>
          </cell>
        </row>
        <row r="368">
          <cell r="N368" t="str">
            <v>Italy</v>
          </cell>
          <cell r="W368" t="str">
            <v>Operational</v>
          </cell>
          <cell r="X368" t="str">
            <v>Operational</v>
          </cell>
          <cell r="Y368" t="str">
            <v>Operational</v>
          </cell>
          <cell r="Z368" t="str">
            <v>Operational</v>
          </cell>
          <cell r="AA368" t="str">
            <v>Operational</v>
          </cell>
          <cell r="AB368" t="str">
            <v>Operational</v>
          </cell>
          <cell r="AC368" t="str">
            <v>Operational</v>
          </cell>
          <cell r="AD368" t="str">
            <v>Operational</v>
          </cell>
          <cell r="AE368" t="str">
            <v>Operational</v>
          </cell>
          <cell r="AF368" t="str">
            <v>Operational</v>
          </cell>
        </row>
        <row r="369">
          <cell r="N369" t="str">
            <v>Italy</v>
          </cell>
          <cell r="W369" t="str">
            <v>Operational</v>
          </cell>
          <cell r="X369" t="str">
            <v>Operational</v>
          </cell>
          <cell r="Y369" t="str">
            <v>Operational</v>
          </cell>
          <cell r="Z369" t="str">
            <v>Operational</v>
          </cell>
          <cell r="AA369" t="str">
            <v>Operational</v>
          </cell>
          <cell r="AB369" t="str">
            <v>Operational</v>
          </cell>
          <cell r="AC369" t="str">
            <v>Operational</v>
          </cell>
          <cell r="AD369" t="str">
            <v>Operational</v>
          </cell>
          <cell r="AE369" t="str">
            <v>Operational</v>
          </cell>
          <cell r="AF369" t="str">
            <v>Operational</v>
          </cell>
        </row>
        <row r="370">
          <cell r="N370" t="str">
            <v>Italy</v>
          </cell>
          <cell r="W370" t="str">
            <v>Operational</v>
          </cell>
          <cell r="X370" t="str">
            <v>Operational</v>
          </cell>
          <cell r="Y370" t="str">
            <v>Operational</v>
          </cell>
          <cell r="Z370" t="str">
            <v>Operational</v>
          </cell>
          <cell r="AA370" t="str">
            <v>Operational</v>
          </cell>
          <cell r="AB370" t="str">
            <v>Operational</v>
          </cell>
          <cell r="AC370" t="str">
            <v>Operational</v>
          </cell>
          <cell r="AD370" t="str">
            <v>Operational</v>
          </cell>
          <cell r="AE370" t="str">
            <v>Operational</v>
          </cell>
          <cell r="AF370" t="str">
            <v>Operational</v>
          </cell>
        </row>
        <row r="371">
          <cell r="N371" t="str">
            <v>Italy</v>
          </cell>
          <cell r="W371" t="str">
            <v>Operational</v>
          </cell>
          <cell r="X371" t="str">
            <v>Operational</v>
          </cell>
          <cell r="Y371" t="str">
            <v>Operational</v>
          </cell>
          <cell r="Z371" t="str">
            <v>Operational</v>
          </cell>
          <cell r="AA371" t="str">
            <v>Operational</v>
          </cell>
          <cell r="AB371" t="str">
            <v>Operational</v>
          </cell>
          <cell r="AC371" t="str">
            <v>Operational</v>
          </cell>
          <cell r="AD371" t="str">
            <v>Operational</v>
          </cell>
          <cell r="AE371" t="str">
            <v>Operational</v>
          </cell>
          <cell r="AF371" t="str">
            <v>Operational</v>
          </cell>
        </row>
        <row r="372">
          <cell r="N372" t="str">
            <v>Italy</v>
          </cell>
          <cell r="W372" t="str">
            <v>Operational</v>
          </cell>
          <cell r="X372" t="str">
            <v>Operational</v>
          </cell>
          <cell r="Y372" t="str">
            <v>Operational</v>
          </cell>
          <cell r="Z372" t="str">
            <v>Operational</v>
          </cell>
          <cell r="AA372" t="str">
            <v>Operational</v>
          </cell>
          <cell r="AB372" t="str">
            <v>Operational</v>
          </cell>
          <cell r="AC372" t="str">
            <v>Operational</v>
          </cell>
          <cell r="AD372" t="str">
            <v>Operational</v>
          </cell>
          <cell r="AE372" t="str">
            <v>Operational</v>
          </cell>
          <cell r="AF372" t="str">
            <v>Operational</v>
          </cell>
        </row>
        <row r="373">
          <cell r="N373" t="str">
            <v>Italy</v>
          </cell>
          <cell r="W373" t="str">
            <v>Operational</v>
          </cell>
          <cell r="X373" t="str">
            <v>Operational</v>
          </cell>
          <cell r="Y373" t="str">
            <v>Operational</v>
          </cell>
          <cell r="Z373" t="str">
            <v>Operational</v>
          </cell>
          <cell r="AA373" t="str">
            <v>Operational</v>
          </cell>
          <cell r="AB373" t="str">
            <v>Operational</v>
          </cell>
          <cell r="AC373" t="str">
            <v>Operational</v>
          </cell>
          <cell r="AD373" t="str">
            <v>Operational</v>
          </cell>
          <cell r="AE373" t="str">
            <v>Operational</v>
          </cell>
          <cell r="AF373" t="str">
            <v>Operational</v>
          </cell>
        </row>
        <row r="374">
          <cell r="N374" t="str">
            <v>Italy</v>
          </cell>
          <cell r="W374" t="str">
            <v>Operational</v>
          </cell>
          <cell r="X374" t="str">
            <v>Operational</v>
          </cell>
          <cell r="Y374" t="str">
            <v>Operational</v>
          </cell>
          <cell r="Z374" t="str">
            <v>Operational</v>
          </cell>
          <cell r="AA374" t="str">
            <v>Operational</v>
          </cell>
          <cell r="AB374" t="str">
            <v>Operational</v>
          </cell>
          <cell r="AC374" t="str">
            <v>Operational</v>
          </cell>
          <cell r="AD374" t="str">
            <v>Operational</v>
          </cell>
          <cell r="AE374" t="str">
            <v>Operational</v>
          </cell>
          <cell r="AF374" t="str">
            <v>Operational</v>
          </cell>
        </row>
        <row r="375">
          <cell r="N375" t="str">
            <v>Italy</v>
          </cell>
          <cell r="W375" t="str">
            <v>Operational</v>
          </cell>
          <cell r="X375" t="str">
            <v>Operational</v>
          </cell>
          <cell r="Y375" t="str">
            <v>Operational</v>
          </cell>
          <cell r="Z375" t="str">
            <v>Operational</v>
          </cell>
          <cell r="AA375" t="str">
            <v>Operational</v>
          </cell>
          <cell r="AB375" t="str">
            <v>Operational</v>
          </cell>
          <cell r="AC375" t="str">
            <v>Operational</v>
          </cell>
          <cell r="AD375" t="str">
            <v>Operational</v>
          </cell>
          <cell r="AE375" t="str">
            <v>Operational</v>
          </cell>
          <cell r="AF375" t="str">
            <v>Operational</v>
          </cell>
        </row>
        <row r="376">
          <cell r="N376" t="str">
            <v>Italy</v>
          </cell>
          <cell r="W376" t="str">
            <v>Operational</v>
          </cell>
          <cell r="X376" t="str">
            <v>Operational</v>
          </cell>
          <cell r="Y376" t="str">
            <v>Operational</v>
          </cell>
          <cell r="Z376" t="str">
            <v>Operational</v>
          </cell>
          <cell r="AA376" t="str">
            <v>Operational</v>
          </cell>
          <cell r="AB376" t="str">
            <v>Operational</v>
          </cell>
          <cell r="AC376" t="str">
            <v>Operational</v>
          </cell>
          <cell r="AD376" t="str">
            <v>Operational</v>
          </cell>
          <cell r="AE376" t="str">
            <v>Operational</v>
          </cell>
          <cell r="AF376" t="str">
            <v>Operational</v>
          </cell>
        </row>
        <row r="377">
          <cell r="N377" t="str">
            <v>Italy</v>
          </cell>
          <cell r="W377" t="str">
            <v>Operational</v>
          </cell>
          <cell r="X377" t="str">
            <v>Operational</v>
          </cell>
          <cell r="Y377" t="str">
            <v>Operational</v>
          </cell>
          <cell r="Z377" t="str">
            <v>Operational</v>
          </cell>
          <cell r="AA377" t="str">
            <v>Operational</v>
          </cell>
          <cell r="AB377" t="str">
            <v>Operational</v>
          </cell>
          <cell r="AC377" t="str">
            <v>Operational</v>
          </cell>
          <cell r="AD377" t="str">
            <v>Operational</v>
          </cell>
          <cell r="AE377" t="str">
            <v>Operational</v>
          </cell>
          <cell r="AF377" t="str">
            <v>Operational</v>
          </cell>
        </row>
        <row r="378">
          <cell r="N378" t="str">
            <v>Italy</v>
          </cell>
          <cell r="W378" t="str">
            <v>Operational</v>
          </cell>
          <cell r="X378" t="str">
            <v>Operational</v>
          </cell>
          <cell r="Y378" t="str">
            <v>Operational</v>
          </cell>
          <cell r="Z378" t="str">
            <v>Operational</v>
          </cell>
          <cell r="AA378" t="str">
            <v>Operational</v>
          </cell>
          <cell r="AB378" t="str">
            <v>Operational</v>
          </cell>
          <cell r="AC378" t="str">
            <v>Operational</v>
          </cell>
          <cell r="AD378" t="str">
            <v>Operational</v>
          </cell>
          <cell r="AE378" t="str">
            <v>Operational</v>
          </cell>
          <cell r="AF378" t="str">
            <v>Operational</v>
          </cell>
        </row>
        <row r="379">
          <cell r="N379" t="str">
            <v>Italy</v>
          </cell>
          <cell r="W379" t="str">
            <v>Operational</v>
          </cell>
          <cell r="X379" t="str">
            <v>Operational</v>
          </cell>
          <cell r="Y379" t="str">
            <v>Operational</v>
          </cell>
          <cell r="Z379" t="str">
            <v>Operational</v>
          </cell>
          <cell r="AA379" t="str">
            <v>Operational</v>
          </cell>
          <cell r="AB379" t="str">
            <v>Operational</v>
          </cell>
          <cell r="AC379" t="str">
            <v>Operational</v>
          </cell>
          <cell r="AD379" t="str">
            <v>Operational</v>
          </cell>
          <cell r="AE379" t="str">
            <v>Operational</v>
          </cell>
          <cell r="AF379" t="str">
            <v>Operational</v>
          </cell>
        </row>
        <row r="380">
          <cell r="N380" t="str">
            <v>Italy</v>
          </cell>
          <cell r="W380" t="str">
            <v>Operational</v>
          </cell>
          <cell r="X380" t="str">
            <v>Operational</v>
          </cell>
          <cell r="Y380" t="str">
            <v>Operational</v>
          </cell>
          <cell r="Z380" t="str">
            <v>Operational</v>
          </cell>
          <cell r="AA380" t="str">
            <v>Operational</v>
          </cell>
          <cell r="AB380" t="str">
            <v>Operational</v>
          </cell>
          <cell r="AC380" t="str">
            <v>Operational</v>
          </cell>
          <cell r="AD380" t="str">
            <v>Operational</v>
          </cell>
          <cell r="AE380" t="str">
            <v>Operational</v>
          </cell>
          <cell r="AF380" t="str">
            <v>Operational</v>
          </cell>
        </row>
        <row r="381">
          <cell r="N381" t="str">
            <v>Italy</v>
          </cell>
          <cell r="W381" t="str">
            <v>Operational</v>
          </cell>
          <cell r="X381" t="str">
            <v>Operational</v>
          </cell>
          <cell r="Y381" t="str">
            <v>Operational</v>
          </cell>
          <cell r="Z381" t="str">
            <v>Operational</v>
          </cell>
          <cell r="AA381" t="str">
            <v>Operational</v>
          </cell>
          <cell r="AB381" t="str">
            <v>Operational</v>
          </cell>
          <cell r="AC381" t="str">
            <v>Operational</v>
          </cell>
          <cell r="AD381" t="str">
            <v>Operational</v>
          </cell>
          <cell r="AE381" t="str">
            <v>Operational</v>
          </cell>
          <cell r="AF381" t="str">
            <v>Operational</v>
          </cell>
        </row>
        <row r="382">
          <cell r="N382" t="str">
            <v>Italy</v>
          </cell>
          <cell r="W382" t="str">
            <v>Operational</v>
          </cell>
          <cell r="X382" t="str">
            <v>Operational</v>
          </cell>
          <cell r="Y382" t="str">
            <v>Operational</v>
          </cell>
          <cell r="Z382" t="str">
            <v>Operational</v>
          </cell>
          <cell r="AA382" t="str">
            <v>Operational</v>
          </cell>
          <cell r="AB382" t="str">
            <v>Operational</v>
          </cell>
          <cell r="AC382" t="str">
            <v>Operational</v>
          </cell>
          <cell r="AD382" t="str">
            <v>Operational</v>
          </cell>
          <cell r="AE382" t="str">
            <v>Operational</v>
          </cell>
          <cell r="AF382" t="str">
            <v>Operational</v>
          </cell>
        </row>
        <row r="383">
          <cell r="N383" t="str">
            <v>Italy</v>
          </cell>
          <cell r="W383" t="str">
            <v>Operational</v>
          </cell>
          <cell r="X383" t="str">
            <v>Operational</v>
          </cell>
          <cell r="Y383" t="str">
            <v>Operational</v>
          </cell>
          <cell r="Z383" t="str">
            <v>Operational</v>
          </cell>
          <cell r="AA383" t="str">
            <v>Operational</v>
          </cell>
          <cell r="AB383" t="str">
            <v>Operational</v>
          </cell>
          <cell r="AC383" t="str">
            <v>Operational</v>
          </cell>
          <cell r="AD383" t="str">
            <v>Operational</v>
          </cell>
          <cell r="AE383" t="str">
            <v>Operational</v>
          </cell>
          <cell r="AF383" t="str">
            <v>Operational</v>
          </cell>
        </row>
        <row r="384">
          <cell r="N384" t="str">
            <v>Italy</v>
          </cell>
          <cell r="W384" t="str">
            <v>Operational</v>
          </cell>
          <cell r="X384" t="str">
            <v>Operational</v>
          </cell>
          <cell r="Y384" t="str">
            <v>Operational</v>
          </cell>
          <cell r="Z384" t="str">
            <v>Operational</v>
          </cell>
          <cell r="AA384" t="str">
            <v>Operational</v>
          </cell>
          <cell r="AB384" t="str">
            <v>Operational</v>
          </cell>
          <cell r="AC384" t="str">
            <v>Operational</v>
          </cell>
          <cell r="AD384" t="str">
            <v>Operational</v>
          </cell>
          <cell r="AE384" t="str">
            <v>Operational</v>
          </cell>
          <cell r="AF384" t="str">
            <v>Operational</v>
          </cell>
        </row>
        <row r="385">
          <cell r="N385" t="str">
            <v>Italy</v>
          </cell>
          <cell r="W385" t="str">
            <v>Operational</v>
          </cell>
          <cell r="X385" t="str">
            <v>Operational</v>
          </cell>
          <cell r="Y385" t="str">
            <v>Operational</v>
          </cell>
          <cell r="Z385" t="str">
            <v>Operational</v>
          </cell>
          <cell r="AA385" t="str">
            <v>Operational</v>
          </cell>
          <cell r="AB385" t="str">
            <v>Operational</v>
          </cell>
          <cell r="AC385" t="str">
            <v>Operational</v>
          </cell>
          <cell r="AD385" t="str">
            <v>Operational</v>
          </cell>
          <cell r="AE385" t="str">
            <v>Operational</v>
          </cell>
          <cell r="AF385" t="str">
            <v>Operational</v>
          </cell>
        </row>
        <row r="386">
          <cell r="N386" t="str">
            <v>Italy</v>
          </cell>
          <cell r="W386" t="str">
            <v>Operational</v>
          </cell>
          <cell r="X386" t="str">
            <v>Operational</v>
          </cell>
          <cell r="Y386" t="str">
            <v>Operational</v>
          </cell>
          <cell r="Z386" t="str">
            <v>Operational</v>
          </cell>
          <cell r="AA386" t="str">
            <v>Operational</v>
          </cell>
          <cell r="AB386" t="str">
            <v>Operational</v>
          </cell>
          <cell r="AC386" t="str">
            <v>Operational</v>
          </cell>
          <cell r="AD386" t="str">
            <v>Operational</v>
          </cell>
          <cell r="AE386" t="str">
            <v>Operational</v>
          </cell>
          <cell r="AF386" t="str">
            <v>Operational</v>
          </cell>
        </row>
        <row r="387">
          <cell r="N387" t="str">
            <v>Italy</v>
          </cell>
          <cell r="W387" t="str">
            <v>Operational</v>
          </cell>
          <cell r="X387" t="str">
            <v>Operational</v>
          </cell>
          <cell r="Y387" t="str">
            <v>Operational</v>
          </cell>
          <cell r="Z387" t="str">
            <v>Operational</v>
          </cell>
          <cell r="AA387" t="str">
            <v>Operational</v>
          </cell>
          <cell r="AB387" t="str">
            <v>Operational</v>
          </cell>
          <cell r="AC387" t="str">
            <v>Operational</v>
          </cell>
          <cell r="AD387" t="str">
            <v>Operational</v>
          </cell>
          <cell r="AE387" t="str">
            <v>Operational</v>
          </cell>
          <cell r="AF387" t="str">
            <v>Operational</v>
          </cell>
        </row>
        <row r="388">
          <cell r="N388" t="str">
            <v>Italy</v>
          </cell>
          <cell r="W388" t="str">
            <v>Operational</v>
          </cell>
          <cell r="X388" t="str">
            <v>Operational</v>
          </cell>
          <cell r="Y388" t="str">
            <v>Operational</v>
          </cell>
          <cell r="Z388" t="str">
            <v>Operational</v>
          </cell>
          <cell r="AA388" t="str">
            <v>Operational</v>
          </cell>
          <cell r="AB388" t="str">
            <v>Operational</v>
          </cell>
          <cell r="AC388" t="str">
            <v>Operational</v>
          </cell>
          <cell r="AD388" t="str">
            <v>Operational</v>
          </cell>
          <cell r="AE388" t="str">
            <v>Operational</v>
          </cell>
          <cell r="AF388" t="str">
            <v>Operational</v>
          </cell>
        </row>
        <row r="389">
          <cell r="N389" t="str">
            <v>Italy</v>
          </cell>
          <cell r="W389" t="str">
            <v>Operational</v>
          </cell>
          <cell r="X389" t="str">
            <v>Operational</v>
          </cell>
          <cell r="Y389" t="str">
            <v>Operational</v>
          </cell>
          <cell r="Z389" t="str">
            <v>Operational</v>
          </cell>
          <cell r="AA389" t="str">
            <v>Operational</v>
          </cell>
          <cell r="AB389" t="str">
            <v>Operational</v>
          </cell>
          <cell r="AC389" t="str">
            <v>Operational</v>
          </cell>
          <cell r="AD389" t="str">
            <v>Operational</v>
          </cell>
          <cell r="AE389" t="str">
            <v>Operational</v>
          </cell>
          <cell r="AF389" t="str">
            <v>Operational</v>
          </cell>
        </row>
        <row r="390">
          <cell r="N390" t="str">
            <v>Italy</v>
          </cell>
          <cell r="W390" t="str">
            <v>Operational</v>
          </cell>
          <cell r="X390" t="str">
            <v>Operational</v>
          </cell>
          <cell r="Y390" t="str">
            <v>Operational</v>
          </cell>
          <cell r="Z390" t="str">
            <v>Operational</v>
          </cell>
          <cell r="AA390" t="str">
            <v>Operational</v>
          </cell>
          <cell r="AB390" t="str">
            <v>Operational</v>
          </cell>
          <cell r="AC390" t="str">
            <v>Operational</v>
          </cell>
          <cell r="AD390" t="str">
            <v>Operational</v>
          </cell>
          <cell r="AE390" t="str">
            <v>Operational</v>
          </cell>
          <cell r="AF390" t="str">
            <v>Operational</v>
          </cell>
        </row>
        <row r="391">
          <cell r="N391" t="str">
            <v>Italy</v>
          </cell>
          <cell r="W391" t="str">
            <v>Operational</v>
          </cell>
          <cell r="X391" t="str">
            <v>Operational</v>
          </cell>
          <cell r="Y391" t="str">
            <v>Operational</v>
          </cell>
          <cell r="Z391" t="str">
            <v>Operational</v>
          </cell>
          <cell r="AA391" t="str">
            <v>Operational</v>
          </cell>
          <cell r="AB391" t="str">
            <v>Operational</v>
          </cell>
          <cell r="AC391" t="str">
            <v>Operational</v>
          </cell>
          <cell r="AD391" t="str">
            <v>Operational</v>
          </cell>
          <cell r="AE391" t="str">
            <v>Operational</v>
          </cell>
          <cell r="AF391" t="str">
            <v>Operational</v>
          </cell>
        </row>
        <row r="392">
          <cell r="N392" t="str">
            <v>Italy</v>
          </cell>
          <cell r="W392" t="str">
            <v>Operational</v>
          </cell>
          <cell r="X392" t="str">
            <v>Operational</v>
          </cell>
          <cell r="Y392" t="str">
            <v>Operational</v>
          </cell>
          <cell r="Z392" t="str">
            <v>Operational</v>
          </cell>
          <cell r="AA392" t="str">
            <v>Operational</v>
          </cell>
          <cell r="AB392" t="str">
            <v>Operational</v>
          </cell>
          <cell r="AC392" t="str">
            <v>Operational</v>
          </cell>
          <cell r="AD392" t="str">
            <v>Operational</v>
          </cell>
          <cell r="AE392" t="str">
            <v>Operational</v>
          </cell>
          <cell r="AF392" t="str">
            <v>Operational</v>
          </cell>
        </row>
        <row r="393">
          <cell r="N393" t="str">
            <v>Italy</v>
          </cell>
          <cell r="W393" t="str">
            <v>Operational</v>
          </cell>
          <cell r="X393" t="str">
            <v>Operational</v>
          </cell>
          <cell r="Y393" t="str">
            <v>Operational</v>
          </cell>
          <cell r="Z393" t="str">
            <v>Operational</v>
          </cell>
          <cell r="AA393" t="str">
            <v>Operational</v>
          </cell>
          <cell r="AB393" t="str">
            <v>Operational</v>
          </cell>
          <cell r="AC393" t="str">
            <v>Operational</v>
          </cell>
          <cell r="AD393" t="str">
            <v>Operational</v>
          </cell>
          <cell r="AE393" t="str">
            <v>Operational</v>
          </cell>
          <cell r="AF393" t="str">
            <v>Operational</v>
          </cell>
        </row>
        <row r="394">
          <cell r="N394" t="str">
            <v>Italy</v>
          </cell>
          <cell r="W394" t="str">
            <v>Operational</v>
          </cell>
          <cell r="X394" t="str">
            <v>Operational</v>
          </cell>
          <cell r="Y394" t="str">
            <v>Operational</v>
          </cell>
          <cell r="Z394" t="str">
            <v>Operational</v>
          </cell>
          <cell r="AA394" t="str">
            <v>Operational</v>
          </cell>
          <cell r="AB394" t="str">
            <v>Operational</v>
          </cell>
          <cell r="AC394" t="str">
            <v>Operational</v>
          </cell>
          <cell r="AD394" t="str">
            <v>Operational</v>
          </cell>
          <cell r="AE394" t="str">
            <v>Operational</v>
          </cell>
          <cell r="AF394" t="str">
            <v>Operational</v>
          </cell>
        </row>
        <row r="395">
          <cell r="N395" t="str">
            <v>Italy</v>
          </cell>
          <cell r="W395" t="str">
            <v>Operational</v>
          </cell>
          <cell r="X395" t="str">
            <v>Operational</v>
          </cell>
          <cell r="Y395" t="str">
            <v>Operational</v>
          </cell>
          <cell r="Z395" t="str">
            <v>Operational</v>
          </cell>
          <cell r="AA395" t="str">
            <v>Operational</v>
          </cell>
          <cell r="AB395" t="str">
            <v>Operational</v>
          </cell>
          <cell r="AC395" t="str">
            <v>Operational</v>
          </cell>
          <cell r="AD395" t="str">
            <v>Operational</v>
          </cell>
          <cell r="AE395" t="str">
            <v>Operational</v>
          </cell>
          <cell r="AF395" t="str">
            <v>Operational</v>
          </cell>
        </row>
        <row r="396">
          <cell r="N396" t="str">
            <v>Italy</v>
          </cell>
          <cell r="W396" t="str">
            <v>Operational</v>
          </cell>
          <cell r="X396" t="str">
            <v>Operational</v>
          </cell>
          <cell r="Y396" t="str">
            <v>Operational</v>
          </cell>
          <cell r="Z396" t="str">
            <v>Operational</v>
          </cell>
          <cell r="AA396" t="str">
            <v>Operational</v>
          </cell>
          <cell r="AB396" t="str">
            <v>Operational</v>
          </cell>
          <cell r="AC396" t="str">
            <v>Operational</v>
          </cell>
          <cell r="AD396" t="str">
            <v>Operational</v>
          </cell>
          <cell r="AE396" t="str">
            <v>Operational</v>
          </cell>
          <cell r="AF396" t="str">
            <v>Operational</v>
          </cell>
        </row>
        <row r="397">
          <cell r="N397" t="str">
            <v>Kenya</v>
          </cell>
          <cell r="W397" t="str">
            <v>Operational</v>
          </cell>
          <cell r="X397" t="str">
            <v>Operational</v>
          </cell>
          <cell r="Y397" t="str">
            <v>Operational</v>
          </cell>
          <cell r="Z397" t="str">
            <v>Operational</v>
          </cell>
          <cell r="AA397" t="str">
            <v>Operational</v>
          </cell>
          <cell r="AB397" t="str">
            <v>Operational</v>
          </cell>
          <cell r="AC397" t="str">
            <v>Operational</v>
          </cell>
          <cell r="AD397" t="str">
            <v>Operational</v>
          </cell>
          <cell r="AE397" t="str">
            <v>Operational</v>
          </cell>
          <cell r="AF397" t="str">
            <v>Operational</v>
          </cell>
        </row>
        <row r="398">
          <cell r="N398" t="str">
            <v>Kenya</v>
          </cell>
          <cell r="W398" t="str">
            <v>Operational</v>
          </cell>
          <cell r="X398" t="str">
            <v>Operational</v>
          </cell>
          <cell r="Y398" t="str">
            <v>Operational</v>
          </cell>
          <cell r="Z398" t="str">
            <v>Operational</v>
          </cell>
          <cell r="AA398" t="str">
            <v>Operational</v>
          </cell>
          <cell r="AB398" t="str">
            <v>Operational</v>
          </cell>
          <cell r="AC398" t="str">
            <v>Operational</v>
          </cell>
          <cell r="AD398" t="str">
            <v>Operational</v>
          </cell>
          <cell r="AE398" t="str">
            <v>Operational</v>
          </cell>
          <cell r="AF398" t="str">
            <v>Operational</v>
          </cell>
        </row>
        <row r="399">
          <cell r="N399" t="str">
            <v>Kenya</v>
          </cell>
          <cell r="W399" t="str">
            <v>Operational</v>
          </cell>
          <cell r="X399" t="str">
            <v>Operational</v>
          </cell>
          <cell r="Y399" t="str">
            <v>Operational</v>
          </cell>
          <cell r="Z399" t="str">
            <v>Operational</v>
          </cell>
          <cell r="AA399" t="str">
            <v>Operational</v>
          </cell>
          <cell r="AB399" t="str">
            <v>Operational</v>
          </cell>
          <cell r="AC399" t="str">
            <v>Operational</v>
          </cell>
          <cell r="AD399" t="str">
            <v>Operational</v>
          </cell>
          <cell r="AE399" t="str">
            <v>Operational</v>
          </cell>
          <cell r="AF399" t="str">
            <v>Operational</v>
          </cell>
        </row>
        <row r="400">
          <cell r="N400" t="str">
            <v>Lithuania</v>
          </cell>
          <cell r="W400" t="str">
            <v>Operational</v>
          </cell>
          <cell r="X400" t="str">
            <v>Operational</v>
          </cell>
          <cell r="Y400" t="str">
            <v>Operational</v>
          </cell>
          <cell r="Z400" t="str">
            <v>Operational</v>
          </cell>
          <cell r="AA400" t="str">
            <v>Operational</v>
          </cell>
          <cell r="AB400" t="str">
            <v>Operational</v>
          </cell>
          <cell r="AC400" t="str">
            <v>Operational</v>
          </cell>
          <cell r="AD400" t="str">
            <v>Operational</v>
          </cell>
          <cell r="AE400" t="str">
            <v>Operational</v>
          </cell>
          <cell r="AF400" t="str">
            <v>Operational</v>
          </cell>
        </row>
        <row r="401">
          <cell r="N401" t="str">
            <v>Lithuania</v>
          </cell>
          <cell r="W401" t="str">
            <v>Operational</v>
          </cell>
          <cell r="X401" t="str">
            <v>Operational</v>
          </cell>
          <cell r="Y401" t="str">
            <v>Operational</v>
          </cell>
          <cell r="Z401" t="str">
            <v>Operational</v>
          </cell>
          <cell r="AA401" t="str">
            <v>Operational</v>
          </cell>
          <cell r="AB401" t="str">
            <v>Operational</v>
          </cell>
          <cell r="AC401" t="str">
            <v>Operational</v>
          </cell>
          <cell r="AD401" t="str">
            <v>Operational</v>
          </cell>
          <cell r="AE401" t="str">
            <v>Operational</v>
          </cell>
          <cell r="AF401" t="str">
            <v>Operational</v>
          </cell>
        </row>
        <row r="402">
          <cell r="N402" t="str">
            <v>Lithuania</v>
          </cell>
          <cell r="W402" t="str">
            <v>Operational</v>
          </cell>
          <cell r="X402" t="str">
            <v>Operational</v>
          </cell>
          <cell r="Y402" t="str">
            <v>Operational</v>
          </cell>
          <cell r="Z402" t="str">
            <v>Operational</v>
          </cell>
          <cell r="AA402" t="str">
            <v>Operational</v>
          </cell>
          <cell r="AB402" t="str">
            <v>Operational</v>
          </cell>
          <cell r="AC402" t="str">
            <v>Operational</v>
          </cell>
          <cell r="AD402" t="str">
            <v>Operational</v>
          </cell>
          <cell r="AE402" t="str">
            <v>Operational</v>
          </cell>
          <cell r="AF402" t="str">
            <v>Operational</v>
          </cell>
        </row>
        <row r="403">
          <cell r="N403" t="str">
            <v>Lithuania</v>
          </cell>
          <cell r="W403" t="str">
            <v>Operational</v>
          </cell>
          <cell r="X403" t="str">
            <v>Operational</v>
          </cell>
          <cell r="Y403" t="str">
            <v>Operational</v>
          </cell>
          <cell r="Z403" t="str">
            <v>Operational</v>
          </cell>
          <cell r="AA403" t="str">
            <v>Operational</v>
          </cell>
          <cell r="AB403" t="str">
            <v>Operational</v>
          </cell>
          <cell r="AC403" t="str">
            <v>Operational</v>
          </cell>
          <cell r="AD403" t="str">
            <v>Operational</v>
          </cell>
          <cell r="AE403" t="str">
            <v>Operational</v>
          </cell>
          <cell r="AF403" t="str">
            <v>Operational</v>
          </cell>
        </row>
        <row r="404">
          <cell r="N404" t="str">
            <v>Lithuania</v>
          </cell>
          <cell r="W404" t="str">
            <v>Operational</v>
          </cell>
          <cell r="X404" t="str">
            <v>Operational</v>
          </cell>
          <cell r="Y404" t="str">
            <v>Operational</v>
          </cell>
          <cell r="Z404" t="str">
            <v>Operational</v>
          </cell>
          <cell r="AA404" t="str">
            <v>Operational</v>
          </cell>
          <cell r="AB404" t="str">
            <v>Operational</v>
          </cell>
          <cell r="AC404" t="str">
            <v>Operational</v>
          </cell>
          <cell r="AD404" t="str">
            <v>Operational</v>
          </cell>
          <cell r="AE404" t="str">
            <v>Operational</v>
          </cell>
          <cell r="AF404" t="str">
            <v>Operational</v>
          </cell>
        </row>
        <row r="405">
          <cell r="N405" t="str">
            <v>Lithuania</v>
          </cell>
          <cell r="W405" t="str">
            <v>Operational</v>
          </cell>
          <cell r="X405" t="str">
            <v>Operational</v>
          </cell>
          <cell r="Y405" t="str">
            <v>Operational</v>
          </cell>
          <cell r="Z405" t="str">
            <v>Operational</v>
          </cell>
          <cell r="AA405" t="str">
            <v>Operational</v>
          </cell>
          <cell r="AB405" t="str">
            <v>Operational</v>
          </cell>
          <cell r="AC405" t="str">
            <v>Operational</v>
          </cell>
          <cell r="AD405" t="str">
            <v>Operational</v>
          </cell>
          <cell r="AE405" t="str">
            <v>Operational</v>
          </cell>
          <cell r="AF405" t="str">
            <v>Operational</v>
          </cell>
        </row>
        <row r="406">
          <cell r="N406" t="str">
            <v>Lithuania</v>
          </cell>
          <cell r="W406" t="str">
            <v>Operational</v>
          </cell>
          <cell r="X406" t="str">
            <v>Operational</v>
          </cell>
          <cell r="Y406" t="str">
            <v>Operational</v>
          </cell>
          <cell r="Z406" t="str">
            <v>Operational</v>
          </cell>
          <cell r="AA406" t="str">
            <v>Operational</v>
          </cell>
          <cell r="AB406" t="str">
            <v>Operational</v>
          </cell>
          <cell r="AC406" t="str">
            <v>Operational</v>
          </cell>
          <cell r="AD406" t="str">
            <v>Operational</v>
          </cell>
          <cell r="AE406" t="str">
            <v>Operational</v>
          </cell>
          <cell r="AF406" t="str">
            <v>Operational</v>
          </cell>
        </row>
        <row r="407">
          <cell r="N407" t="str">
            <v>Luxembourg</v>
          </cell>
          <cell r="W407" t="str">
            <v>Operational</v>
          </cell>
          <cell r="X407" t="str">
            <v>Operational</v>
          </cell>
          <cell r="Y407" t="str">
            <v>Operational</v>
          </cell>
          <cell r="Z407" t="str">
            <v>Operational</v>
          </cell>
          <cell r="AA407" t="str">
            <v>Operational</v>
          </cell>
          <cell r="AB407" t="str">
            <v>Operational</v>
          </cell>
          <cell r="AC407" t="str">
            <v>Operational</v>
          </cell>
          <cell r="AD407" t="str">
            <v>Operational</v>
          </cell>
          <cell r="AE407" t="str">
            <v>Operational</v>
          </cell>
          <cell r="AF407" t="str">
            <v>Operational</v>
          </cell>
        </row>
        <row r="408">
          <cell r="N408" t="str">
            <v>Luxembourg</v>
          </cell>
          <cell r="W408" t="str">
            <v>Operational</v>
          </cell>
          <cell r="X408" t="str">
            <v>Operational</v>
          </cell>
          <cell r="Y408" t="str">
            <v>Operational</v>
          </cell>
          <cell r="Z408" t="str">
            <v>Operational</v>
          </cell>
          <cell r="AA408" t="str">
            <v>Operational</v>
          </cell>
          <cell r="AB408" t="str">
            <v>Operational</v>
          </cell>
          <cell r="AC408" t="str">
            <v>Operational</v>
          </cell>
          <cell r="AD408" t="str">
            <v>Operational</v>
          </cell>
          <cell r="AE408" t="str">
            <v>Operational</v>
          </cell>
          <cell r="AF408" t="str">
            <v>Operational</v>
          </cell>
        </row>
        <row r="409">
          <cell r="N409" t="str">
            <v>Luxembourg</v>
          </cell>
          <cell r="W409" t="str">
            <v>Operational</v>
          </cell>
          <cell r="X409" t="str">
            <v>Operational</v>
          </cell>
          <cell r="Y409" t="str">
            <v>Operational</v>
          </cell>
          <cell r="Z409" t="str">
            <v>Operational</v>
          </cell>
          <cell r="AA409" t="str">
            <v>Operational</v>
          </cell>
          <cell r="AB409" t="str">
            <v>Operational</v>
          </cell>
          <cell r="AC409" t="str">
            <v>Operational</v>
          </cell>
          <cell r="AD409" t="str">
            <v>Operational</v>
          </cell>
          <cell r="AE409" t="str">
            <v>Operational</v>
          </cell>
          <cell r="AF409" t="str">
            <v>Operational</v>
          </cell>
        </row>
        <row r="410">
          <cell r="N410" t="str">
            <v>Luxembourg</v>
          </cell>
          <cell r="W410" t="str">
            <v>Operational</v>
          </cell>
          <cell r="X410" t="str">
            <v>Operational</v>
          </cell>
          <cell r="Y410" t="str">
            <v>Operational</v>
          </cell>
          <cell r="Z410" t="str">
            <v>Operational</v>
          </cell>
          <cell r="AA410" t="str">
            <v>Operational</v>
          </cell>
          <cell r="AB410" t="str">
            <v>Operational</v>
          </cell>
          <cell r="AC410" t="str">
            <v>Operational</v>
          </cell>
          <cell r="AD410" t="str">
            <v>Operational</v>
          </cell>
          <cell r="AE410" t="str">
            <v>Operational</v>
          </cell>
          <cell r="AF410" t="str">
            <v>Operational</v>
          </cell>
        </row>
        <row r="411">
          <cell r="N411" t="str">
            <v>Luxembourg</v>
          </cell>
          <cell r="W411" t="str">
            <v>Operational</v>
          </cell>
          <cell r="X411" t="str">
            <v>Operational</v>
          </cell>
          <cell r="Y411" t="str">
            <v>Operational</v>
          </cell>
          <cell r="Z411" t="str">
            <v>Operational</v>
          </cell>
          <cell r="AA411" t="str">
            <v>Operational</v>
          </cell>
          <cell r="AB411" t="str">
            <v>Operational</v>
          </cell>
          <cell r="AC411" t="str">
            <v>Operational</v>
          </cell>
          <cell r="AD411" t="str">
            <v>Operational</v>
          </cell>
          <cell r="AE411" t="str">
            <v>Operational</v>
          </cell>
          <cell r="AF411" t="str">
            <v>Operational</v>
          </cell>
        </row>
        <row r="412">
          <cell r="N412" t="str">
            <v>Luxembourg</v>
          </cell>
          <cell r="W412" t="str">
            <v>Operational</v>
          </cell>
          <cell r="X412" t="str">
            <v>Operational</v>
          </cell>
          <cell r="Y412" t="str">
            <v>Operational</v>
          </cell>
          <cell r="Z412" t="str">
            <v>Operational</v>
          </cell>
          <cell r="AA412" t="str">
            <v>Operational</v>
          </cell>
          <cell r="AB412" t="str">
            <v>Operational</v>
          </cell>
          <cell r="AC412" t="str">
            <v>Operational</v>
          </cell>
          <cell r="AD412" t="str">
            <v>Operational</v>
          </cell>
          <cell r="AE412" t="str">
            <v>Operational</v>
          </cell>
          <cell r="AF412" t="str">
            <v>Operational</v>
          </cell>
        </row>
        <row r="413">
          <cell r="N413" t="str">
            <v>Luxembourg</v>
          </cell>
          <cell r="W413" t="str">
            <v>Operational</v>
          </cell>
          <cell r="X413" t="str">
            <v>Operational</v>
          </cell>
          <cell r="Y413" t="str">
            <v>Operational</v>
          </cell>
          <cell r="Z413" t="str">
            <v>Operational</v>
          </cell>
          <cell r="AA413" t="str">
            <v>Operational</v>
          </cell>
          <cell r="AB413" t="str">
            <v>Operational</v>
          </cell>
          <cell r="AC413" t="str">
            <v>Operational</v>
          </cell>
          <cell r="AD413" t="str">
            <v>Operational</v>
          </cell>
          <cell r="AE413" t="str">
            <v>Operational</v>
          </cell>
          <cell r="AF413" t="str">
            <v>Operational</v>
          </cell>
        </row>
        <row r="414">
          <cell r="N414" t="str">
            <v>Luxembourg</v>
          </cell>
          <cell r="W414" t="str">
            <v>Operational</v>
          </cell>
          <cell r="X414" t="str">
            <v>Operational</v>
          </cell>
          <cell r="Y414" t="str">
            <v>Operational</v>
          </cell>
          <cell r="Z414" t="str">
            <v>Operational</v>
          </cell>
          <cell r="AA414" t="str">
            <v>Operational</v>
          </cell>
          <cell r="AB414" t="str">
            <v>Operational</v>
          </cell>
          <cell r="AC414" t="str">
            <v>Operational</v>
          </cell>
          <cell r="AD414" t="str">
            <v>Operational</v>
          </cell>
          <cell r="AE414" t="str">
            <v>Operational</v>
          </cell>
          <cell r="AF414" t="str">
            <v>Operational</v>
          </cell>
        </row>
        <row r="415">
          <cell r="N415" t="str">
            <v>Luxembourg</v>
          </cell>
          <cell r="W415" t="str">
            <v>Operational</v>
          </cell>
          <cell r="X415" t="str">
            <v>Operational</v>
          </cell>
          <cell r="Y415" t="str">
            <v>Operational</v>
          </cell>
          <cell r="Z415" t="str">
            <v>Operational</v>
          </cell>
          <cell r="AA415" t="str">
            <v>Operational</v>
          </cell>
          <cell r="AB415" t="str">
            <v>Operational</v>
          </cell>
          <cell r="AC415" t="str">
            <v>Operational</v>
          </cell>
          <cell r="AD415" t="str">
            <v>Operational</v>
          </cell>
          <cell r="AE415" t="str">
            <v>Operational</v>
          </cell>
          <cell r="AF415" t="str">
            <v>Operational</v>
          </cell>
        </row>
        <row r="416">
          <cell r="N416" t="str">
            <v>Luxembourg</v>
          </cell>
          <cell r="W416" t="str">
            <v>Operational</v>
          </cell>
          <cell r="X416" t="str">
            <v>Operational</v>
          </cell>
          <cell r="Y416" t="str">
            <v>Operational</v>
          </cell>
          <cell r="Z416" t="str">
            <v>Operational</v>
          </cell>
          <cell r="AA416" t="str">
            <v>Operational</v>
          </cell>
          <cell r="AB416" t="str">
            <v>Operational</v>
          </cell>
          <cell r="AC416" t="str">
            <v>Operational</v>
          </cell>
          <cell r="AD416" t="str">
            <v>Operational</v>
          </cell>
          <cell r="AE416" t="str">
            <v>Operational</v>
          </cell>
          <cell r="AF416" t="str">
            <v>Operational</v>
          </cell>
        </row>
        <row r="417">
          <cell r="N417" t="str">
            <v>Malta</v>
          </cell>
          <cell r="W417" t="str">
            <v>Under Construction</v>
          </cell>
          <cell r="X417" t="str">
            <v>Under Construction</v>
          </cell>
          <cell r="Y417" t="str">
            <v>Under Construction</v>
          </cell>
          <cell r="Z417" t="str">
            <v>Under Construction</v>
          </cell>
          <cell r="AA417" t="str">
            <v>Under Construction</v>
          </cell>
          <cell r="AB417" t="str">
            <v>Under Construction</v>
          </cell>
          <cell r="AC417" t="str">
            <v>Under Construction</v>
          </cell>
          <cell r="AD417" t="str">
            <v>Under Construction</v>
          </cell>
          <cell r="AE417" t="str">
            <v>Under Construction</v>
          </cell>
          <cell r="AF417" t="str">
            <v>Under Construction</v>
          </cell>
        </row>
        <row r="418">
          <cell r="N418" t="str">
            <v>Morocco</v>
          </cell>
          <cell r="W418" t="str">
            <v>Operational</v>
          </cell>
          <cell r="X418" t="str">
            <v>Operational</v>
          </cell>
          <cell r="Y418" t="str">
            <v>Operational</v>
          </cell>
          <cell r="Z418" t="str">
            <v>Operational</v>
          </cell>
          <cell r="AA418" t="str">
            <v>Operational</v>
          </cell>
          <cell r="AB418" t="str">
            <v>Operational</v>
          </cell>
          <cell r="AC418" t="str">
            <v>Operational</v>
          </cell>
          <cell r="AD418" t="str">
            <v>Operational</v>
          </cell>
          <cell r="AE418" t="str">
            <v>Operational</v>
          </cell>
          <cell r="AF418" t="str">
            <v>Operational</v>
          </cell>
        </row>
        <row r="419">
          <cell r="N419" t="str">
            <v>Mozambique</v>
          </cell>
          <cell r="W419" t="str">
            <v>Under Construction</v>
          </cell>
          <cell r="X419" t="str">
            <v>Under Construction</v>
          </cell>
          <cell r="Y419" t="str">
            <v>Under Construction</v>
          </cell>
          <cell r="Z419" t="str">
            <v>Under Construction</v>
          </cell>
          <cell r="AA419" t="str">
            <v>Under Construction</v>
          </cell>
          <cell r="AB419" t="str">
            <v>Under Construction</v>
          </cell>
          <cell r="AC419" t="str">
            <v>Under Construction</v>
          </cell>
          <cell r="AD419" t="str">
            <v>Under Construction</v>
          </cell>
          <cell r="AE419" t="str">
            <v>Under Construction</v>
          </cell>
          <cell r="AF419" t="str">
            <v>Under Construction</v>
          </cell>
        </row>
        <row r="420">
          <cell r="N420" t="str">
            <v>Netherlands</v>
          </cell>
          <cell r="W420" t="str">
            <v>Operational</v>
          </cell>
          <cell r="X420" t="str">
            <v>Operational</v>
          </cell>
          <cell r="Y420" t="str">
            <v>Operational</v>
          </cell>
          <cell r="Z420" t="str">
            <v>Operational</v>
          </cell>
          <cell r="AA420" t="str">
            <v>Operational</v>
          </cell>
          <cell r="AB420" t="str">
            <v>Operational</v>
          </cell>
          <cell r="AC420" t="str">
            <v>Operational</v>
          </cell>
          <cell r="AD420" t="str">
            <v>Operational</v>
          </cell>
          <cell r="AE420" t="str">
            <v>Not Operational</v>
          </cell>
          <cell r="AF420" t="str">
            <v>Not Operational</v>
          </cell>
        </row>
        <row r="421">
          <cell r="N421" t="str">
            <v>Netherlands</v>
          </cell>
          <cell r="W421" t="str">
            <v>Operational</v>
          </cell>
          <cell r="X421" t="str">
            <v>Operational</v>
          </cell>
          <cell r="Y421" t="str">
            <v>Operational</v>
          </cell>
          <cell r="Z421" t="str">
            <v>Operational</v>
          </cell>
          <cell r="AA421" t="str">
            <v>Operational</v>
          </cell>
          <cell r="AB421" t="str">
            <v>Operational</v>
          </cell>
          <cell r="AC421" t="str">
            <v>Operational</v>
          </cell>
          <cell r="AD421" t="str">
            <v>Operational</v>
          </cell>
          <cell r="AE421" t="str">
            <v>Not Operational</v>
          </cell>
          <cell r="AF421" t="str">
            <v>Not Operational</v>
          </cell>
        </row>
        <row r="422">
          <cell r="N422" t="str">
            <v>Netherlands</v>
          </cell>
          <cell r="W422" t="str">
            <v>Operational</v>
          </cell>
          <cell r="X422" t="str">
            <v>Operational</v>
          </cell>
          <cell r="Y422" t="str">
            <v>Operational</v>
          </cell>
          <cell r="Z422" t="str">
            <v>Operational</v>
          </cell>
          <cell r="AA422" t="str">
            <v>Operational</v>
          </cell>
          <cell r="AB422" t="str">
            <v>Operational</v>
          </cell>
          <cell r="AC422" t="str">
            <v>Operational</v>
          </cell>
          <cell r="AD422" t="str">
            <v>Operational</v>
          </cell>
          <cell r="AE422" t="str">
            <v>Operational</v>
          </cell>
          <cell r="AF422" t="str">
            <v>Operational</v>
          </cell>
        </row>
        <row r="423">
          <cell r="N423" t="str">
            <v>Netherlands</v>
          </cell>
          <cell r="W423" t="str">
            <v>Under Construction</v>
          </cell>
          <cell r="X423" t="str">
            <v>Under Construction</v>
          </cell>
          <cell r="Y423" t="str">
            <v>Under Construction</v>
          </cell>
          <cell r="Z423" t="str">
            <v>Operational</v>
          </cell>
          <cell r="AA423" t="str">
            <v>Operational</v>
          </cell>
          <cell r="AB423" t="str">
            <v>Operational</v>
          </cell>
          <cell r="AC423" t="str">
            <v>Operational</v>
          </cell>
          <cell r="AD423" t="str">
            <v>Operational</v>
          </cell>
          <cell r="AE423" t="str">
            <v>Operational</v>
          </cell>
          <cell r="AF423" t="str">
            <v>Operational</v>
          </cell>
        </row>
        <row r="424">
          <cell r="N424" t="str">
            <v>Netherlands</v>
          </cell>
          <cell r="W424"/>
          <cell r="X424"/>
          <cell r="Y424"/>
          <cell r="Z424"/>
          <cell r="AA424"/>
          <cell r="AB424"/>
          <cell r="AC424"/>
          <cell r="AD424"/>
          <cell r="AE424" t="str">
            <v>Under Construction</v>
          </cell>
          <cell r="AF424" t="str">
            <v>Under Construction</v>
          </cell>
        </row>
        <row r="425">
          <cell r="N425" t="str">
            <v>Netherlands</v>
          </cell>
          <cell r="W425" t="str">
            <v>Operational</v>
          </cell>
          <cell r="X425" t="str">
            <v>Operational</v>
          </cell>
          <cell r="Y425" t="str">
            <v>Operational</v>
          </cell>
          <cell r="Z425" t="str">
            <v>Operational</v>
          </cell>
          <cell r="AA425" t="str">
            <v>Operational</v>
          </cell>
          <cell r="AB425" t="str">
            <v>Operational</v>
          </cell>
          <cell r="AC425" t="str">
            <v>Operational</v>
          </cell>
          <cell r="AD425" t="str">
            <v>Operational</v>
          </cell>
          <cell r="AE425" t="str">
            <v>Operational</v>
          </cell>
          <cell r="AF425" t="str">
            <v>Operational</v>
          </cell>
        </row>
        <row r="426">
          <cell r="N426" t="str">
            <v>Netherlands</v>
          </cell>
          <cell r="W426" t="str">
            <v>Operational</v>
          </cell>
          <cell r="X426" t="str">
            <v>Operational</v>
          </cell>
          <cell r="Y426" t="str">
            <v>Operational</v>
          </cell>
          <cell r="Z426" t="str">
            <v>Operational</v>
          </cell>
          <cell r="AA426" t="str">
            <v>Operational</v>
          </cell>
          <cell r="AB426" t="str">
            <v>Operational</v>
          </cell>
          <cell r="AC426" t="str">
            <v>Operational</v>
          </cell>
          <cell r="AD426" t="str">
            <v>Operational</v>
          </cell>
          <cell r="AE426" t="str">
            <v>Operational</v>
          </cell>
          <cell r="AF426" t="str">
            <v>Operational</v>
          </cell>
        </row>
        <row r="427">
          <cell r="N427" t="str">
            <v>Netherlands</v>
          </cell>
          <cell r="W427" t="str">
            <v>Operational</v>
          </cell>
          <cell r="X427" t="str">
            <v>Operational</v>
          </cell>
          <cell r="Y427" t="str">
            <v>Operational</v>
          </cell>
          <cell r="Z427" t="str">
            <v>Operational</v>
          </cell>
          <cell r="AA427" t="str">
            <v>Operational</v>
          </cell>
          <cell r="AB427" t="str">
            <v>Operational</v>
          </cell>
          <cell r="AC427" t="str">
            <v>Operational</v>
          </cell>
          <cell r="AD427" t="str">
            <v>Operational</v>
          </cell>
          <cell r="AE427" t="str">
            <v>Operational</v>
          </cell>
          <cell r="AF427" t="str">
            <v>Operational</v>
          </cell>
        </row>
        <row r="428">
          <cell r="N428" t="str">
            <v>Netherlands</v>
          </cell>
          <cell r="W428" t="str">
            <v>Operational</v>
          </cell>
          <cell r="X428" t="str">
            <v>Operational</v>
          </cell>
          <cell r="Y428" t="str">
            <v>Operational</v>
          </cell>
          <cell r="Z428" t="str">
            <v>Operational</v>
          </cell>
          <cell r="AA428" t="str">
            <v>Operational</v>
          </cell>
          <cell r="AB428" t="str">
            <v>Operational</v>
          </cell>
          <cell r="AC428" t="str">
            <v>Operational</v>
          </cell>
          <cell r="AD428" t="str">
            <v>Operational</v>
          </cell>
          <cell r="AE428" t="str">
            <v>Operational</v>
          </cell>
          <cell r="AF428" t="str">
            <v>Operational</v>
          </cell>
        </row>
        <row r="429">
          <cell r="N429" t="str">
            <v>Netherlands</v>
          </cell>
          <cell r="W429" t="str">
            <v>Under Construction</v>
          </cell>
          <cell r="X429" t="str">
            <v>Operational</v>
          </cell>
          <cell r="Y429" t="str">
            <v>Operational</v>
          </cell>
          <cell r="Z429" t="str">
            <v>Operational</v>
          </cell>
          <cell r="AA429" t="str">
            <v>Operational</v>
          </cell>
          <cell r="AB429" t="str">
            <v>Operational</v>
          </cell>
          <cell r="AC429" t="str">
            <v>Operational</v>
          </cell>
          <cell r="AD429" t="str">
            <v>Operational</v>
          </cell>
          <cell r="AE429" t="str">
            <v>Operational</v>
          </cell>
          <cell r="AF429" t="str">
            <v>Operational</v>
          </cell>
        </row>
        <row r="430">
          <cell r="N430" t="str">
            <v>Netherlands</v>
          </cell>
          <cell r="W430" t="str">
            <v>Operational</v>
          </cell>
          <cell r="X430" t="str">
            <v>Operational</v>
          </cell>
          <cell r="Y430" t="str">
            <v>Operational</v>
          </cell>
          <cell r="Z430" t="str">
            <v>Operational</v>
          </cell>
          <cell r="AA430" t="str">
            <v>Operational</v>
          </cell>
          <cell r="AB430" t="str">
            <v>Operational</v>
          </cell>
          <cell r="AC430" t="str">
            <v>Operational</v>
          </cell>
          <cell r="AD430" t="str">
            <v>Operational</v>
          </cell>
          <cell r="AE430" t="str">
            <v>Operational</v>
          </cell>
          <cell r="AF430" t="str">
            <v>Operational</v>
          </cell>
        </row>
        <row r="431">
          <cell r="N431" t="str">
            <v>Netherlands</v>
          </cell>
          <cell r="W431" t="str">
            <v>Operational</v>
          </cell>
          <cell r="X431" t="str">
            <v>Operational</v>
          </cell>
          <cell r="Y431" t="str">
            <v>Operational</v>
          </cell>
          <cell r="Z431" t="str">
            <v>Operational</v>
          </cell>
          <cell r="AA431" t="str">
            <v>Operational</v>
          </cell>
          <cell r="AB431" t="str">
            <v>Operational</v>
          </cell>
          <cell r="AC431" t="str">
            <v>Operational</v>
          </cell>
          <cell r="AD431" t="str">
            <v>Operational</v>
          </cell>
          <cell r="AE431" t="str">
            <v>Operational</v>
          </cell>
          <cell r="AF431" t="str">
            <v>Operational</v>
          </cell>
        </row>
        <row r="432">
          <cell r="N432" t="str">
            <v>Netherlands</v>
          </cell>
          <cell r="W432" t="str">
            <v>Operational</v>
          </cell>
          <cell r="X432" t="str">
            <v>Operational</v>
          </cell>
          <cell r="Y432" t="str">
            <v>Operational</v>
          </cell>
          <cell r="Z432" t="str">
            <v>Operational</v>
          </cell>
          <cell r="AA432" t="str">
            <v>Operational</v>
          </cell>
          <cell r="AB432" t="str">
            <v>Operational</v>
          </cell>
          <cell r="AC432" t="str">
            <v>Operational</v>
          </cell>
          <cell r="AD432" t="str">
            <v>Operational</v>
          </cell>
          <cell r="AE432" t="str">
            <v>Operational</v>
          </cell>
          <cell r="AF432" t="str">
            <v>Operational</v>
          </cell>
        </row>
        <row r="433">
          <cell r="N433" t="str">
            <v>Netherlands</v>
          </cell>
          <cell r="W433" t="str">
            <v>Operational</v>
          </cell>
          <cell r="X433" t="str">
            <v>Operational</v>
          </cell>
          <cell r="Y433" t="str">
            <v>Operational</v>
          </cell>
          <cell r="Z433" t="str">
            <v>Operational</v>
          </cell>
          <cell r="AA433" t="str">
            <v>Operational</v>
          </cell>
          <cell r="AB433" t="str">
            <v>Operational</v>
          </cell>
          <cell r="AC433" t="str">
            <v>Operational</v>
          </cell>
          <cell r="AD433" t="str">
            <v>Operational</v>
          </cell>
          <cell r="AE433" t="str">
            <v>Operational</v>
          </cell>
          <cell r="AF433" t="str">
            <v>Operational</v>
          </cell>
        </row>
        <row r="434">
          <cell r="N434" t="str">
            <v>Netherlands</v>
          </cell>
          <cell r="W434" t="str">
            <v>Under Construction</v>
          </cell>
          <cell r="X434" t="str">
            <v>Under Construction</v>
          </cell>
          <cell r="Y434" t="str">
            <v>Under Construction</v>
          </cell>
          <cell r="Z434" t="str">
            <v>Under Construction</v>
          </cell>
          <cell r="AA434" t="str">
            <v>Under Construction</v>
          </cell>
          <cell r="AB434" t="str">
            <v>Under Construction</v>
          </cell>
          <cell r="AC434" t="str">
            <v>Under Construction</v>
          </cell>
          <cell r="AD434" t="str">
            <v>Under Construction</v>
          </cell>
          <cell r="AE434" t="str">
            <v>Operational</v>
          </cell>
          <cell r="AF434" t="str">
            <v>Operational</v>
          </cell>
        </row>
        <row r="435">
          <cell r="N435" t="str">
            <v>Netherlands</v>
          </cell>
          <cell r="W435" t="str">
            <v>Operational</v>
          </cell>
          <cell r="X435" t="str">
            <v>Operational</v>
          </cell>
          <cell r="Y435" t="str">
            <v>Operational</v>
          </cell>
          <cell r="Z435" t="str">
            <v>Operational</v>
          </cell>
          <cell r="AA435" t="str">
            <v>Operational</v>
          </cell>
          <cell r="AB435" t="str">
            <v>Operational</v>
          </cell>
          <cell r="AC435" t="str">
            <v>Operational</v>
          </cell>
          <cell r="AD435" t="str">
            <v>Operational</v>
          </cell>
          <cell r="AE435" t="str">
            <v>Operational</v>
          </cell>
          <cell r="AF435" t="str">
            <v>Operational</v>
          </cell>
        </row>
        <row r="436">
          <cell r="N436" t="str">
            <v>Netherlands</v>
          </cell>
          <cell r="W436" t="str">
            <v>Operational</v>
          </cell>
          <cell r="X436" t="str">
            <v>Operational</v>
          </cell>
          <cell r="Y436" t="str">
            <v>Operational</v>
          </cell>
          <cell r="Z436" t="str">
            <v>Operational</v>
          </cell>
          <cell r="AA436" t="str">
            <v>Operational</v>
          </cell>
          <cell r="AB436" t="str">
            <v>Operational</v>
          </cell>
          <cell r="AC436" t="str">
            <v>Operational</v>
          </cell>
          <cell r="AD436" t="str">
            <v>Operational</v>
          </cell>
          <cell r="AE436" t="str">
            <v>Operational</v>
          </cell>
          <cell r="AF436" t="str">
            <v>Operational</v>
          </cell>
        </row>
        <row r="437">
          <cell r="N437" t="str">
            <v>Netherlands</v>
          </cell>
          <cell r="W437" t="str">
            <v>Operational</v>
          </cell>
          <cell r="X437" t="str">
            <v>Operational</v>
          </cell>
          <cell r="Y437" t="str">
            <v>Operational</v>
          </cell>
          <cell r="Z437" t="str">
            <v>Operational</v>
          </cell>
          <cell r="AA437" t="str">
            <v>Operational</v>
          </cell>
          <cell r="AB437" t="str">
            <v>Operational</v>
          </cell>
          <cell r="AC437" t="str">
            <v>Operational</v>
          </cell>
          <cell r="AD437" t="str">
            <v>Operational</v>
          </cell>
          <cell r="AE437" t="str">
            <v>Operational</v>
          </cell>
          <cell r="AF437" t="str">
            <v>Operational</v>
          </cell>
        </row>
        <row r="438">
          <cell r="N438" t="str">
            <v>Netherlands</v>
          </cell>
          <cell r="W438" t="str">
            <v>Operational</v>
          </cell>
          <cell r="X438" t="str">
            <v>Operational</v>
          </cell>
          <cell r="Y438" t="str">
            <v>Operational</v>
          </cell>
          <cell r="Z438" t="str">
            <v>Operational</v>
          </cell>
          <cell r="AA438" t="str">
            <v>Operational</v>
          </cell>
          <cell r="AB438" t="str">
            <v>Operational</v>
          </cell>
          <cell r="AC438" t="str">
            <v>Operational</v>
          </cell>
          <cell r="AD438" t="str">
            <v>Operational</v>
          </cell>
          <cell r="AE438" t="str">
            <v>Operational</v>
          </cell>
          <cell r="AF438" t="str">
            <v>Operational</v>
          </cell>
        </row>
        <row r="439">
          <cell r="N439" t="str">
            <v>Netherlands</v>
          </cell>
          <cell r="W439" t="str">
            <v>Operational</v>
          </cell>
          <cell r="X439" t="str">
            <v>Operational</v>
          </cell>
          <cell r="Y439" t="str">
            <v>Operational</v>
          </cell>
          <cell r="Z439" t="str">
            <v>Operational</v>
          </cell>
          <cell r="AA439" t="str">
            <v>Operational</v>
          </cell>
          <cell r="AB439" t="str">
            <v>Operational</v>
          </cell>
          <cell r="AC439" t="str">
            <v>Operational</v>
          </cell>
          <cell r="AD439" t="str">
            <v>Operational</v>
          </cell>
          <cell r="AE439" t="str">
            <v>Operational</v>
          </cell>
          <cell r="AF439" t="str">
            <v>Operational</v>
          </cell>
        </row>
        <row r="440">
          <cell r="N440" t="str">
            <v>Netherlands</v>
          </cell>
          <cell r="W440" t="str">
            <v>Operational</v>
          </cell>
          <cell r="X440" t="str">
            <v>Operational</v>
          </cell>
          <cell r="Y440" t="str">
            <v>Operational</v>
          </cell>
          <cell r="Z440" t="str">
            <v>Operational</v>
          </cell>
          <cell r="AA440" t="str">
            <v>Operational</v>
          </cell>
          <cell r="AB440" t="str">
            <v>Operational</v>
          </cell>
          <cell r="AC440" t="str">
            <v>Operational</v>
          </cell>
          <cell r="AD440" t="str">
            <v>Operational</v>
          </cell>
          <cell r="AE440" t="str">
            <v>Operational</v>
          </cell>
          <cell r="AF440" t="str">
            <v>Operational</v>
          </cell>
        </row>
        <row r="441">
          <cell r="N441" t="str">
            <v>Netherlands</v>
          </cell>
          <cell r="W441" t="str">
            <v>Operational</v>
          </cell>
          <cell r="X441" t="str">
            <v>Operational</v>
          </cell>
          <cell r="Y441" t="str">
            <v>Operational</v>
          </cell>
          <cell r="Z441" t="str">
            <v>Operational</v>
          </cell>
          <cell r="AA441" t="str">
            <v>Operational</v>
          </cell>
          <cell r="AB441" t="str">
            <v>Operational</v>
          </cell>
          <cell r="AC441" t="str">
            <v>Operational</v>
          </cell>
          <cell r="AD441" t="str">
            <v>Operational</v>
          </cell>
          <cell r="AE441" t="str">
            <v>Operational</v>
          </cell>
          <cell r="AF441" t="str">
            <v>Operational</v>
          </cell>
        </row>
        <row r="442">
          <cell r="N442" t="str">
            <v>Netherlands</v>
          </cell>
          <cell r="W442" t="str">
            <v>Operational</v>
          </cell>
          <cell r="X442" t="str">
            <v>Operational</v>
          </cell>
          <cell r="Y442" t="str">
            <v>Operational</v>
          </cell>
          <cell r="Z442" t="str">
            <v>Operational</v>
          </cell>
          <cell r="AA442" t="str">
            <v>Operational</v>
          </cell>
          <cell r="AB442" t="str">
            <v>Operational</v>
          </cell>
          <cell r="AC442" t="str">
            <v>Operational</v>
          </cell>
          <cell r="AD442" t="str">
            <v>Operational</v>
          </cell>
          <cell r="AE442" t="str">
            <v>Operational</v>
          </cell>
          <cell r="AF442" t="str">
            <v>Operational</v>
          </cell>
        </row>
        <row r="443">
          <cell r="N443" t="str">
            <v>Netherlands</v>
          </cell>
          <cell r="W443" t="str">
            <v>Operational</v>
          </cell>
          <cell r="X443" t="str">
            <v>Operational</v>
          </cell>
          <cell r="Y443" t="str">
            <v>Operational</v>
          </cell>
          <cell r="Z443" t="str">
            <v>Operational</v>
          </cell>
          <cell r="AA443" t="str">
            <v>Operational</v>
          </cell>
          <cell r="AB443" t="str">
            <v>Operational</v>
          </cell>
          <cell r="AC443" t="str">
            <v>Operational</v>
          </cell>
          <cell r="AD443" t="str">
            <v>Operational</v>
          </cell>
          <cell r="AE443" t="str">
            <v>Operational</v>
          </cell>
          <cell r="AF443" t="str">
            <v>Operational</v>
          </cell>
        </row>
        <row r="444">
          <cell r="N444" t="str">
            <v>Netherlands</v>
          </cell>
          <cell r="W444" t="str">
            <v>Operational</v>
          </cell>
          <cell r="X444" t="str">
            <v>Operational</v>
          </cell>
          <cell r="Y444" t="str">
            <v>Operational</v>
          </cell>
          <cell r="Z444" t="str">
            <v>Operational</v>
          </cell>
          <cell r="AA444" t="str">
            <v>Operational</v>
          </cell>
          <cell r="AB444" t="str">
            <v>Operational</v>
          </cell>
          <cell r="AC444" t="str">
            <v>Operational</v>
          </cell>
          <cell r="AD444" t="str">
            <v>Operational</v>
          </cell>
          <cell r="AE444" t="str">
            <v>Operational</v>
          </cell>
          <cell r="AF444" t="str">
            <v>Operational</v>
          </cell>
        </row>
        <row r="445">
          <cell r="N445" t="str">
            <v>Netherlands</v>
          </cell>
          <cell r="W445" t="str">
            <v>Operational</v>
          </cell>
          <cell r="X445" t="str">
            <v>Operational</v>
          </cell>
          <cell r="Y445" t="str">
            <v>Operational</v>
          </cell>
          <cell r="Z445" t="str">
            <v>Operational</v>
          </cell>
          <cell r="AA445" t="str">
            <v>Operational</v>
          </cell>
          <cell r="AB445" t="str">
            <v>Operational</v>
          </cell>
          <cell r="AC445" t="str">
            <v>Operational</v>
          </cell>
          <cell r="AD445" t="str">
            <v>Operational</v>
          </cell>
          <cell r="AE445" t="str">
            <v>Operational</v>
          </cell>
          <cell r="AF445" t="str">
            <v>Operational</v>
          </cell>
        </row>
        <row r="446">
          <cell r="N446" t="str">
            <v>Netherlands</v>
          </cell>
          <cell r="W446" t="str">
            <v>Operational</v>
          </cell>
          <cell r="X446" t="str">
            <v>Operational</v>
          </cell>
          <cell r="Y446" t="str">
            <v>Operational</v>
          </cell>
          <cell r="Z446" t="str">
            <v>Operational</v>
          </cell>
          <cell r="AA446" t="str">
            <v>Operational</v>
          </cell>
          <cell r="AB446" t="str">
            <v>Operational</v>
          </cell>
          <cell r="AC446" t="str">
            <v>Operational</v>
          </cell>
          <cell r="AD446" t="str">
            <v>Operational</v>
          </cell>
          <cell r="AE446" t="str">
            <v>Operational</v>
          </cell>
          <cell r="AF446" t="str">
            <v>Operational</v>
          </cell>
        </row>
        <row r="447">
          <cell r="N447" t="str">
            <v>Netherlands</v>
          </cell>
          <cell r="W447" t="str">
            <v>Operational</v>
          </cell>
          <cell r="X447" t="str">
            <v>Operational</v>
          </cell>
          <cell r="Y447" t="str">
            <v>Operational</v>
          </cell>
          <cell r="Z447" t="str">
            <v>Operational</v>
          </cell>
          <cell r="AA447" t="str">
            <v>Operational</v>
          </cell>
          <cell r="AB447" t="str">
            <v>Operational</v>
          </cell>
          <cell r="AC447" t="str">
            <v>Operational</v>
          </cell>
          <cell r="AD447" t="str">
            <v>Operational</v>
          </cell>
          <cell r="AE447" t="str">
            <v>Operational</v>
          </cell>
          <cell r="AF447" t="str">
            <v>Operational</v>
          </cell>
        </row>
        <row r="448">
          <cell r="N448" t="str">
            <v>Netherlands</v>
          </cell>
          <cell r="W448" t="str">
            <v>Operational</v>
          </cell>
          <cell r="X448" t="str">
            <v>Operational</v>
          </cell>
          <cell r="Y448" t="str">
            <v>Operational</v>
          </cell>
          <cell r="Z448" t="str">
            <v>Operational</v>
          </cell>
          <cell r="AA448" t="str">
            <v>Operational</v>
          </cell>
          <cell r="AB448" t="str">
            <v>Operational</v>
          </cell>
          <cell r="AC448" t="str">
            <v>Operational</v>
          </cell>
          <cell r="AD448" t="str">
            <v>Operational</v>
          </cell>
          <cell r="AE448" t="str">
            <v>Operational</v>
          </cell>
          <cell r="AF448" t="str">
            <v>Operational</v>
          </cell>
        </row>
        <row r="449">
          <cell r="N449" t="str">
            <v>Netherlands</v>
          </cell>
          <cell r="W449" t="str">
            <v>Operational</v>
          </cell>
          <cell r="X449" t="str">
            <v>Operational</v>
          </cell>
          <cell r="Y449" t="str">
            <v>Operational</v>
          </cell>
          <cell r="Z449" t="str">
            <v>Operational</v>
          </cell>
          <cell r="AA449" t="str">
            <v>Operational</v>
          </cell>
          <cell r="AB449" t="str">
            <v>Operational</v>
          </cell>
          <cell r="AC449" t="str">
            <v>Operational</v>
          </cell>
          <cell r="AD449" t="str">
            <v>Operational</v>
          </cell>
          <cell r="AE449" t="str">
            <v>Operational</v>
          </cell>
          <cell r="AF449" t="str">
            <v>Operational</v>
          </cell>
        </row>
        <row r="450">
          <cell r="N450" t="str">
            <v>Netherlands</v>
          </cell>
          <cell r="W450" t="str">
            <v>Operational</v>
          </cell>
          <cell r="X450" t="str">
            <v>Operational</v>
          </cell>
          <cell r="Y450" t="str">
            <v>Operational</v>
          </cell>
          <cell r="Z450" t="str">
            <v>Operational</v>
          </cell>
          <cell r="AA450" t="str">
            <v>Operational</v>
          </cell>
          <cell r="AB450" t="str">
            <v>Operational</v>
          </cell>
          <cell r="AC450" t="str">
            <v>Operational</v>
          </cell>
          <cell r="AD450" t="str">
            <v>Operational</v>
          </cell>
          <cell r="AE450" t="str">
            <v>Operational</v>
          </cell>
          <cell r="AF450" t="str">
            <v>Operational</v>
          </cell>
        </row>
        <row r="451">
          <cell r="N451" t="str">
            <v>Netherlands</v>
          </cell>
          <cell r="W451" t="str">
            <v>Operational</v>
          </cell>
          <cell r="X451" t="str">
            <v>Operational</v>
          </cell>
          <cell r="Y451" t="str">
            <v>Operational</v>
          </cell>
          <cell r="Z451" t="str">
            <v>Operational</v>
          </cell>
          <cell r="AA451" t="str">
            <v>Operational</v>
          </cell>
          <cell r="AB451" t="str">
            <v>Operational</v>
          </cell>
          <cell r="AC451" t="str">
            <v>Operational</v>
          </cell>
          <cell r="AD451" t="str">
            <v>Operational</v>
          </cell>
          <cell r="AE451" t="str">
            <v>Operational</v>
          </cell>
          <cell r="AF451" t="str">
            <v>Operational</v>
          </cell>
        </row>
        <row r="452">
          <cell r="N452" t="str">
            <v>Netherlands</v>
          </cell>
          <cell r="W452" t="str">
            <v>Operational</v>
          </cell>
          <cell r="X452" t="str">
            <v>Operational</v>
          </cell>
          <cell r="Y452" t="str">
            <v>Operational</v>
          </cell>
          <cell r="Z452" t="str">
            <v>Operational</v>
          </cell>
          <cell r="AA452" t="str">
            <v>Operational</v>
          </cell>
          <cell r="AB452" t="str">
            <v>Operational</v>
          </cell>
          <cell r="AC452" t="str">
            <v>Operational</v>
          </cell>
          <cell r="AD452" t="str">
            <v>Operational</v>
          </cell>
          <cell r="AE452" t="str">
            <v>Operational</v>
          </cell>
          <cell r="AF452" t="str">
            <v>Operational</v>
          </cell>
        </row>
        <row r="453">
          <cell r="N453" t="str">
            <v>Netherlands</v>
          </cell>
          <cell r="W453" t="str">
            <v>Operational</v>
          </cell>
          <cell r="X453" t="str">
            <v>Operational</v>
          </cell>
          <cell r="Y453" t="str">
            <v>Operational</v>
          </cell>
          <cell r="Z453" t="str">
            <v>Operational</v>
          </cell>
          <cell r="AA453" t="str">
            <v>Operational</v>
          </cell>
          <cell r="AB453" t="str">
            <v>Operational</v>
          </cell>
          <cell r="AC453" t="str">
            <v>Operational</v>
          </cell>
          <cell r="AD453" t="str">
            <v>Operational</v>
          </cell>
          <cell r="AE453" t="str">
            <v>Operational</v>
          </cell>
          <cell r="AF453" t="str">
            <v>Operational</v>
          </cell>
        </row>
        <row r="454">
          <cell r="N454" t="str">
            <v>Netherlands</v>
          </cell>
          <cell r="W454" t="str">
            <v>Operational</v>
          </cell>
          <cell r="X454" t="str">
            <v>Operational</v>
          </cell>
          <cell r="Y454" t="str">
            <v>Operational</v>
          </cell>
          <cell r="Z454" t="str">
            <v>Operational</v>
          </cell>
          <cell r="AA454" t="str">
            <v>Operational</v>
          </cell>
          <cell r="AB454" t="str">
            <v>Operational</v>
          </cell>
          <cell r="AC454" t="str">
            <v>Operational</v>
          </cell>
          <cell r="AD454" t="str">
            <v>Operational</v>
          </cell>
          <cell r="AE454" t="str">
            <v>Operational</v>
          </cell>
          <cell r="AF454" t="str">
            <v>Operational</v>
          </cell>
        </row>
        <row r="455">
          <cell r="N455" t="str">
            <v>Netherlands</v>
          </cell>
          <cell r="W455" t="str">
            <v>Operational</v>
          </cell>
          <cell r="X455" t="str">
            <v>Operational</v>
          </cell>
          <cell r="Y455" t="str">
            <v>Operational</v>
          </cell>
          <cell r="Z455" t="str">
            <v>Operational</v>
          </cell>
          <cell r="AA455" t="str">
            <v>Operational</v>
          </cell>
          <cell r="AB455" t="str">
            <v>Operational</v>
          </cell>
          <cell r="AC455" t="str">
            <v>Operational</v>
          </cell>
          <cell r="AD455" t="str">
            <v>Operational</v>
          </cell>
          <cell r="AE455" t="str">
            <v>Operational</v>
          </cell>
          <cell r="AF455" t="str">
            <v>Operational</v>
          </cell>
        </row>
        <row r="456">
          <cell r="N456" t="str">
            <v>Netherlands</v>
          </cell>
          <cell r="W456" t="str">
            <v>Operational</v>
          </cell>
          <cell r="X456" t="str">
            <v>Operational</v>
          </cell>
          <cell r="Y456" t="str">
            <v>Operational</v>
          </cell>
          <cell r="Z456" t="str">
            <v>Operational</v>
          </cell>
          <cell r="AA456" t="str">
            <v>Operational</v>
          </cell>
          <cell r="AB456" t="str">
            <v>Operational</v>
          </cell>
          <cell r="AC456" t="str">
            <v>Operational</v>
          </cell>
          <cell r="AD456" t="str">
            <v>Operational</v>
          </cell>
          <cell r="AE456" t="str">
            <v>Operational</v>
          </cell>
          <cell r="AF456" t="str">
            <v>Operational</v>
          </cell>
        </row>
        <row r="457">
          <cell r="N457" t="str">
            <v>Netherlands</v>
          </cell>
          <cell r="W457" t="str">
            <v>Operational</v>
          </cell>
          <cell r="X457" t="str">
            <v>Operational</v>
          </cell>
          <cell r="Y457" t="str">
            <v>Operational</v>
          </cell>
          <cell r="Z457" t="str">
            <v>Operational</v>
          </cell>
          <cell r="AA457" t="str">
            <v>Operational</v>
          </cell>
          <cell r="AB457" t="str">
            <v>Operational</v>
          </cell>
          <cell r="AC457" t="str">
            <v>Operational</v>
          </cell>
          <cell r="AD457" t="str">
            <v>Operational</v>
          </cell>
          <cell r="AE457" t="str">
            <v>Operational</v>
          </cell>
          <cell r="AF457" t="str">
            <v>Operational</v>
          </cell>
        </row>
        <row r="458">
          <cell r="N458" t="str">
            <v>Netherlands</v>
          </cell>
          <cell r="W458" t="str">
            <v>Operational</v>
          </cell>
          <cell r="X458" t="str">
            <v>Operational</v>
          </cell>
          <cell r="Y458" t="str">
            <v>Operational</v>
          </cell>
          <cell r="Z458" t="str">
            <v>Operational</v>
          </cell>
          <cell r="AA458" t="str">
            <v>Operational</v>
          </cell>
          <cell r="AB458" t="str">
            <v>Operational</v>
          </cell>
          <cell r="AC458" t="str">
            <v>Operational</v>
          </cell>
          <cell r="AD458" t="str">
            <v>Operational</v>
          </cell>
          <cell r="AE458" t="str">
            <v>Operational</v>
          </cell>
          <cell r="AF458" t="str">
            <v>Operational</v>
          </cell>
        </row>
        <row r="459">
          <cell r="N459" t="str">
            <v>Netherlands</v>
          </cell>
          <cell r="W459" t="str">
            <v>Operational</v>
          </cell>
          <cell r="X459" t="str">
            <v>Operational</v>
          </cell>
          <cell r="Y459" t="str">
            <v>Operational</v>
          </cell>
          <cell r="Z459" t="str">
            <v>Operational</v>
          </cell>
          <cell r="AA459" t="str">
            <v>Operational</v>
          </cell>
          <cell r="AB459" t="str">
            <v>Operational</v>
          </cell>
          <cell r="AC459" t="str">
            <v>Operational</v>
          </cell>
          <cell r="AD459" t="str">
            <v>Operational</v>
          </cell>
          <cell r="AE459" t="str">
            <v>Operational</v>
          </cell>
          <cell r="AF459" t="str">
            <v>Operational</v>
          </cell>
        </row>
        <row r="460">
          <cell r="N460" t="str">
            <v>Netherlands</v>
          </cell>
          <cell r="W460" t="str">
            <v>Operational</v>
          </cell>
          <cell r="X460" t="str">
            <v>Operational</v>
          </cell>
          <cell r="Y460" t="str">
            <v>Operational</v>
          </cell>
          <cell r="Z460" t="str">
            <v>Operational</v>
          </cell>
          <cell r="AA460" t="str">
            <v>Operational</v>
          </cell>
          <cell r="AB460" t="str">
            <v>Operational</v>
          </cell>
          <cell r="AC460" t="str">
            <v>Operational</v>
          </cell>
          <cell r="AD460" t="str">
            <v>Operational</v>
          </cell>
          <cell r="AE460" t="str">
            <v>Operational</v>
          </cell>
          <cell r="AF460" t="str">
            <v>Operational</v>
          </cell>
        </row>
        <row r="461">
          <cell r="N461" t="str">
            <v>Netherlands</v>
          </cell>
          <cell r="W461" t="str">
            <v>Operational</v>
          </cell>
          <cell r="X461" t="str">
            <v>Operational</v>
          </cell>
          <cell r="Y461" t="str">
            <v>Operational</v>
          </cell>
          <cell r="Z461" t="str">
            <v>Operational</v>
          </cell>
          <cell r="AA461" t="str">
            <v>Operational</v>
          </cell>
          <cell r="AB461" t="str">
            <v>Operational</v>
          </cell>
          <cell r="AC461" t="str">
            <v>Operational</v>
          </cell>
          <cell r="AD461" t="str">
            <v>Operational</v>
          </cell>
          <cell r="AE461" t="str">
            <v>Operational</v>
          </cell>
          <cell r="AF461" t="str">
            <v>Operational</v>
          </cell>
        </row>
        <row r="462">
          <cell r="N462" t="str">
            <v>Netherlands</v>
          </cell>
          <cell r="W462" t="str">
            <v>Operational</v>
          </cell>
          <cell r="X462" t="str">
            <v>Operational</v>
          </cell>
          <cell r="Y462" t="str">
            <v>Operational</v>
          </cell>
          <cell r="Z462" t="str">
            <v>Operational</v>
          </cell>
          <cell r="AA462" t="str">
            <v>Operational</v>
          </cell>
          <cell r="AB462" t="str">
            <v>Operational</v>
          </cell>
          <cell r="AC462" t="str">
            <v>Operational</v>
          </cell>
          <cell r="AD462" t="str">
            <v>Operational</v>
          </cell>
          <cell r="AE462" t="str">
            <v>Operational</v>
          </cell>
          <cell r="AF462" t="str">
            <v>Operational</v>
          </cell>
        </row>
        <row r="463">
          <cell r="N463" t="str">
            <v>Netherlands</v>
          </cell>
          <cell r="W463" t="str">
            <v>Operational</v>
          </cell>
          <cell r="X463" t="str">
            <v>Operational</v>
          </cell>
          <cell r="Y463" t="str">
            <v>Operational</v>
          </cell>
          <cell r="Z463" t="str">
            <v>Operational</v>
          </cell>
          <cell r="AA463" t="str">
            <v>Operational</v>
          </cell>
          <cell r="AB463" t="str">
            <v>Operational</v>
          </cell>
          <cell r="AC463" t="str">
            <v>Operational</v>
          </cell>
          <cell r="AD463" t="str">
            <v>Operational</v>
          </cell>
          <cell r="AE463" t="str">
            <v>Operational</v>
          </cell>
          <cell r="AF463" t="str">
            <v>Operational</v>
          </cell>
        </row>
        <row r="464">
          <cell r="N464" t="str">
            <v>Netherlands</v>
          </cell>
          <cell r="W464" t="str">
            <v>Operational</v>
          </cell>
          <cell r="X464" t="str">
            <v>Operational</v>
          </cell>
          <cell r="Y464" t="str">
            <v>Operational</v>
          </cell>
          <cell r="Z464" t="str">
            <v>Operational</v>
          </cell>
          <cell r="AA464" t="str">
            <v>Operational</v>
          </cell>
          <cell r="AB464" t="str">
            <v>Operational</v>
          </cell>
          <cell r="AC464" t="str">
            <v>Operational</v>
          </cell>
          <cell r="AD464" t="str">
            <v>Operational</v>
          </cell>
          <cell r="AE464" t="str">
            <v>Operational</v>
          </cell>
          <cell r="AF464" t="str">
            <v>Operational</v>
          </cell>
        </row>
        <row r="465">
          <cell r="N465" t="str">
            <v>Netherlands</v>
          </cell>
          <cell r="W465" t="str">
            <v>Operational</v>
          </cell>
          <cell r="X465" t="str">
            <v>Operational</v>
          </cell>
          <cell r="Y465" t="str">
            <v>Operational</v>
          </cell>
          <cell r="Z465" t="str">
            <v>Operational</v>
          </cell>
          <cell r="AA465" t="str">
            <v>Operational</v>
          </cell>
          <cell r="AB465" t="str">
            <v>Operational</v>
          </cell>
          <cell r="AC465" t="str">
            <v>Operational</v>
          </cell>
          <cell r="AD465" t="str">
            <v>Operational</v>
          </cell>
          <cell r="AE465" t="str">
            <v>Operational</v>
          </cell>
          <cell r="AF465" t="str">
            <v>Operational</v>
          </cell>
        </row>
        <row r="466">
          <cell r="N466" t="str">
            <v>Netherlands</v>
          </cell>
          <cell r="W466" t="str">
            <v>Operational</v>
          </cell>
          <cell r="X466" t="str">
            <v>Operational</v>
          </cell>
          <cell r="Y466" t="str">
            <v>Operational</v>
          </cell>
          <cell r="Z466" t="str">
            <v>Operational</v>
          </cell>
          <cell r="AA466" t="str">
            <v>Operational</v>
          </cell>
          <cell r="AB466" t="str">
            <v>Operational</v>
          </cell>
          <cell r="AC466" t="str">
            <v>Operational</v>
          </cell>
          <cell r="AD466" t="str">
            <v>Operational</v>
          </cell>
          <cell r="AE466" t="str">
            <v>Operational</v>
          </cell>
          <cell r="AF466" t="str">
            <v>Operational</v>
          </cell>
        </row>
        <row r="467">
          <cell r="N467" t="str">
            <v>Netherlands</v>
          </cell>
          <cell r="W467" t="str">
            <v>Operational</v>
          </cell>
          <cell r="X467" t="str">
            <v>Operational</v>
          </cell>
          <cell r="Y467" t="str">
            <v>Operational</v>
          </cell>
          <cell r="Z467" t="str">
            <v>Operational</v>
          </cell>
          <cell r="AA467" t="str">
            <v>Operational</v>
          </cell>
          <cell r="AB467" t="str">
            <v>Operational</v>
          </cell>
          <cell r="AC467" t="str">
            <v>Operational</v>
          </cell>
          <cell r="AD467" t="str">
            <v>Operational</v>
          </cell>
          <cell r="AE467" t="str">
            <v>Operational</v>
          </cell>
          <cell r="AF467" t="str">
            <v>Operational</v>
          </cell>
        </row>
        <row r="468">
          <cell r="N468" t="str">
            <v>Netherlands</v>
          </cell>
          <cell r="W468" t="str">
            <v>Operational</v>
          </cell>
          <cell r="X468" t="str">
            <v>Operational</v>
          </cell>
          <cell r="Y468" t="str">
            <v>Operational</v>
          </cell>
          <cell r="Z468" t="str">
            <v>Operational</v>
          </cell>
          <cell r="AA468" t="str">
            <v>Operational</v>
          </cell>
          <cell r="AB468" t="str">
            <v>Operational</v>
          </cell>
          <cell r="AC468" t="str">
            <v>Operational</v>
          </cell>
          <cell r="AD468" t="str">
            <v>Operational</v>
          </cell>
          <cell r="AE468" t="str">
            <v>Operational</v>
          </cell>
          <cell r="AF468" t="str">
            <v>Operational</v>
          </cell>
        </row>
        <row r="469">
          <cell r="N469" t="str">
            <v>Netherlands</v>
          </cell>
          <cell r="W469" t="str">
            <v>Operational</v>
          </cell>
          <cell r="X469" t="str">
            <v>Operational</v>
          </cell>
          <cell r="Y469" t="str">
            <v>Operational</v>
          </cell>
          <cell r="Z469" t="str">
            <v>Operational</v>
          </cell>
          <cell r="AA469" t="str">
            <v>Operational</v>
          </cell>
          <cell r="AB469" t="str">
            <v>Operational</v>
          </cell>
          <cell r="AC469" t="str">
            <v>Operational</v>
          </cell>
          <cell r="AD469" t="str">
            <v>Operational</v>
          </cell>
          <cell r="AE469" t="str">
            <v>Operational</v>
          </cell>
          <cell r="AF469" t="str">
            <v>Operational</v>
          </cell>
        </row>
        <row r="470">
          <cell r="N470" t="str">
            <v>Netherlands</v>
          </cell>
          <cell r="W470" t="str">
            <v>Operational</v>
          </cell>
          <cell r="X470" t="str">
            <v>Operational</v>
          </cell>
          <cell r="Y470" t="str">
            <v>Operational</v>
          </cell>
          <cell r="Z470" t="str">
            <v>Operational</v>
          </cell>
          <cell r="AA470" t="str">
            <v>Operational</v>
          </cell>
          <cell r="AB470" t="str">
            <v>Operational</v>
          </cell>
          <cell r="AC470" t="str">
            <v>Operational</v>
          </cell>
          <cell r="AD470" t="str">
            <v>Operational</v>
          </cell>
          <cell r="AE470" t="str">
            <v>Operational</v>
          </cell>
          <cell r="AF470" t="str">
            <v>Operational</v>
          </cell>
        </row>
        <row r="471">
          <cell r="N471" t="str">
            <v>Netherlands</v>
          </cell>
          <cell r="W471" t="str">
            <v>Operational</v>
          </cell>
          <cell r="X471" t="str">
            <v>Operational</v>
          </cell>
          <cell r="Y471" t="str">
            <v>Operational</v>
          </cell>
          <cell r="Z471" t="str">
            <v>Operational</v>
          </cell>
          <cell r="AA471" t="str">
            <v>Operational</v>
          </cell>
          <cell r="AB471" t="str">
            <v>Operational</v>
          </cell>
          <cell r="AC471" t="str">
            <v>Operational</v>
          </cell>
          <cell r="AD471" t="str">
            <v>Operational</v>
          </cell>
          <cell r="AE471" t="str">
            <v>Operational</v>
          </cell>
          <cell r="AF471" t="str">
            <v>Operational</v>
          </cell>
        </row>
        <row r="472">
          <cell r="N472" t="str">
            <v>Netherlands</v>
          </cell>
          <cell r="W472" t="str">
            <v>Operational</v>
          </cell>
          <cell r="X472" t="str">
            <v>Operational</v>
          </cell>
          <cell r="Y472" t="str">
            <v>Operational</v>
          </cell>
          <cell r="Z472" t="str">
            <v>Operational</v>
          </cell>
          <cell r="AA472" t="str">
            <v>Operational</v>
          </cell>
          <cell r="AB472" t="str">
            <v>Operational</v>
          </cell>
          <cell r="AC472" t="str">
            <v>Operational</v>
          </cell>
          <cell r="AD472" t="str">
            <v>Operational</v>
          </cell>
          <cell r="AE472" t="str">
            <v>Operational</v>
          </cell>
          <cell r="AF472" t="str">
            <v>Operational</v>
          </cell>
        </row>
        <row r="473">
          <cell r="N473" t="str">
            <v>Netherlands</v>
          </cell>
          <cell r="W473" t="str">
            <v>Operational</v>
          </cell>
          <cell r="X473" t="str">
            <v>Operational</v>
          </cell>
          <cell r="Y473" t="str">
            <v>Operational</v>
          </cell>
          <cell r="Z473" t="str">
            <v>Operational</v>
          </cell>
          <cell r="AA473" t="str">
            <v>Operational</v>
          </cell>
          <cell r="AB473" t="str">
            <v>Operational</v>
          </cell>
          <cell r="AC473" t="str">
            <v>Operational</v>
          </cell>
          <cell r="AD473" t="str">
            <v>Operational</v>
          </cell>
          <cell r="AE473" t="str">
            <v>Operational</v>
          </cell>
          <cell r="AF473" t="str">
            <v>Operational</v>
          </cell>
        </row>
        <row r="474">
          <cell r="N474" t="str">
            <v>Netherlands</v>
          </cell>
          <cell r="W474" t="str">
            <v>Operational</v>
          </cell>
          <cell r="X474" t="str">
            <v>Operational</v>
          </cell>
          <cell r="Y474" t="str">
            <v>Operational</v>
          </cell>
          <cell r="Z474" t="str">
            <v>Operational</v>
          </cell>
          <cell r="AA474" t="str">
            <v>Operational</v>
          </cell>
          <cell r="AB474" t="str">
            <v>Operational</v>
          </cell>
          <cell r="AC474" t="str">
            <v>Operational</v>
          </cell>
          <cell r="AD474" t="str">
            <v>Operational</v>
          </cell>
          <cell r="AE474" t="str">
            <v>Operational</v>
          </cell>
          <cell r="AF474" t="str">
            <v>Operational</v>
          </cell>
        </row>
        <row r="475">
          <cell r="N475" t="str">
            <v>Netherlands</v>
          </cell>
          <cell r="W475" t="str">
            <v>Operational</v>
          </cell>
          <cell r="X475" t="str">
            <v>Operational</v>
          </cell>
          <cell r="Y475" t="str">
            <v>Operational</v>
          </cell>
          <cell r="Z475" t="str">
            <v>Operational</v>
          </cell>
          <cell r="AA475" t="str">
            <v>Operational</v>
          </cell>
          <cell r="AB475" t="str">
            <v>Operational</v>
          </cell>
          <cell r="AC475" t="str">
            <v>Operational</v>
          </cell>
          <cell r="AD475" t="str">
            <v>Operational</v>
          </cell>
          <cell r="AE475" t="str">
            <v>Operational</v>
          </cell>
          <cell r="AF475" t="str">
            <v>Operational</v>
          </cell>
        </row>
        <row r="476">
          <cell r="N476" t="str">
            <v>Netherlands</v>
          </cell>
          <cell r="W476" t="str">
            <v>Operational</v>
          </cell>
          <cell r="X476" t="str">
            <v>Operational</v>
          </cell>
          <cell r="Y476" t="str">
            <v>Operational</v>
          </cell>
          <cell r="Z476" t="str">
            <v>Operational</v>
          </cell>
          <cell r="AA476" t="str">
            <v>Operational</v>
          </cell>
          <cell r="AB476" t="str">
            <v>Operational</v>
          </cell>
          <cell r="AC476" t="str">
            <v>Operational</v>
          </cell>
          <cell r="AD476" t="str">
            <v>Operational</v>
          </cell>
          <cell r="AE476" t="str">
            <v>Operational</v>
          </cell>
          <cell r="AF476" t="str">
            <v>Operational</v>
          </cell>
        </row>
        <row r="477">
          <cell r="N477" t="str">
            <v>Netherlands</v>
          </cell>
          <cell r="W477" t="str">
            <v>Operational</v>
          </cell>
          <cell r="X477" t="str">
            <v>Operational</v>
          </cell>
          <cell r="Y477" t="str">
            <v>Operational</v>
          </cell>
          <cell r="Z477" t="str">
            <v>Operational</v>
          </cell>
          <cell r="AA477" t="str">
            <v>Operational</v>
          </cell>
          <cell r="AB477" t="str">
            <v>Operational</v>
          </cell>
          <cell r="AC477" t="str">
            <v>Operational</v>
          </cell>
          <cell r="AD477" t="str">
            <v>Operational</v>
          </cell>
          <cell r="AE477" t="str">
            <v>Operational</v>
          </cell>
          <cell r="AF477" t="str">
            <v>Operational</v>
          </cell>
        </row>
        <row r="478">
          <cell r="N478" t="str">
            <v>Netherlands</v>
          </cell>
          <cell r="W478" t="str">
            <v>Operational</v>
          </cell>
          <cell r="X478" t="str">
            <v>Operational</v>
          </cell>
          <cell r="Y478" t="str">
            <v>Operational</v>
          </cell>
          <cell r="Z478" t="str">
            <v>Operational</v>
          </cell>
          <cell r="AA478" t="str">
            <v>Operational</v>
          </cell>
          <cell r="AB478" t="str">
            <v>Operational</v>
          </cell>
          <cell r="AC478" t="str">
            <v>Operational</v>
          </cell>
          <cell r="AD478" t="str">
            <v>Operational</v>
          </cell>
          <cell r="AE478" t="str">
            <v>Operational</v>
          </cell>
          <cell r="AF478" t="str">
            <v>Operational</v>
          </cell>
        </row>
        <row r="479">
          <cell r="N479" t="str">
            <v>Netherlands</v>
          </cell>
          <cell r="W479" t="str">
            <v>Operational</v>
          </cell>
          <cell r="X479" t="str">
            <v>Operational</v>
          </cell>
          <cell r="Y479" t="str">
            <v>Operational</v>
          </cell>
          <cell r="Z479" t="str">
            <v>Operational</v>
          </cell>
          <cell r="AA479" t="str">
            <v>Operational</v>
          </cell>
          <cell r="AB479" t="str">
            <v>Operational</v>
          </cell>
          <cell r="AC479" t="str">
            <v>Operational</v>
          </cell>
          <cell r="AD479" t="str">
            <v>Operational</v>
          </cell>
          <cell r="AE479" t="str">
            <v>Operational</v>
          </cell>
          <cell r="AF479" t="str">
            <v>Operational</v>
          </cell>
        </row>
        <row r="480">
          <cell r="N480" t="str">
            <v>Netherlands</v>
          </cell>
          <cell r="W480" t="str">
            <v>Operational</v>
          </cell>
          <cell r="X480" t="str">
            <v>Operational</v>
          </cell>
          <cell r="Y480" t="str">
            <v>Operational</v>
          </cell>
          <cell r="Z480" t="str">
            <v>Operational</v>
          </cell>
          <cell r="AA480" t="str">
            <v>Operational</v>
          </cell>
          <cell r="AB480" t="str">
            <v>Operational</v>
          </cell>
          <cell r="AC480" t="str">
            <v>Operational</v>
          </cell>
          <cell r="AD480" t="str">
            <v>Operational</v>
          </cell>
          <cell r="AE480" t="str">
            <v>Operational</v>
          </cell>
          <cell r="AF480" t="str">
            <v>Operational</v>
          </cell>
        </row>
        <row r="481">
          <cell r="N481" t="str">
            <v>Netherlands</v>
          </cell>
          <cell r="W481" t="str">
            <v>Under Construction</v>
          </cell>
          <cell r="X481" t="str">
            <v>Under Construction</v>
          </cell>
          <cell r="Y481" t="str">
            <v>Under Construction</v>
          </cell>
          <cell r="Z481" t="str">
            <v>Under Construction</v>
          </cell>
          <cell r="AA481" t="str">
            <v>Under Construction</v>
          </cell>
          <cell r="AB481" t="str">
            <v>Under Construction</v>
          </cell>
          <cell r="AC481" t="str">
            <v>Operational</v>
          </cell>
          <cell r="AD481" t="str">
            <v>Operational</v>
          </cell>
          <cell r="AE481" t="str">
            <v>Operational</v>
          </cell>
          <cell r="AF481" t="str">
            <v>Operational</v>
          </cell>
        </row>
        <row r="482">
          <cell r="N482" t="str">
            <v>Netherlands</v>
          </cell>
          <cell r="W482" t="str">
            <v>Operational</v>
          </cell>
          <cell r="X482" t="str">
            <v>Operational</v>
          </cell>
          <cell r="Y482" t="str">
            <v>Operational</v>
          </cell>
          <cell r="Z482" t="str">
            <v>Operational</v>
          </cell>
          <cell r="AA482" t="str">
            <v>Operational</v>
          </cell>
          <cell r="AB482" t="str">
            <v>Operational</v>
          </cell>
          <cell r="AC482" t="str">
            <v>Operational</v>
          </cell>
          <cell r="AD482" t="str">
            <v>Operational</v>
          </cell>
          <cell r="AE482" t="str">
            <v>Operational</v>
          </cell>
          <cell r="AF482" t="str">
            <v>Operational</v>
          </cell>
        </row>
        <row r="483">
          <cell r="N483" t="str">
            <v>Netherlands</v>
          </cell>
          <cell r="W483" t="str">
            <v>Operational</v>
          </cell>
          <cell r="X483" t="str">
            <v>Operational</v>
          </cell>
          <cell r="Y483" t="str">
            <v>Operational</v>
          </cell>
          <cell r="Z483" t="str">
            <v>Operational</v>
          </cell>
          <cell r="AA483" t="str">
            <v>Operational</v>
          </cell>
          <cell r="AB483" t="str">
            <v>Operational</v>
          </cell>
          <cell r="AC483" t="str">
            <v>Operational</v>
          </cell>
          <cell r="AD483" t="str">
            <v>Operational</v>
          </cell>
          <cell r="AE483" t="str">
            <v>Operational</v>
          </cell>
          <cell r="AF483" t="str">
            <v>Operational</v>
          </cell>
        </row>
        <row r="484">
          <cell r="N484" t="str">
            <v>Netherlands</v>
          </cell>
          <cell r="W484" t="str">
            <v>Operational</v>
          </cell>
          <cell r="X484" t="str">
            <v>Operational</v>
          </cell>
          <cell r="Y484" t="str">
            <v>Operational</v>
          </cell>
          <cell r="Z484" t="str">
            <v>Operational</v>
          </cell>
          <cell r="AA484" t="str">
            <v>Operational</v>
          </cell>
          <cell r="AB484" t="str">
            <v>Operational</v>
          </cell>
          <cell r="AC484" t="str">
            <v>Operational</v>
          </cell>
          <cell r="AD484" t="str">
            <v>Operational</v>
          </cell>
          <cell r="AE484" t="str">
            <v>Operational</v>
          </cell>
          <cell r="AF484" t="str">
            <v>Operational</v>
          </cell>
        </row>
        <row r="485">
          <cell r="N485" t="str">
            <v>Netherlands</v>
          </cell>
          <cell r="W485" t="str">
            <v>Operational</v>
          </cell>
          <cell r="X485" t="str">
            <v>Operational</v>
          </cell>
          <cell r="Y485" t="str">
            <v>Operational</v>
          </cell>
          <cell r="Z485" t="str">
            <v>Operational</v>
          </cell>
          <cell r="AA485" t="str">
            <v>Operational</v>
          </cell>
          <cell r="AB485" t="str">
            <v>Operational</v>
          </cell>
          <cell r="AC485" t="str">
            <v>Operational</v>
          </cell>
          <cell r="AD485" t="str">
            <v>Operational</v>
          </cell>
          <cell r="AE485" t="str">
            <v>Operational</v>
          </cell>
          <cell r="AF485" t="str">
            <v>Operational</v>
          </cell>
        </row>
        <row r="486">
          <cell r="N486" t="str">
            <v>Netherlands</v>
          </cell>
          <cell r="W486" t="str">
            <v>Operational</v>
          </cell>
          <cell r="X486" t="str">
            <v>Operational</v>
          </cell>
          <cell r="Y486" t="str">
            <v>Operational</v>
          </cell>
          <cell r="Z486" t="str">
            <v>Operational</v>
          </cell>
          <cell r="AA486" t="str">
            <v>Operational</v>
          </cell>
          <cell r="AB486" t="str">
            <v>Operational</v>
          </cell>
          <cell r="AC486" t="str">
            <v>Operational</v>
          </cell>
          <cell r="AD486" t="str">
            <v>Operational</v>
          </cell>
          <cell r="AE486" t="str">
            <v>Operational</v>
          </cell>
          <cell r="AF486" t="str">
            <v>Operational</v>
          </cell>
        </row>
        <row r="487">
          <cell r="N487" t="str">
            <v>Netherlands</v>
          </cell>
          <cell r="W487" t="str">
            <v>Under Construction</v>
          </cell>
          <cell r="X487" t="str">
            <v>Under Construction</v>
          </cell>
          <cell r="Y487" t="str">
            <v>Under Construction</v>
          </cell>
          <cell r="Z487" t="str">
            <v>Under Construction</v>
          </cell>
          <cell r="AA487" t="str">
            <v>Under Construction</v>
          </cell>
          <cell r="AB487" t="str">
            <v>Under Construction</v>
          </cell>
          <cell r="AC487" t="str">
            <v>Under Construction</v>
          </cell>
          <cell r="AD487" t="str">
            <v>Under Construction</v>
          </cell>
          <cell r="AE487" t="str">
            <v>Under Construction</v>
          </cell>
          <cell r="AF487" t="str">
            <v>Under Construction</v>
          </cell>
        </row>
        <row r="488">
          <cell r="N488" t="str">
            <v>Nigeria</v>
          </cell>
          <cell r="W488" t="str">
            <v>Operational</v>
          </cell>
          <cell r="X488" t="str">
            <v>Operational</v>
          </cell>
          <cell r="Y488" t="str">
            <v>Operational</v>
          </cell>
          <cell r="Z488" t="str">
            <v>Operational</v>
          </cell>
          <cell r="AA488" t="str">
            <v>Operational</v>
          </cell>
          <cell r="AB488" t="str">
            <v>Operational</v>
          </cell>
          <cell r="AC488" t="str">
            <v>Operational</v>
          </cell>
          <cell r="AD488" t="str">
            <v>Operational</v>
          </cell>
          <cell r="AE488" t="str">
            <v>Operational</v>
          </cell>
          <cell r="AF488" t="str">
            <v>Operational</v>
          </cell>
        </row>
        <row r="489">
          <cell r="N489" t="str">
            <v>Nigeria</v>
          </cell>
          <cell r="W489" t="str">
            <v>Operational</v>
          </cell>
          <cell r="X489" t="str">
            <v>Operational</v>
          </cell>
          <cell r="Y489" t="str">
            <v>Operational</v>
          </cell>
          <cell r="Z489" t="str">
            <v>Operational</v>
          </cell>
          <cell r="AA489" t="str">
            <v>Operational</v>
          </cell>
          <cell r="AB489" t="str">
            <v>Operational</v>
          </cell>
          <cell r="AC489" t="str">
            <v>Operational</v>
          </cell>
          <cell r="AD489" t="str">
            <v>Operational</v>
          </cell>
          <cell r="AE489" t="str">
            <v>Operational</v>
          </cell>
          <cell r="AF489" t="str">
            <v>Operational</v>
          </cell>
        </row>
        <row r="490">
          <cell r="N490" t="str">
            <v>Nigeria</v>
          </cell>
          <cell r="W490" t="str">
            <v>Operational</v>
          </cell>
          <cell r="X490" t="str">
            <v>Operational</v>
          </cell>
          <cell r="Y490" t="str">
            <v>Operational</v>
          </cell>
          <cell r="Z490" t="str">
            <v>Operational</v>
          </cell>
          <cell r="AA490" t="str">
            <v>Operational</v>
          </cell>
          <cell r="AB490" t="str">
            <v>Operational</v>
          </cell>
          <cell r="AC490" t="str">
            <v>Operational</v>
          </cell>
          <cell r="AD490" t="str">
            <v>Operational</v>
          </cell>
          <cell r="AE490" t="str">
            <v>Operational</v>
          </cell>
          <cell r="AF490" t="str">
            <v>Operational</v>
          </cell>
        </row>
        <row r="491">
          <cell r="N491" t="str">
            <v>Nigeria</v>
          </cell>
          <cell r="W491" t="str">
            <v>Operational</v>
          </cell>
          <cell r="X491" t="str">
            <v>Operational</v>
          </cell>
          <cell r="Y491" t="str">
            <v>Operational</v>
          </cell>
          <cell r="Z491" t="str">
            <v>Operational</v>
          </cell>
          <cell r="AA491" t="str">
            <v>Operational</v>
          </cell>
          <cell r="AB491" t="str">
            <v>Operational</v>
          </cell>
          <cell r="AC491" t="str">
            <v>Operational</v>
          </cell>
          <cell r="AD491" t="str">
            <v>Operational</v>
          </cell>
          <cell r="AE491" t="str">
            <v>Operational</v>
          </cell>
          <cell r="AF491" t="str">
            <v>Operational</v>
          </cell>
        </row>
        <row r="492">
          <cell r="N492" t="str">
            <v>Nigeria</v>
          </cell>
          <cell r="W492" t="str">
            <v>Operational</v>
          </cell>
          <cell r="X492" t="str">
            <v>Operational</v>
          </cell>
          <cell r="Y492" t="str">
            <v>Operational</v>
          </cell>
          <cell r="Z492" t="str">
            <v>Operational</v>
          </cell>
          <cell r="AA492" t="str">
            <v>Operational</v>
          </cell>
          <cell r="AB492" t="str">
            <v>Operational</v>
          </cell>
          <cell r="AC492" t="str">
            <v>Operational</v>
          </cell>
          <cell r="AD492" t="str">
            <v>Operational</v>
          </cell>
          <cell r="AE492" t="str">
            <v>Operational</v>
          </cell>
          <cell r="AF492" t="str">
            <v>Operational</v>
          </cell>
        </row>
        <row r="493">
          <cell r="N493" t="str">
            <v>Nigeria</v>
          </cell>
          <cell r="W493" t="str">
            <v>Operational</v>
          </cell>
          <cell r="X493" t="str">
            <v>Operational</v>
          </cell>
          <cell r="Y493" t="str">
            <v>Operational</v>
          </cell>
          <cell r="Z493" t="str">
            <v>Operational</v>
          </cell>
          <cell r="AA493" t="str">
            <v>Operational</v>
          </cell>
          <cell r="AB493" t="str">
            <v>Operational</v>
          </cell>
          <cell r="AC493" t="str">
            <v>Operational</v>
          </cell>
          <cell r="AD493" t="str">
            <v>Operational</v>
          </cell>
          <cell r="AE493" t="str">
            <v>Operational</v>
          </cell>
          <cell r="AF493" t="str">
            <v>Operational</v>
          </cell>
        </row>
        <row r="494">
          <cell r="N494" t="str">
            <v>Nigeria</v>
          </cell>
          <cell r="W494" t="str">
            <v>Operational</v>
          </cell>
          <cell r="X494" t="str">
            <v>Operational</v>
          </cell>
          <cell r="Y494" t="str">
            <v>Operational</v>
          </cell>
          <cell r="Z494" t="str">
            <v>Operational</v>
          </cell>
          <cell r="AA494" t="str">
            <v>Operational</v>
          </cell>
          <cell r="AB494" t="str">
            <v>Operational</v>
          </cell>
          <cell r="AC494" t="str">
            <v>Operational</v>
          </cell>
          <cell r="AD494" t="str">
            <v>Operational</v>
          </cell>
          <cell r="AE494" t="str">
            <v>Operational</v>
          </cell>
          <cell r="AF494" t="str">
            <v>Operational</v>
          </cell>
        </row>
        <row r="495">
          <cell r="N495" t="str">
            <v>Nigeria</v>
          </cell>
          <cell r="W495" t="str">
            <v>Operational</v>
          </cell>
          <cell r="X495" t="str">
            <v>Operational</v>
          </cell>
          <cell r="Y495" t="str">
            <v>Operational</v>
          </cell>
          <cell r="Z495" t="str">
            <v>Operational</v>
          </cell>
          <cell r="AA495" t="str">
            <v>Operational</v>
          </cell>
          <cell r="AB495" t="str">
            <v>Operational</v>
          </cell>
          <cell r="AC495" t="str">
            <v>Operational</v>
          </cell>
          <cell r="AD495" t="str">
            <v>Operational</v>
          </cell>
          <cell r="AE495" t="str">
            <v>Operational</v>
          </cell>
          <cell r="AF495" t="str">
            <v>Operational</v>
          </cell>
        </row>
        <row r="496">
          <cell r="N496" t="str">
            <v>Nigeria</v>
          </cell>
          <cell r="W496" t="str">
            <v>Operational</v>
          </cell>
          <cell r="X496" t="str">
            <v>Operational</v>
          </cell>
          <cell r="Y496" t="str">
            <v>Operational</v>
          </cell>
          <cell r="Z496" t="str">
            <v>Operational</v>
          </cell>
          <cell r="AA496" t="str">
            <v>Operational</v>
          </cell>
          <cell r="AB496" t="str">
            <v>Operational</v>
          </cell>
          <cell r="AC496" t="str">
            <v>Operational</v>
          </cell>
          <cell r="AD496" t="str">
            <v>Operational</v>
          </cell>
          <cell r="AE496" t="str">
            <v>Operational</v>
          </cell>
          <cell r="AF496" t="str">
            <v>Operational</v>
          </cell>
        </row>
        <row r="497">
          <cell r="N497" t="str">
            <v>Nigeria</v>
          </cell>
          <cell r="W497" t="str">
            <v>Operational</v>
          </cell>
          <cell r="X497" t="str">
            <v>Operational</v>
          </cell>
          <cell r="Y497" t="str">
            <v>Operational</v>
          </cell>
          <cell r="Z497" t="str">
            <v>Operational</v>
          </cell>
          <cell r="AA497" t="str">
            <v>Operational</v>
          </cell>
          <cell r="AB497" t="str">
            <v>Operational</v>
          </cell>
          <cell r="AC497" t="str">
            <v>Not Operational</v>
          </cell>
          <cell r="AD497" t="str">
            <v>Not Operational</v>
          </cell>
          <cell r="AE497" t="str">
            <v>Not Operational</v>
          </cell>
          <cell r="AF497" t="str">
            <v>Not Operational</v>
          </cell>
        </row>
        <row r="498">
          <cell r="N498" t="str">
            <v>Nigeria</v>
          </cell>
          <cell r="W498" t="str">
            <v>Operational</v>
          </cell>
          <cell r="X498" t="str">
            <v>Operational</v>
          </cell>
          <cell r="Y498" t="str">
            <v>Operational</v>
          </cell>
          <cell r="Z498" t="str">
            <v>Operational</v>
          </cell>
          <cell r="AA498" t="str">
            <v>Operational</v>
          </cell>
          <cell r="AB498" t="str">
            <v>Operational</v>
          </cell>
          <cell r="AC498" t="str">
            <v>Operational</v>
          </cell>
          <cell r="AD498" t="str">
            <v>Operational</v>
          </cell>
          <cell r="AE498" t="str">
            <v>Operational</v>
          </cell>
          <cell r="AF498" t="str">
            <v>Operational</v>
          </cell>
        </row>
        <row r="499">
          <cell r="N499" t="str">
            <v>Nigeria</v>
          </cell>
          <cell r="W499" t="str">
            <v>Operational</v>
          </cell>
          <cell r="X499" t="str">
            <v>Operational</v>
          </cell>
          <cell r="Y499" t="str">
            <v>Operational</v>
          </cell>
          <cell r="Z499" t="str">
            <v>Operational</v>
          </cell>
          <cell r="AA499" t="str">
            <v>Operational</v>
          </cell>
          <cell r="AB499" t="str">
            <v>Operational</v>
          </cell>
          <cell r="AC499" t="str">
            <v>Operational</v>
          </cell>
          <cell r="AD499" t="str">
            <v>Operational</v>
          </cell>
          <cell r="AE499" t="str">
            <v>Operational</v>
          </cell>
          <cell r="AF499" t="str">
            <v>Operational</v>
          </cell>
        </row>
        <row r="500">
          <cell r="N500" t="str">
            <v>Nigeria</v>
          </cell>
          <cell r="W500" t="str">
            <v>Operational</v>
          </cell>
          <cell r="X500" t="str">
            <v>Operational</v>
          </cell>
          <cell r="Y500" t="str">
            <v>Operational</v>
          </cell>
          <cell r="Z500" t="str">
            <v>Operational</v>
          </cell>
          <cell r="AA500" t="str">
            <v>Operational</v>
          </cell>
          <cell r="AB500" t="str">
            <v>Operational</v>
          </cell>
          <cell r="AC500" t="str">
            <v>Operational</v>
          </cell>
          <cell r="AD500" t="str">
            <v>Operational</v>
          </cell>
          <cell r="AE500" t="str">
            <v>Operational</v>
          </cell>
          <cell r="AF500" t="str">
            <v>Operational</v>
          </cell>
        </row>
        <row r="501">
          <cell r="N501" t="str">
            <v>Nigeria</v>
          </cell>
          <cell r="W501" t="str">
            <v>Operational</v>
          </cell>
          <cell r="X501" t="str">
            <v>Operational</v>
          </cell>
          <cell r="Y501" t="str">
            <v>Operational</v>
          </cell>
          <cell r="Z501" t="str">
            <v>Operational</v>
          </cell>
          <cell r="AA501" t="str">
            <v>Operational</v>
          </cell>
          <cell r="AB501" t="str">
            <v>Operational</v>
          </cell>
          <cell r="AC501" t="str">
            <v>Operational</v>
          </cell>
          <cell r="AD501" t="str">
            <v>Operational</v>
          </cell>
          <cell r="AE501" t="str">
            <v>Operational</v>
          </cell>
          <cell r="AF501" t="str">
            <v>Operational</v>
          </cell>
        </row>
        <row r="502">
          <cell r="N502" t="str">
            <v>Nigeria</v>
          </cell>
          <cell r="W502" t="str">
            <v>Operational</v>
          </cell>
          <cell r="X502" t="str">
            <v>Operational</v>
          </cell>
          <cell r="Y502" t="str">
            <v>Operational</v>
          </cell>
          <cell r="Z502" t="str">
            <v>Operational</v>
          </cell>
          <cell r="AA502" t="str">
            <v>Operational</v>
          </cell>
          <cell r="AB502" t="str">
            <v>Operational</v>
          </cell>
          <cell r="AC502" t="str">
            <v>Operational</v>
          </cell>
          <cell r="AD502" t="str">
            <v>Operational</v>
          </cell>
          <cell r="AE502" t="str">
            <v>Operational</v>
          </cell>
          <cell r="AF502" t="str">
            <v>Operational</v>
          </cell>
        </row>
        <row r="503">
          <cell r="N503" t="str">
            <v>Nigeria</v>
          </cell>
          <cell r="W503" t="str">
            <v>Operational</v>
          </cell>
          <cell r="X503" t="str">
            <v>Operational</v>
          </cell>
          <cell r="Y503" t="str">
            <v>Operational</v>
          </cell>
          <cell r="Z503" t="str">
            <v>Operational</v>
          </cell>
          <cell r="AA503" t="str">
            <v>Operational</v>
          </cell>
          <cell r="AB503" t="str">
            <v>Operational</v>
          </cell>
          <cell r="AC503" t="str">
            <v>Operational</v>
          </cell>
          <cell r="AD503" t="str">
            <v>Operational</v>
          </cell>
          <cell r="AE503" t="str">
            <v>Operational</v>
          </cell>
          <cell r="AF503" t="str">
            <v>Operational</v>
          </cell>
        </row>
        <row r="504">
          <cell r="N504" t="str">
            <v>Nigeria</v>
          </cell>
          <cell r="W504" t="str">
            <v>Operational</v>
          </cell>
          <cell r="X504" t="str">
            <v>Operational</v>
          </cell>
          <cell r="Y504" t="str">
            <v>Operational</v>
          </cell>
          <cell r="Z504" t="str">
            <v>Operational</v>
          </cell>
          <cell r="AA504" t="str">
            <v>Operational</v>
          </cell>
          <cell r="AB504" t="str">
            <v>Operational</v>
          </cell>
          <cell r="AC504" t="str">
            <v>Operational</v>
          </cell>
          <cell r="AD504" t="str">
            <v>Operational</v>
          </cell>
          <cell r="AE504" t="str">
            <v>Operational</v>
          </cell>
          <cell r="AF504" t="str">
            <v>Operational</v>
          </cell>
        </row>
        <row r="505">
          <cell r="N505" t="str">
            <v>Nigeria</v>
          </cell>
          <cell r="W505" t="str">
            <v>Operational</v>
          </cell>
          <cell r="X505" t="str">
            <v>Operational</v>
          </cell>
          <cell r="Y505" t="str">
            <v>Operational</v>
          </cell>
          <cell r="Z505" t="str">
            <v>Operational</v>
          </cell>
          <cell r="AA505" t="str">
            <v>Operational</v>
          </cell>
          <cell r="AB505" t="str">
            <v>Operational</v>
          </cell>
          <cell r="AC505" t="str">
            <v>Operational</v>
          </cell>
          <cell r="AD505" t="str">
            <v>Operational</v>
          </cell>
          <cell r="AE505" t="str">
            <v>Operational</v>
          </cell>
          <cell r="AF505" t="str">
            <v>Operational</v>
          </cell>
        </row>
        <row r="506">
          <cell r="N506" t="str">
            <v>Nigeria</v>
          </cell>
          <cell r="W506" t="str">
            <v>Under Construction</v>
          </cell>
          <cell r="X506" t="str">
            <v>Under Construction</v>
          </cell>
          <cell r="Y506" t="str">
            <v>Under Construction</v>
          </cell>
          <cell r="Z506" t="str">
            <v>Under Construction</v>
          </cell>
          <cell r="AA506" t="str">
            <v>Operational</v>
          </cell>
          <cell r="AB506" t="str">
            <v>Operational</v>
          </cell>
          <cell r="AC506" t="str">
            <v>Operational</v>
          </cell>
          <cell r="AD506" t="str">
            <v>Operational</v>
          </cell>
          <cell r="AE506" t="str">
            <v>Operational</v>
          </cell>
          <cell r="AF506" t="str">
            <v>Operational</v>
          </cell>
        </row>
        <row r="507">
          <cell r="N507" t="str">
            <v>Norway</v>
          </cell>
          <cell r="W507" t="str">
            <v>Operational</v>
          </cell>
          <cell r="X507" t="str">
            <v>Operational</v>
          </cell>
          <cell r="Y507" t="str">
            <v>Operational</v>
          </cell>
          <cell r="Z507" t="str">
            <v>Operational</v>
          </cell>
          <cell r="AA507" t="str">
            <v>Operational</v>
          </cell>
          <cell r="AB507" t="str">
            <v>Operational</v>
          </cell>
          <cell r="AC507" t="str">
            <v>Operational</v>
          </cell>
          <cell r="AD507" t="str">
            <v>Operational</v>
          </cell>
          <cell r="AE507" t="str">
            <v>Operational</v>
          </cell>
          <cell r="AF507" t="str">
            <v>Operational</v>
          </cell>
        </row>
        <row r="508">
          <cell r="N508" t="str">
            <v>Norway</v>
          </cell>
          <cell r="W508" t="str">
            <v>Operational</v>
          </cell>
          <cell r="X508" t="str">
            <v>Operational</v>
          </cell>
          <cell r="Y508" t="str">
            <v>Operational</v>
          </cell>
          <cell r="Z508" t="str">
            <v>Operational</v>
          </cell>
          <cell r="AA508" t="str">
            <v>Operational</v>
          </cell>
          <cell r="AB508" t="str">
            <v>Operational</v>
          </cell>
          <cell r="AC508" t="str">
            <v>Operational</v>
          </cell>
          <cell r="AD508" t="str">
            <v>Operational</v>
          </cell>
          <cell r="AE508" t="str">
            <v>Operational</v>
          </cell>
          <cell r="AF508" t="str">
            <v>Operational</v>
          </cell>
        </row>
        <row r="509">
          <cell r="N509" t="str">
            <v>Norway</v>
          </cell>
          <cell r="W509" t="str">
            <v>Under Construction</v>
          </cell>
          <cell r="X509" t="str">
            <v>Under Construction</v>
          </cell>
          <cell r="Y509" t="str">
            <v>Under Construction</v>
          </cell>
          <cell r="Z509" t="str">
            <v>Under Construction</v>
          </cell>
          <cell r="AA509" t="str">
            <v>Operational</v>
          </cell>
          <cell r="AB509" t="str">
            <v>Operational</v>
          </cell>
          <cell r="AC509" t="str">
            <v>Operational</v>
          </cell>
          <cell r="AD509" t="str">
            <v>Operational</v>
          </cell>
          <cell r="AE509" t="str">
            <v>Operational</v>
          </cell>
          <cell r="AF509" t="str">
            <v>Operational</v>
          </cell>
        </row>
        <row r="510">
          <cell r="N510" t="str">
            <v>Norway</v>
          </cell>
          <cell r="W510" t="str">
            <v>Operational</v>
          </cell>
          <cell r="X510" t="str">
            <v>Operational</v>
          </cell>
          <cell r="Y510" t="str">
            <v>Operational</v>
          </cell>
          <cell r="Z510" t="str">
            <v>Operational</v>
          </cell>
          <cell r="AA510" t="str">
            <v>Operational</v>
          </cell>
          <cell r="AB510" t="str">
            <v>Operational</v>
          </cell>
          <cell r="AC510" t="str">
            <v>Operational</v>
          </cell>
          <cell r="AD510" t="str">
            <v>Operational</v>
          </cell>
          <cell r="AE510" t="str">
            <v>Operational</v>
          </cell>
          <cell r="AF510" t="str">
            <v>Operational</v>
          </cell>
        </row>
        <row r="511">
          <cell r="N511" t="str">
            <v>Norway</v>
          </cell>
          <cell r="W511" t="str">
            <v>Operational</v>
          </cell>
          <cell r="X511" t="str">
            <v>Operational</v>
          </cell>
          <cell r="Y511" t="str">
            <v>Operational</v>
          </cell>
          <cell r="Z511" t="str">
            <v>Operational</v>
          </cell>
          <cell r="AA511" t="str">
            <v>Operational</v>
          </cell>
          <cell r="AB511" t="str">
            <v>Operational</v>
          </cell>
          <cell r="AC511" t="str">
            <v>Operational</v>
          </cell>
          <cell r="AD511" t="str">
            <v>Operational</v>
          </cell>
          <cell r="AE511" t="str">
            <v>Operational</v>
          </cell>
          <cell r="AF511" t="str">
            <v>Operational</v>
          </cell>
        </row>
        <row r="512">
          <cell r="N512" t="str">
            <v>Poland</v>
          </cell>
          <cell r="W512" t="str">
            <v>Under Construction</v>
          </cell>
          <cell r="X512" t="str">
            <v>Under Construction</v>
          </cell>
          <cell r="Y512" t="str">
            <v>Under Construction</v>
          </cell>
          <cell r="Z512" t="str">
            <v>Under Construction</v>
          </cell>
          <cell r="AA512" t="str">
            <v>Under Construction</v>
          </cell>
          <cell r="AB512" t="str">
            <v>Under Construction</v>
          </cell>
          <cell r="AC512" t="str">
            <v>Under Construction</v>
          </cell>
          <cell r="AD512" t="str">
            <v>Under Construction</v>
          </cell>
          <cell r="AE512" t="str">
            <v>Under Construction</v>
          </cell>
          <cell r="AF512" t="str">
            <v>Under Construction</v>
          </cell>
        </row>
        <row r="513">
          <cell r="N513" t="str">
            <v>Poland</v>
          </cell>
          <cell r="W513" t="str">
            <v>Operational</v>
          </cell>
          <cell r="X513" t="str">
            <v>Operational</v>
          </cell>
          <cell r="Y513" t="str">
            <v>Operational</v>
          </cell>
          <cell r="Z513" t="str">
            <v>Operational</v>
          </cell>
          <cell r="AA513" t="str">
            <v>Operational</v>
          </cell>
          <cell r="AB513" t="str">
            <v>Operational</v>
          </cell>
          <cell r="AC513" t="str">
            <v>Operational</v>
          </cell>
          <cell r="AD513" t="str">
            <v>Operational</v>
          </cell>
          <cell r="AE513" t="str">
            <v>Operational</v>
          </cell>
          <cell r="AF513" t="str">
            <v>Operational</v>
          </cell>
        </row>
        <row r="514">
          <cell r="N514" t="str">
            <v>Poland</v>
          </cell>
          <cell r="W514" t="str">
            <v>Operational</v>
          </cell>
          <cell r="X514" t="str">
            <v>Operational</v>
          </cell>
          <cell r="Y514" t="str">
            <v>Operational</v>
          </cell>
          <cell r="Z514" t="str">
            <v>Operational</v>
          </cell>
          <cell r="AA514" t="str">
            <v>Operational</v>
          </cell>
          <cell r="AB514" t="str">
            <v>Operational</v>
          </cell>
          <cell r="AC514" t="str">
            <v>Operational</v>
          </cell>
          <cell r="AD514" t="str">
            <v>Operational</v>
          </cell>
          <cell r="AE514" t="str">
            <v>Operational</v>
          </cell>
          <cell r="AF514" t="str">
            <v>Operational</v>
          </cell>
        </row>
        <row r="515">
          <cell r="N515" t="str">
            <v>Poland</v>
          </cell>
          <cell r="W515" t="str">
            <v>Operational</v>
          </cell>
          <cell r="X515" t="str">
            <v>Operational</v>
          </cell>
          <cell r="Y515" t="str">
            <v>Operational</v>
          </cell>
          <cell r="Z515" t="str">
            <v>Operational</v>
          </cell>
          <cell r="AA515" t="str">
            <v>Operational</v>
          </cell>
          <cell r="AB515" t="str">
            <v>Operational</v>
          </cell>
          <cell r="AC515" t="str">
            <v>Operational</v>
          </cell>
          <cell r="AD515" t="str">
            <v>Operational</v>
          </cell>
          <cell r="AE515" t="str">
            <v>Operational</v>
          </cell>
          <cell r="AF515" t="str">
            <v>Operational</v>
          </cell>
        </row>
        <row r="516">
          <cell r="N516" t="str">
            <v>Poland</v>
          </cell>
          <cell r="W516"/>
          <cell r="X516"/>
          <cell r="Y516"/>
          <cell r="Z516"/>
          <cell r="AA516"/>
          <cell r="AB516"/>
          <cell r="AC516"/>
          <cell r="AD516" t="str">
            <v>Under Construction</v>
          </cell>
          <cell r="AE516" t="str">
            <v>Under Construction</v>
          </cell>
          <cell r="AF516" t="str">
            <v>Operational</v>
          </cell>
        </row>
        <row r="517">
          <cell r="N517" t="str">
            <v>Poland</v>
          </cell>
          <cell r="W517" t="str">
            <v>Operational</v>
          </cell>
          <cell r="X517" t="str">
            <v>Operational</v>
          </cell>
          <cell r="Y517" t="str">
            <v>Not Operational</v>
          </cell>
          <cell r="Z517" t="str">
            <v>Not Operational</v>
          </cell>
          <cell r="AA517" t="str">
            <v>Not Operational</v>
          </cell>
          <cell r="AB517" t="str">
            <v>Not Operational</v>
          </cell>
          <cell r="AC517" t="str">
            <v>Not Operational</v>
          </cell>
          <cell r="AD517" t="str">
            <v>Not Operational</v>
          </cell>
          <cell r="AE517" t="str">
            <v>Not Operational</v>
          </cell>
          <cell r="AF517" t="str">
            <v>Not Operational</v>
          </cell>
        </row>
        <row r="518">
          <cell r="N518" t="str">
            <v>Poland</v>
          </cell>
          <cell r="W518" t="str">
            <v>Operational</v>
          </cell>
          <cell r="X518" t="str">
            <v>Operational</v>
          </cell>
          <cell r="Y518" t="str">
            <v>Operational</v>
          </cell>
          <cell r="Z518" t="str">
            <v>Operational</v>
          </cell>
          <cell r="AA518" t="str">
            <v>Operational</v>
          </cell>
          <cell r="AB518" t="str">
            <v>Operational</v>
          </cell>
          <cell r="AC518" t="str">
            <v>Operational</v>
          </cell>
          <cell r="AD518" t="str">
            <v>Operational</v>
          </cell>
          <cell r="AE518" t="str">
            <v>Operational</v>
          </cell>
          <cell r="AF518" t="str">
            <v>Operational</v>
          </cell>
        </row>
        <row r="519">
          <cell r="N519" t="str">
            <v>Poland</v>
          </cell>
          <cell r="W519" t="str">
            <v>Operational</v>
          </cell>
          <cell r="X519" t="str">
            <v>Operational</v>
          </cell>
          <cell r="Y519" t="str">
            <v>Operational</v>
          </cell>
          <cell r="Z519" t="str">
            <v>Operational</v>
          </cell>
          <cell r="AA519" t="str">
            <v>Operational</v>
          </cell>
          <cell r="AB519" t="str">
            <v>Operational</v>
          </cell>
          <cell r="AC519" t="str">
            <v>Operational</v>
          </cell>
          <cell r="AD519" t="str">
            <v>Operational</v>
          </cell>
          <cell r="AE519" t="str">
            <v>Operational</v>
          </cell>
          <cell r="AF519" t="str">
            <v>Operational</v>
          </cell>
        </row>
        <row r="520">
          <cell r="N520" t="str">
            <v>Poland</v>
          </cell>
          <cell r="W520" t="str">
            <v>Operational</v>
          </cell>
          <cell r="X520" t="str">
            <v>Operational</v>
          </cell>
          <cell r="Y520" t="str">
            <v>Operational</v>
          </cell>
          <cell r="Z520" t="str">
            <v>Operational</v>
          </cell>
          <cell r="AA520" t="str">
            <v>Operational</v>
          </cell>
          <cell r="AB520" t="str">
            <v>Operational</v>
          </cell>
          <cell r="AC520" t="str">
            <v>Operational</v>
          </cell>
          <cell r="AD520" t="str">
            <v>Operational</v>
          </cell>
          <cell r="AE520" t="str">
            <v>Operational</v>
          </cell>
          <cell r="AF520" t="str">
            <v>Operational</v>
          </cell>
        </row>
        <row r="521">
          <cell r="N521" t="str">
            <v>Poland</v>
          </cell>
          <cell r="W521" t="str">
            <v>Operational</v>
          </cell>
          <cell r="X521" t="str">
            <v>Operational</v>
          </cell>
          <cell r="Y521" t="str">
            <v>Operational</v>
          </cell>
          <cell r="Z521" t="str">
            <v>Operational</v>
          </cell>
          <cell r="AA521" t="str">
            <v>Operational</v>
          </cell>
          <cell r="AB521" t="str">
            <v>Operational</v>
          </cell>
          <cell r="AC521" t="str">
            <v>Operational</v>
          </cell>
          <cell r="AD521" t="str">
            <v>Operational</v>
          </cell>
          <cell r="AE521" t="str">
            <v>Operational</v>
          </cell>
          <cell r="AF521" t="str">
            <v>Operational</v>
          </cell>
        </row>
        <row r="522">
          <cell r="N522" t="str">
            <v>Poland</v>
          </cell>
          <cell r="W522" t="str">
            <v>Operational</v>
          </cell>
          <cell r="X522" t="str">
            <v>Operational</v>
          </cell>
          <cell r="Y522" t="str">
            <v>Operational</v>
          </cell>
          <cell r="Z522" t="str">
            <v>Operational</v>
          </cell>
          <cell r="AA522" t="str">
            <v>Operational</v>
          </cell>
          <cell r="AB522" t="str">
            <v>Operational</v>
          </cell>
          <cell r="AC522" t="str">
            <v>Operational</v>
          </cell>
          <cell r="AD522" t="str">
            <v>Operational</v>
          </cell>
          <cell r="AE522" t="str">
            <v>Operational</v>
          </cell>
          <cell r="AF522" t="str">
            <v>Operational</v>
          </cell>
        </row>
        <row r="523">
          <cell r="N523" t="str">
            <v>Poland</v>
          </cell>
          <cell r="W523" t="str">
            <v>Operational</v>
          </cell>
          <cell r="X523" t="str">
            <v>Operational</v>
          </cell>
          <cell r="Y523" t="str">
            <v>Operational</v>
          </cell>
          <cell r="Z523" t="str">
            <v>Operational</v>
          </cell>
          <cell r="AA523" t="str">
            <v>Operational</v>
          </cell>
          <cell r="AB523" t="str">
            <v>Operational</v>
          </cell>
          <cell r="AC523" t="str">
            <v>Operational</v>
          </cell>
          <cell r="AD523" t="str">
            <v>Operational</v>
          </cell>
          <cell r="AE523" t="str">
            <v>Operational</v>
          </cell>
          <cell r="AF523" t="str">
            <v>Operational</v>
          </cell>
        </row>
        <row r="524">
          <cell r="N524" t="str">
            <v>Poland</v>
          </cell>
          <cell r="W524" t="str">
            <v>Operational</v>
          </cell>
          <cell r="X524" t="str">
            <v>Operational</v>
          </cell>
          <cell r="Y524" t="str">
            <v>Operational</v>
          </cell>
          <cell r="Z524" t="str">
            <v>Operational</v>
          </cell>
          <cell r="AA524" t="str">
            <v>Operational</v>
          </cell>
          <cell r="AB524" t="str">
            <v>Operational</v>
          </cell>
          <cell r="AC524" t="str">
            <v>Operational</v>
          </cell>
          <cell r="AD524" t="str">
            <v>Operational</v>
          </cell>
          <cell r="AE524" t="str">
            <v>Operational</v>
          </cell>
          <cell r="AF524" t="str">
            <v>Operational</v>
          </cell>
        </row>
        <row r="525">
          <cell r="N525" t="str">
            <v>Poland</v>
          </cell>
          <cell r="W525" t="str">
            <v>Operational</v>
          </cell>
          <cell r="X525" t="str">
            <v>Operational</v>
          </cell>
          <cell r="Y525" t="str">
            <v>Operational</v>
          </cell>
          <cell r="Z525" t="str">
            <v>Operational</v>
          </cell>
          <cell r="AA525" t="str">
            <v>Operational</v>
          </cell>
          <cell r="AB525" t="str">
            <v>Operational</v>
          </cell>
          <cell r="AC525" t="str">
            <v>Operational</v>
          </cell>
          <cell r="AD525" t="str">
            <v>Operational</v>
          </cell>
          <cell r="AE525" t="str">
            <v>Operational</v>
          </cell>
          <cell r="AF525" t="str">
            <v>Operational</v>
          </cell>
        </row>
        <row r="526">
          <cell r="N526" t="str">
            <v>Poland</v>
          </cell>
          <cell r="W526" t="str">
            <v>Operational</v>
          </cell>
          <cell r="X526" t="str">
            <v>Operational</v>
          </cell>
          <cell r="Y526" t="str">
            <v>Operational</v>
          </cell>
          <cell r="Z526" t="str">
            <v>Operational</v>
          </cell>
          <cell r="AA526" t="str">
            <v>Operational</v>
          </cell>
          <cell r="AB526" t="str">
            <v>Operational</v>
          </cell>
          <cell r="AC526" t="str">
            <v>Operational</v>
          </cell>
          <cell r="AD526" t="str">
            <v>Operational</v>
          </cell>
          <cell r="AE526" t="str">
            <v>Operational</v>
          </cell>
          <cell r="AF526" t="str">
            <v>Operational</v>
          </cell>
        </row>
        <row r="527">
          <cell r="N527" t="str">
            <v>Poland</v>
          </cell>
          <cell r="W527" t="str">
            <v>Operational</v>
          </cell>
          <cell r="X527" t="str">
            <v>Operational</v>
          </cell>
          <cell r="Y527" t="str">
            <v>Operational</v>
          </cell>
          <cell r="Z527" t="str">
            <v>Operational</v>
          </cell>
          <cell r="AA527" t="str">
            <v>Operational</v>
          </cell>
          <cell r="AB527" t="str">
            <v>Operational</v>
          </cell>
          <cell r="AC527" t="str">
            <v>Operational</v>
          </cell>
          <cell r="AD527" t="str">
            <v>Operational</v>
          </cell>
          <cell r="AE527" t="str">
            <v>Operational</v>
          </cell>
          <cell r="AF527" t="str">
            <v>Operational</v>
          </cell>
        </row>
        <row r="528">
          <cell r="N528" t="str">
            <v>Poland</v>
          </cell>
          <cell r="W528" t="str">
            <v>Operational</v>
          </cell>
          <cell r="X528" t="str">
            <v>Operational</v>
          </cell>
          <cell r="Y528" t="str">
            <v>Operational</v>
          </cell>
          <cell r="Z528" t="str">
            <v>Operational</v>
          </cell>
          <cell r="AA528" t="str">
            <v>Operational</v>
          </cell>
          <cell r="AB528" t="str">
            <v>Operational</v>
          </cell>
          <cell r="AC528" t="str">
            <v>Operational</v>
          </cell>
          <cell r="AD528" t="str">
            <v>Operational</v>
          </cell>
          <cell r="AE528" t="str">
            <v>Operational</v>
          </cell>
          <cell r="AF528" t="str">
            <v>Operational</v>
          </cell>
        </row>
        <row r="529">
          <cell r="N529" t="str">
            <v>Poland</v>
          </cell>
          <cell r="W529" t="str">
            <v>Operational</v>
          </cell>
          <cell r="X529" t="str">
            <v>Operational</v>
          </cell>
          <cell r="Y529" t="str">
            <v>Operational</v>
          </cell>
          <cell r="Z529" t="str">
            <v>Operational</v>
          </cell>
          <cell r="AA529" t="str">
            <v>Operational</v>
          </cell>
          <cell r="AB529" t="str">
            <v>Operational</v>
          </cell>
          <cell r="AC529" t="str">
            <v>Operational</v>
          </cell>
          <cell r="AD529" t="str">
            <v>Operational</v>
          </cell>
          <cell r="AE529" t="str">
            <v>Operational</v>
          </cell>
          <cell r="AF529" t="str">
            <v>Operational</v>
          </cell>
        </row>
        <row r="530">
          <cell r="N530" t="str">
            <v>Poland</v>
          </cell>
          <cell r="W530" t="str">
            <v>Operational</v>
          </cell>
          <cell r="X530" t="str">
            <v>Operational</v>
          </cell>
          <cell r="Y530" t="str">
            <v>Operational</v>
          </cell>
          <cell r="Z530" t="str">
            <v>Operational</v>
          </cell>
          <cell r="AA530" t="str">
            <v>Operational</v>
          </cell>
          <cell r="AB530" t="str">
            <v>Operational</v>
          </cell>
          <cell r="AC530" t="str">
            <v>Operational</v>
          </cell>
          <cell r="AD530" t="str">
            <v>Operational</v>
          </cell>
          <cell r="AE530" t="str">
            <v>Operational</v>
          </cell>
          <cell r="AF530" t="str">
            <v>Operational</v>
          </cell>
        </row>
        <row r="531">
          <cell r="N531" t="str">
            <v>Poland</v>
          </cell>
          <cell r="W531" t="str">
            <v>Operational</v>
          </cell>
          <cell r="X531" t="str">
            <v>Operational</v>
          </cell>
          <cell r="Y531" t="str">
            <v>Operational</v>
          </cell>
          <cell r="Z531" t="str">
            <v>Operational</v>
          </cell>
          <cell r="AA531" t="str">
            <v>Operational</v>
          </cell>
          <cell r="AB531" t="str">
            <v>Operational</v>
          </cell>
          <cell r="AC531" t="str">
            <v>Operational</v>
          </cell>
          <cell r="AD531" t="str">
            <v>Operational</v>
          </cell>
          <cell r="AE531" t="str">
            <v>Operational</v>
          </cell>
          <cell r="AF531" t="str">
            <v>Operational</v>
          </cell>
        </row>
        <row r="532">
          <cell r="N532" t="str">
            <v>Poland</v>
          </cell>
          <cell r="Y532" t="str">
            <v>Operational</v>
          </cell>
          <cell r="Z532" t="str">
            <v>Operational</v>
          </cell>
          <cell r="AA532" t="str">
            <v>Operational</v>
          </cell>
          <cell r="AB532" t="str">
            <v>Operational</v>
          </cell>
          <cell r="AC532" t="str">
            <v>Operational</v>
          </cell>
          <cell r="AD532" t="str">
            <v>Operational</v>
          </cell>
          <cell r="AE532" t="str">
            <v>Operational</v>
          </cell>
          <cell r="AF532" t="str">
            <v>Operational</v>
          </cell>
        </row>
        <row r="533">
          <cell r="N533" t="str">
            <v>Portugal</v>
          </cell>
          <cell r="W533" t="str">
            <v>Operational</v>
          </cell>
          <cell r="X533" t="str">
            <v>Operational</v>
          </cell>
          <cell r="Y533" t="str">
            <v>Operational</v>
          </cell>
          <cell r="Z533" t="str">
            <v>Operational</v>
          </cell>
          <cell r="AA533" t="str">
            <v>Operational</v>
          </cell>
          <cell r="AB533" t="str">
            <v>Operational</v>
          </cell>
          <cell r="AC533" t="str">
            <v>Operational</v>
          </cell>
          <cell r="AD533" t="str">
            <v>Operational</v>
          </cell>
          <cell r="AE533" t="str">
            <v>Operational</v>
          </cell>
          <cell r="AF533" t="str">
            <v>Operational</v>
          </cell>
        </row>
        <row r="534">
          <cell r="N534" t="str">
            <v>Portugal</v>
          </cell>
          <cell r="W534" t="str">
            <v>Operational</v>
          </cell>
          <cell r="X534" t="str">
            <v>Operational</v>
          </cell>
          <cell r="Y534" t="str">
            <v>Operational</v>
          </cell>
          <cell r="Z534" t="str">
            <v>Operational</v>
          </cell>
          <cell r="AA534" t="str">
            <v>Operational</v>
          </cell>
          <cell r="AB534" t="str">
            <v>Operational</v>
          </cell>
          <cell r="AC534" t="str">
            <v>Operational</v>
          </cell>
          <cell r="AD534" t="str">
            <v>Operational</v>
          </cell>
          <cell r="AE534" t="str">
            <v>Operational</v>
          </cell>
          <cell r="AF534" t="str">
            <v>Operational</v>
          </cell>
        </row>
        <row r="535">
          <cell r="N535" t="str">
            <v>Portugal</v>
          </cell>
          <cell r="W535" t="str">
            <v>Operational</v>
          </cell>
          <cell r="X535" t="str">
            <v>Operational</v>
          </cell>
          <cell r="Y535" t="str">
            <v>Operational</v>
          </cell>
          <cell r="Z535" t="str">
            <v>Operational</v>
          </cell>
          <cell r="AA535" t="str">
            <v>Operational</v>
          </cell>
          <cell r="AB535" t="str">
            <v>Operational</v>
          </cell>
          <cell r="AC535" t="str">
            <v>Operational</v>
          </cell>
          <cell r="AD535" t="str">
            <v>Operational</v>
          </cell>
          <cell r="AE535" t="str">
            <v>Operational</v>
          </cell>
          <cell r="AF535" t="str">
            <v>Operational</v>
          </cell>
        </row>
        <row r="536">
          <cell r="N536" t="str">
            <v>Portugal</v>
          </cell>
          <cell r="W536" t="str">
            <v>Operational</v>
          </cell>
          <cell r="X536" t="str">
            <v>Operational</v>
          </cell>
          <cell r="Y536" t="str">
            <v>Operational</v>
          </cell>
          <cell r="Z536" t="str">
            <v>Operational</v>
          </cell>
          <cell r="AA536" t="str">
            <v>Operational</v>
          </cell>
          <cell r="AB536" t="str">
            <v>Operational</v>
          </cell>
          <cell r="AC536" t="str">
            <v>Operational</v>
          </cell>
          <cell r="AD536" t="str">
            <v>Operational</v>
          </cell>
          <cell r="AE536" t="str">
            <v>Operational</v>
          </cell>
          <cell r="AF536" t="str">
            <v>Operational</v>
          </cell>
        </row>
        <row r="537">
          <cell r="N537" t="str">
            <v>Portugal</v>
          </cell>
          <cell r="W537" t="str">
            <v>Operational</v>
          </cell>
          <cell r="X537" t="str">
            <v>Operational</v>
          </cell>
          <cell r="Y537" t="str">
            <v>Operational</v>
          </cell>
          <cell r="Z537" t="str">
            <v>Operational</v>
          </cell>
          <cell r="AA537" t="str">
            <v>Operational</v>
          </cell>
          <cell r="AB537" t="str">
            <v>Operational</v>
          </cell>
          <cell r="AC537" t="str">
            <v>Operational</v>
          </cell>
          <cell r="AD537" t="str">
            <v>Operational</v>
          </cell>
          <cell r="AE537" t="str">
            <v>Operational</v>
          </cell>
          <cell r="AF537" t="str">
            <v>Operational</v>
          </cell>
        </row>
        <row r="538">
          <cell r="N538" t="str">
            <v>Portugal</v>
          </cell>
          <cell r="W538" t="str">
            <v>Operational</v>
          </cell>
          <cell r="X538" t="str">
            <v>Operational</v>
          </cell>
          <cell r="Y538" t="str">
            <v>Operational</v>
          </cell>
          <cell r="Z538" t="str">
            <v>Operational</v>
          </cell>
          <cell r="AA538" t="str">
            <v>Operational</v>
          </cell>
          <cell r="AB538" t="str">
            <v>Operational</v>
          </cell>
          <cell r="AC538" t="str">
            <v>Operational</v>
          </cell>
          <cell r="AD538" t="str">
            <v>Operational</v>
          </cell>
          <cell r="AE538" t="str">
            <v>Operational</v>
          </cell>
          <cell r="AF538" t="str">
            <v>Operational</v>
          </cell>
        </row>
        <row r="539">
          <cell r="N539" t="str">
            <v>Portugal</v>
          </cell>
          <cell r="W539" t="str">
            <v>Operational</v>
          </cell>
          <cell r="X539" t="str">
            <v>Operational</v>
          </cell>
          <cell r="Y539" t="str">
            <v>Operational</v>
          </cell>
          <cell r="Z539" t="str">
            <v>Operational</v>
          </cell>
          <cell r="AA539" t="str">
            <v>Operational</v>
          </cell>
          <cell r="AB539" t="str">
            <v>Operational</v>
          </cell>
          <cell r="AC539" t="str">
            <v>Operational</v>
          </cell>
          <cell r="AD539" t="str">
            <v>Operational</v>
          </cell>
          <cell r="AE539" t="str">
            <v>Operational</v>
          </cell>
          <cell r="AF539" t="str">
            <v>Operational</v>
          </cell>
        </row>
        <row r="540">
          <cell r="N540" t="str">
            <v>Qatar</v>
          </cell>
          <cell r="W540" t="str">
            <v>Operational</v>
          </cell>
          <cell r="X540" t="str">
            <v>Operational</v>
          </cell>
          <cell r="Y540" t="str">
            <v>Operational</v>
          </cell>
          <cell r="Z540" t="str">
            <v>Operational</v>
          </cell>
          <cell r="AA540" t="str">
            <v>Operational</v>
          </cell>
          <cell r="AB540" t="str">
            <v>Operational</v>
          </cell>
          <cell r="AC540" t="str">
            <v>Operational</v>
          </cell>
          <cell r="AD540" t="str">
            <v>Operational</v>
          </cell>
          <cell r="AE540" t="str">
            <v>Operational</v>
          </cell>
          <cell r="AF540" t="str">
            <v>Operational</v>
          </cell>
        </row>
        <row r="541">
          <cell r="N541" t="str">
            <v>Qatar</v>
          </cell>
          <cell r="W541" t="str">
            <v>Operational</v>
          </cell>
          <cell r="X541" t="str">
            <v>Operational</v>
          </cell>
          <cell r="Y541" t="str">
            <v>Operational</v>
          </cell>
          <cell r="Z541" t="str">
            <v>Operational</v>
          </cell>
          <cell r="AA541" t="str">
            <v>Operational</v>
          </cell>
          <cell r="AB541" t="str">
            <v>Operational</v>
          </cell>
          <cell r="AC541" t="str">
            <v>Operational</v>
          </cell>
          <cell r="AD541" t="str">
            <v>Operational</v>
          </cell>
          <cell r="AE541" t="str">
            <v>Operational</v>
          </cell>
          <cell r="AF541" t="str">
            <v>Operational</v>
          </cell>
        </row>
        <row r="542">
          <cell r="N542" t="str">
            <v>Qatar</v>
          </cell>
          <cell r="W542" t="str">
            <v>Operational</v>
          </cell>
          <cell r="X542" t="str">
            <v>Operational</v>
          </cell>
          <cell r="Y542" t="str">
            <v>Operational</v>
          </cell>
          <cell r="Z542" t="str">
            <v>Operational</v>
          </cell>
          <cell r="AA542" t="str">
            <v>Operational</v>
          </cell>
          <cell r="AB542" t="str">
            <v>Operational</v>
          </cell>
          <cell r="AC542" t="str">
            <v>Operational</v>
          </cell>
          <cell r="AD542" t="str">
            <v>Operational</v>
          </cell>
          <cell r="AE542" t="str">
            <v>Operational</v>
          </cell>
          <cell r="AF542" t="str">
            <v>Operational</v>
          </cell>
        </row>
        <row r="543">
          <cell r="N543" t="str">
            <v>Romania</v>
          </cell>
          <cell r="W543" t="str">
            <v>Operational</v>
          </cell>
          <cell r="X543" t="str">
            <v>Operational</v>
          </cell>
          <cell r="Y543" t="str">
            <v>Operational</v>
          </cell>
          <cell r="Z543" t="str">
            <v>Operational</v>
          </cell>
          <cell r="AA543" t="str">
            <v>Operational</v>
          </cell>
          <cell r="AB543" t="str">
            <v>Operational</v>
          </cell>
          <cell r="AC543" t="str">
            <v>Operational</v>
          </cell>
          <cell r="AD543" t="str">
            <v>Operational</v>
          </cell>
          <cell r="AE543" t="str">
            <v>Operational</v>
          </cell>
          <cell r="AF543" t="str">
            <v>Operational</v>
          </cell>
        </row>
        <row r="544">
          <cell r="N544" t="str">
            <v>Romania</v>
          </cell>
          <cell r="W544" t="str">
            <v>Operational</v>
          </cell>
          <cell r="X544" t="str">
            <v>Operational</v>
          </cell>
          <cell r="Y544" t="str">
            <v>Operational</v>
          </cell>
          <cell r="Z544" t="str">
            <v>Operational</v>
          </cell>
          <cell r="AA544" t="str">
            <v>Operational</v>
          </cell>
          <cell r="AB544" t="str">
            <v>Operational</v>
          </cell>
          <cell r="AC544" t="str">
            <v>Operational</v>
          </cell>
          <cell r="AD544" t="str">
            <v>Operational</v>
          </cell>
          <cell r="AE544" t="str">
            <v>Operational</v>
          </cell>
          <cell r="AF544" t="str">
            <v>Operational</v>
          </cell>
        </row>
        <row r="545">
          <cell r="N545" t="str">
            <v>Russian Federation</v>
          </cell>
          <cell r="W545" t="str">
            <v>Operational</v>
          </cell>
          <cell r="X545" t="str">
            <v>Operational</v>
          </cell>
          <cell r="Y545" t="str">
            <v>Operational</v>
          </cell>
          <cell r="Z545" t="str">
            <v>Operational</v>
          </cell>
          <cell r="AA545" t="str">
            <v>Operational</v>
          </cell>
          <cell r="AB545" t="str">
            <v>Operational</v>
          </cell>
          <cell r="AC545" t="str">
            <v>Operational</v>
          </cell>
          <cell r="AD545" t="str">
            <v>Operational</v>
          </cell>
          <cell r="AE545" t="str">
            <v>Operational</v>
          </cell>
          <cell r="AF545" t="str">
            <v>Operational</v>
          </cell>
        </row>
        <row r="546">
          <cell r="N546" t="str">
            <v>Russian Federation</v>
          </cell>
          <cell r="W546" t="str">
            <v>Operational</v>
          </cell>
          <cell r="X546" t="str">
            <v>Operational</v>
          </cell>
          <cell r="Y546" t="str">
            <v>Operational</v>
          </cell>
          <cell r="Z546" t="str">
            <v>Operational</v>
          </cell>
          <cell r="AA546" t="str">
            <v>Operational</v>
          </cell>
          <cell r="AB546" t="str">
            <v>Operational</v>
          </cell>
          <cell r="AC546" t="str">
            <v>Operational</v>
          </cell>
          <cell r="AD546" t="str">
            <v>Operational</v>
          </cell>
          <cell r="AE546" t="str">
            <v>Operational</v>
          </cell>
          <cell r="AF546" t="str">
            <v>Operational</v>
          </cell>
        </row>
        <row r="547">
          <cell r="N547" t="str">
            <v>Russian Federation</v>
          </cell>
          <cell r="W547" t="str">
            <v>Operational</v>
          </cell>
          <cell r="X547" t="str">
            <v>Operational</v>
          </cell>
          <cell r="Y547" t="str">
            <v>Operational</v>
          </cell>
          <cell r="Z547" t="str">
            <v>Operational</v>
          </cell>
          <cell r="AA547" t="str">
            <v>Operational</v>
          </cell>
          <cell r="AB547" t="str">
            <v>Operational</v>
          </cell>
          <cell r="AC547" t="str">
            <v>Operational</v>
          </cell>
          <cell r="AD547" t="str">
            <v>Operational</v>
          </cell>
          <cell r="AE547" t="str">
            <v>Operational</v>
          </cell>
          <cell r="AF547" t="str">
            <v>Operational</v>
          </cell>
        </row>
        <row r="548">
          <cell r="N548" t="str">
            <v>Russian Federation</v>
          </cell>
          <cell r="W548" t="str">
            <v>Operational</v>
          </cell>
          <cell r="X548" t="str">
            <v>Operational</v>
          </cell>
          <cell r="Y548" t="str">
            <v>Operational</v>
          </cell>
          <cell r="Z548" t="str">
            <v>Operational</v>
          </cell>
          <cell r="AA548" t="str">
            <v>Operational</v>
          </cell>
          <cell r="AB548" t="str">
            <v>Operational</v>
          </cell>
          <cell r="AC548" t="str">
            <v>Operational</v>
          </cell>
          <cell r="AD548" t="str">
            <v>Operational</v>
          </cell>
          <cell r="AE548" t="str">
            <v>Operational</v>
          </cell>
          <cell r="AF548" t="str">
            <v>Operational</v>
          </cell>
        </row>
        <row r="549">
          <cell r="N549" t="str">
            <v>Russian Federation</v>
          </cell>
          <cell r="W549" t="str">
            <v>Operational</v>
          </cell>
          <cell r="X549" t="str">
            <v>Operational</v>
          </cell>
          <cell r="Y549" t="str">
            <v>Operational</v>
          </cell>
          <cell r="Z549" t="str">
            <v>Operational</v>
          </cell>
          <cell r="AA549" t="str">
            <v>Operational</v>
          </cell>
          <cell r="AB549" t="str">
            <v>Operational</v>
          </cell>
          <cell r="AC549" t="str">
            <v>Operational</v>
          </cell>
          <cell r="AD549" t="str">
            <v>Operational</v>
          </cell>
          <cell r="AE549" t="str">
            <v>Operational</v>
          </cell>
          <cell r="AF549" t="str">
            <v>Operational</v>
          </cell>
        </row>
        <row r="550">
          <cell r="N550" t="str">
            <v>Russian Federation</v>
          </cell>
          <cell r="W550" t="str">
            <v>Operational</v>
          </cell>
          <cell r="X550" t="str">
            <v>Operational</v>
          </cell>
          <cell r="Y550" t="str">
            <v>Operational</v>
          </cell>
          <cell r="Z550" t="str">
            <v>Operational</v>
          </cell>
          <cell r="AA550" t="str">
            <v>Operational</v>
          </cell>
          <cell r="AB550" t="str">
            <v>Operational</v>
          </cell>
          <cell r="AC550" t="str">
            <v>Operational</v>
          </cell>
          <cell r="AD550" t="str">
            <v>Operational</v>
          </cell>
          <cell r="AE550" t="str">
            <v>Operational</v>
          </cell>
          <cell r="AF550" t="str">
            <v>Operational</v>
          </cell>
        </row>
        <row r="551">
          <cell r="N551" t="str">
            <v>Russian Federation</v>
          </cell>
          <cell r="W551" t="str">
            <v>Operational</v>
          </cell>
          <cell r="X551" t="str">
            <v>Operational</v>
          </cell>
          <cell r="Y551" t="str">
            <v>Operational</v>
          </cell>
          <cell r="Z551" t="str">
            <v>Operational</v>
          </cell>
          <cell r="AA551" t="str">
            <v>Operational</v>
          </cell>
          <cell r="AB551" t="str">
            <v>Operational</v>
          </cell>
          <cell r="AC551" t="str">
            <v>Operational</v>
          </cell>
          <cell r="AD551" t="str">
            <v>Operational</v>
          </cell>
          <cell r="AE551" t="str">
            <v>Operational</v>
          </cell>
          <cell r="AF551" t="str">
            <v>Operational</v>
          </cell>
        </row>
        <row r="552">
          <cell r="N552" t="str">
            <v>Russian Federation</v>
          </cell>
          <cell r="W552" t="str">
            <v>Operational</v>
          </cell>
          <cell r="X552" t="str">
            <v>Operational</v>
          </cell>
          <cell r="Y552" t="str">
            <v>Operational</v>
          </cell>
          <cell r="Z552" t="str">
            <v>Operational</v>
          </cell>
          <cell r="AA552" t="str">
            <v>Operational</v>
          </cell>
          <cell r="AB552" t="str">
            <v>Operational</v>
          </cell>
          <cell r="AC552" t="str">
            <v>Operational</v>
          </cell>
          <cell r="AD552" t="str">
            <v>Operational</v>
          </cell>
          <cell r="AE552" t="str">
            <v>Operational</v>
          </cell>
          <cell r="AF552" t="str">
            <v>Operational</v>
          </cell>
        </row>
        <row r="553">
          <cell r="N553" t="str">
            <v>Russian Federation</v>
          </cell>
          <cell r="W553" t="str">
            <v>Operational</v>
          </cell>
          <cell r="X553" t="str">
            <v>Operational</v>
          </cell>
          <cell r="Y553" t="str">
            <v>Operational</v>
          </cell>
          <cell r="Z553" t="str">
            <v>Operational</v>
          </cell>
          <cell r="AA553" t="str">
            <v>Operational</v>
          </cell>
          <cell r="AB553" t="str">
            <v>Operational</v>
          </cell>
          <cell r="AC553" t="str">
            <v>Operational</v>
          </cell>
          <cell r="AD553" t="str">
            <v>Operational</v>
          </cell>
          <cell r="AE553" t="str">
            <v>Operational</v>
          </cell>
          <cell r="AF553" t="str">
            <v>Operational</v>
          </cell>
        </row>
        <row r="554">
          <cell r="N554" t="str">
            <v>Russian Federation</v>
          </cell>
          <cell r="W554" t="str">
            <v>Operational</v>
          </cell>
          <cell r="X554" t="str">
            <v>Operational</v>
          </cell>
          <cell r="Y554" t="str">
            <v>Operational</v>
          </cell>
          <cell r="Z554" t="str">
            <v>Operational</v>
          </cell>
          <cell r="AA554" t="str">
            <v>Operational</v>
          </cell>
          <cell r="AB554" t="str">
            <v>Operational</v>
          </cell>
          <cell r="AC554" t="str">
            <v>Operational</v>
          </cell>
          <cell r="AD554" t="str">
            <v>Operational</v>
          </cell>
          <cell r="AE554" t="str">
            <v>Operational</v>
          </cell>
          <cell r="AF554" t="str">
            <v>Operational</v>
          </cell>
        </row>
        <row r="555">
          <cell r="N555" t="str">
            <v>Russian Federation</v>
          </cell>
          <cell r="W555" t="str">
            <v>Operational</v>
          </cell>
          <cell r="X555" t="str">
            <v>Operational</v>
          </cell>
          <cell r="Y555" t="str">
            <v>Operational</v>
          </cell>
          <cell r="Z555" t="str">
            <v>Operational</v>
          </cell>
          <cell r="AA555" t="str">
            <v>Operational</v>
          </cell>
          <cell r="AB555" t="str">
            <v>Operational</v>
          </cell>
          <cell r="AC555" t="str">
            <v>Operational</v>
          </cell>
          <cell r="AD555" t="str">
            <v>Operational</v>
          </cell>
          <cell r="AE555" t="str">
            <v>Operational</v>
          </cell>
          <cell r="AF555" t="str">
            <v>Operational</v>
          </cell>
        </row>
        <row r="556">
          <cell r="N556" t="str">
            <v>Russian Federation</v>
          </cell>
          <cell r="W556" t="str">
            <v>Operational</v>
          </cell>
          <cell r="X556" t="str">
            <v>Operational</v>
          </cell>
          <cell r="Y556" t="str">
            <v>Operational</v>
          </cell>
          <cell r="Z556" t="str">
            <v>Operational</v>
          </cell>
          <cell r="AA556" t="str">
            <v>Operational</v>
          </cell>
          <cell r="AB556" t="str">
            <v>Operational</v>
          </cell>
          <cell r="AC556" t="str">
            <v>Operational</v>
          </cell>
          <cell r="AD556" t="str">
            <v>Operational</v>
          </cell>
          <cell r="AE556" t="str">
            <v>Operational</v>
          </cell>
          <cell r="AF556" t="str">
            <v>Operational</v>
          </cell>
        </row>
        <row r="557">
          <cell r="N557" t="str">
            <v>Russian Federation</v>
          </cell>
          <cell r="W557" t="str">
            <v>Operational</v>
          </cell>
          <cell r="X557" t="str">
            <v>Operational</v>
          </cell>
          <cell r="Y557" t="str">
            <v>Operational</v>
          </cell>
          <cell r="Z557" t="str">
            <v>Operational</v>
          </cell>
          <cell r="AA557" t="str">
            <v>Operational</v>
          </cell>
          <cell r="AB557" t="str">
            <v>Operational</v>
          </cell>
          <cell r="AC557" t="str">
            <v>Operational</v>
          </cell>
          <cell r="AD557" t="str">
            <v>Operational</v>
          </cell>
          <cell r="AE557" t="str">
            <v>Operational</v>
          </cell>
          <cell r="AF557" t="str">
            <v>Operational</v>
          </cell>
        </row>
        <row r="558">
          <cell r="N558" t="str">
            <v>Russian Federation</v>
          </cell>
          <cell r="W558" t="str">
            <v>Operational</v>
          </cell>
          <cell r="X558" t="str">
            <v>Operational</v>
          </cell>
          <cell r="Y558" t="str">
            <v>Operational</v>
          </cell>
          <cell r="Z558" t="str">
            <v>Operational</v>
          </cell>
          <cell r="AA558" t="str">
            <v>Operational</v>
          </cell>
          <cell r="AB558" t="str">
            <v>Operational</v>
          </cell>
          <cell r="AC558" t="str">
            <v>Operational</v>
          </cell>
          <cell r="AD558" t="str">
            <v>Operational</v>
          </cell>
          <cell r="AE558" t="str">
            <v>Operational</v>
          </cell>
          <cell r="AF558" t="str">
            <v>Operational</v>
          </cell>
        </row>
        <row r="559">
          <cell r="N559" t="str">
            <v>Russian Federation</v>
          </cell>
          <cell r="W559" t="str">
            <v>Operational</v>
          </cell>
          <cell r="X559" t="str">
            <v>Operational</v>
          </cell>
          <cell r="Y559" t="str">
            <v>Operational</v>
          </cell>
          <cell r="Z559" t="str">
            <v>Operational</v>
          </cell>
          <cell r="AA559" t="str">
            <v>Operational</v>
          </cell>
          <cell r="AB559" t="str">
            <v>Operational</v>
          </cell>
          <cell r="AC559" t="str">
            <v>Operational</v>
          </cell>
          <cell r="AD559" t="str">
            <v>Operational</v>
          </cell>
          <cell r="AE559" t="str">
            <v>Operational</v>
          </cell>
          <cell r="AF559" t="str">
            <v>Operational</v>
          </cell>
        </row>
        <row r="560">
          <cell r="N560" t="str">
            <v>Russian Federation</v>
          </cell>
          <cell r="W560" t="str">
            <v>Operational</v>
          </cell>
          <cell r="X560" t="str">
            <v>Operational</v>
          </cell>
          <cell r="Y560" t="str">
            <v>Operational</v>
          </cell>
          <cell r="Z560" t="str">
            <v>Operational</v>
          </cell>
          <cell r="AA560" t="str">
            <v>Operational</v>
          </cell>
          <cell r="AB560" t="str">
            <v>Operational</v>
          </cell>
          <cell r="AC560" t="str">
            <v>Operational</v>
          </cell>
          <cell r="AD560" t="str">
            <v>Operational</v>
          </cell>
          <cell r="AE560" t="str">
            <v>Operational</v>
          </cell>
          <cell r="AF560" t="str">
            <v>Operational</v>
          </cell>
        </row>
        <row r="561">
          <cell r="N561" t="str">
            <v>Russian Federation</v>
          </cell>
          <cell r="W561" t="str">
            <v>Operational</v>
          </cell>
          <cell r="X561" t="str">
            <v>Operational</v>
          </cell>
          <cell r="Y561" t="str">
            <v>Operational</v>
          </cell>
          <cell r="Z561" t="str">
            <v>Operational</v>
          </cell>
          <cell r="AA561" t="str">
            <v>Operational</v>
          </cell>
          <cell r="AB561" t="str">
            <v>Operational</v>
          </cell>
          <cell r="AC561" t="str">
            <v>Operational</v>
          </cell>
          <cell r="AD561" t="str">
            <v>Operational</v>
          </cell>
          <cell r="AE561" t="str">
            <v>Operational</v>
          </cell>
          <cell r="AF561" t="str">
            <v>Operational</v>
          </cell>
        </row>
        <row r="562">
          <cell r="N562" t="str">
            <v>Russian Federation</v>
          </cell>
          <cell r="W562" t="str">
            <v>Operational</v>
          </cell>
          <cell r="X562" t="str">
            <v>Operational</v>
          </cell>
          <cell r="Y562" t="str">
            <v>Operational</v>
          </cell>
          <cell r="Z562" t="str">
            <v>Operational</v>
          </cell>
          <cell r="AA562" t="str">
            <v>Operational</v>
          </cell>
          <cell r="AB562" t="str">
            <v>Operational</v>
          </cell>
          <cell r="AC562" t="str">
            <v>Operational</v>
          </cell>
          <cell r="AD562" t="str">
            <v>Operational</v>
          </cell>
          <cell r="AE562" t="str">
            <v>Operational</v>
          </cell>
          <cell r="AF562" t="str">
            <v>Operational</v>
          </cell>
        </row>
        <row r="563">
          <cell r="N563" t="str">
            <v>Russian Federation</v>
          </cell>
          <cell r="W563" t="str">
            <v>Operational</v>
          </cell>
          <cell r="X563" t="str">
            <v>Operational</v>
          </cell>
          <cell r="Y563" t="str">
            <v>Operational</v>
          </cell>
          <cell r="Z563" t="str">
            <v>Operational</v>
          </cell>
          <cell r="AA563" t="str">
            <v>Operational</v>
          </cell>
          <cell r="AB563" t="str">
            <v>Operational</v>
          </cell>
          <cell r="AC563" t="str">
            <v>Operational</v>
          </cell>
          <cell r="AD563" t="str">
            <v>Operational</v>
          </cell>
          <cell r="AE563" t="str">
            <v>Operational</v>
          </cell>
          <cell r="AF563" t="str">
            <v>Operational</v>
          </cell>
        </row>
        <row r="564">
          <cell r="N564" t="str">
            <v>Russian Federation</v>
          </cell>
          <cell r="W564" t="str">
            <v>Operational</v>
          </cell>
          <cell r="X564" t="str">
            <v>Operational</v>
          </cell>
          <cell r="Y564" t="str">
            <v>Operational</v>
          </cell>
          <cell r="Z564" t="str">
            <v>Operational</v>
          </cell>
          <cell r="AA564" t="str">
            <v>Operational</v>
          </cell>
          <cell r="AB564" t="str">
            <v>Operational</v>
          </cell>
          <cell r="AC564" t="str">
            <v>Operational</v>
          </cell>
          <cell r="AD564" t="str">
            <v>Operational</v>
          </cell>
          <cell r="AE564" t="str">
            <v>Operational</v>
          </cell>
          <cell r="AF564" t="str">
            <v>Operational</v>
          </cell>
        </row>
        <row r="565">
          <cell r="N565" t="str">
            <v>Russian Federation</v>
          </cell>
          <cell r="W565" t="str">
            <v>Operational</v>
          </cell>
          <cell r="X565" t="str">
            <v>Operational</v>
          </cell>
          <cell r="Y565" t="str">
            <v>Operational</v>
          </cell>
          <cell r="Z565" t="str">
            <v>Operational</v>
          </cell>
          <cell r="AA565" t="str">
            <v>Operational</v>
          </cell>
          <cell r="AB565" t="str">
            <v>Operational</v>
          </cell>
          <cell r="AC565" t="str">
            <v>Operational</v>
          </cell>
          <cell r="AD565" t="str">
            <v>Operational</v>
          </cell>
          <cell r="AE565" t="str">
            <v>Operational</v>
          </cell>
          <cell r="AF565" t="str">
            <v>Operational</v>
          </cell>
        </row>
        <row r="566">
          <cell r="N566" t="str">
            <v>Russian Federation</v>
          </cell>
          <cell r="W566" t="str">
            <v>Operational</v>
          </cell>
          <cell r="X566" t="str">
            <v>Operational</v>
          </cell>
          <cell r="Y566" t="str">
            <v>Operational</v>
          </cell>
          <cell r="Z566" t="str">
            <v>Operational</v>
          </cell>
          <cell r="AA566" t="str">
            <v>Operational</v>
          </cell>
          <cell r="AB566" t="str">
            <v>Operational</v>
          </cell>
          <cell r="AC566" t="str">
            <v>Operational</v>
          </cell>
          <cell r="AD566" t="str">
            <v>Operational</v>
          </cell>
          <cell r="AE566" t="str">
            <v>Operational</v>
          </cell>
          <cell r="AF566" t="str">
            <v>Operational</v>
          </cell>
        </row>
        <row r="567">
          <cell r="N567" t="str">
            <v>Russian Federation</v>
          </cell>
          <cell r="W567" t="str">
            <v>Operational</v>
          </cell>
          <cell r="X567" t="str">
            <v>Operational</v>
          </cell>
          <cell r="Y567" t="str">
            <v>Operational</v>
          </cell>
          <cell r="Z567" t="str">
            <v>Operational</v>
          </cell>
          <cell r="AA567" t="str">
            <v>Operational</v>
          </cell>
          <cell r="AB567" t="str">
            <v>Operational</v>
          </cell>
          <cell r="AC567" t="str">
            <v>Operational</v>
          </cell>
          <cell r="AD567" t="str">
            <v>Operational</v>
          </cell>
          <cell r="AE567" t="str">
            <v>Operational</v>
          </cell>
          <cell r="AF567" t="str">
            <v>Operational</v>
          </cell>
        </row>
        <row r="568">
          <cell r="N568" t="str">
            <v>Russian Federation</v>
          </cell>
          <cell r="W568" t="str">
            <v>Operational</v>
          </cell>
          <cell r="X568" t="str">
            <v>Operational</v>
          </cell>
          <cell r="Y568" t="str">
            <v>Operational</v>
          </cell>
          <cell r="Z568" t="str">
            <v>Operational</v>
          </cell>
          <cell r="AA568" t="str">
            <v>Operational</v>
          </cell>
          <cell r="AB568" t="str">
            <v>Operational</v>
          </cell>
          <cell r="AC568" t="str">
            <v>Operational</v>
          </cell>
          <cell r="AD568" t="str">
            <v>Operational</v>
          </cell>
          <cell r="AE568" t="str">
            <v>Operational</v>
          </cell>
          <cell r="AF568" t="str">
            <v>Operational</v>
          </cell>
        </row>
        <row r="569">
          <cell r="N569" t="str">
            <v>Russian Federation</v>
          </cell>
          <cell r="W569" t="str">
            <v>Operational</v>
          </cell>
          <cell r="X569" t="str">
            <v>Operational</v>
          </cell>
          <cell r="Y569" t="str">
            <v>Operational</v>
          </cell>
          <cell r="Z569" t="str">
            <v>Operational</v>
          </cell>
          <cell r="AA569" t="str">
            <v>Operational</v>
          </cell>
          <cell r="AB569" t="str">
            <v>Operational</v>
          </cell>
          <cell r="AC569" t="str">
            <v>Operational</v>
          </cell>
          <cell r="AD569" t="str">
            <v>Operational</v>
          </cell>
          <cell r="AE569" t="str">
            <v>Operational</v>
          </cell>
          <cell r="AF569" t="str">
            <v>Operational</v>
          </cell>
        </row>
        <row r="570">
          <cell r="N570" t="str">
            <v>Russian Federation</v>
          </cell>
          <cell r="W570" t="str">
            <v>Operational</v>
          </cell>
          <cell r="X570" t="str">
            <v>Operational</v>
          </cell>
          <cell r="Y570" t="str">
            <v>Operational</v>
          </cell>
          <cell r="Z570" t="str">
            <v>Operational</v>
          </cell>
          <cell r="AA570" t="str">
            <v>Operational</v>
          </cell>
          <cell r="AB570" t="str">
            <v>Operational</v>
          </cell>
          <cell r="AC570" t="str">
            <v>Operational</v>
          </cell>
          <cell r="AD570" t="str">
            <v>Operational</v>
          </cell>
          <cell r="AE570" t="str">
            <v>Operational</v>
          </cell>
          <cell r="AF570" t="str">
            <v>Operational</v>
          </cell>
        </row>
        <row r="571">
          <cell r="N571" t="str">
            <v>Russian Federation</v>
          </cell>
          <cell r="W571" t="str">
            <v>Operational</v>
          </cell>
          <cell r="X571" t="str">
            <v>Operational</v>
          </cell>
          <cell r="Y571" t="str">
            <v>Operational</v>
          </cell>
          <cell r="Z571" t="str">
            <v>Operational</v>
          </cell>
          <cell r="AA571" t="str">
            <v>Operational</v>
          </cell>
          <cell r="AB571" t="str">
            <v>Operational</v>
          </cell>
          <cell r="AC571" t="str">
            <v>Operational</v>
          </cell>
          <cell r="AD571" t="str">
            <v>Operational</v>
          </cell>
          <cell r="AE571" t="str">
            <v>Operational</v>
          </cell>
          <cell r="AF571" t="str">
            <v>Operational</v>
          </cell>
        </row>
        <row r="572">
          <cell r="N572" t="str">
            <v>Russian Federation</v>
          </cell>
          <cell r="W572" t="str">
            <v>Operational</v>
          </cell>
          <cell r="X572" t="str">
            <v>Operational</v>
          </cell>
          <cell r="Y572" t="str">
            <v>Operational</v>
          </cell>
          <cell r="Z572" t="str">
            <v>Operational</v>
          </cell>
          <cell r="AA572" t="str">
            <v>Operational</v>
          </cell>
          <cell r="AB572" t="str">
            <v>Operational</v>
          </cell>
          <cell r="AC572" t="str">
            <v>Operational</v>
          </cell>
          <cell r="AD572" t="str">
            <v>Operational</v>
          </cell>
          <cell r="AE572" t="str">
            <v>Operational</v>
          </cell>
          <cell r="AF572" t="str">
            <v>Operational</v>
          </cell>
        </row>
        <row r="573">
          <cell r="N573" t="str">
            <v>Russian Federation</v>
          </cell>
          <cell r="W573" t="str">
            <v>Operational</v>
          </cell>
          <cell r="X573" t="str">
            <v>Operational</v>
          </cell>
          <cell r="Y573" t="str">
            <v>Operational</v>
          </cell>
          <cell r="Z573" t="str">
            <v>Operational</v>
          </cell>
          <cell r="AA573" t="str">
            <v>Operational</v>
          </cell>
          <cell r="AB573" t="str">
            <v>Operational</v>
          </cell>
          <cell r="AC573" t="str">
            <v>Operational</v>
          </cell>
          <cell r="AD573" t="str">
            <v>Operational</v>
          </cell>
          <cell r="AE573" t="str">
            <v>Operational</v>
          </cell>
          <cell r="AF573" t="str">
            <v>Operational</v>
          </cell>
        </row>
        <row r="574">
          <cell r="N574" t="str">
            <v>Russian Federation</v>
          </cell>
          <cell r="W574" t="str">
            <v>Operational</v>
          </cell>
          <cell r="X574" t="str">
            <v>Operational</v>
          </cell>
          <cell r="Y574" t="str">
            <v>Operational</v>
          </cell>
          <cell r="Z574" t="str">
            <v>Operational</v>
          </cell>
          <cell r="AA574" t="str">
            <v>Operational</v>
          </cell>
          <cell r="AB574" t="str">
            <v>Operational</v>
          </cell>
          <cell r="AC574" t="str">
            <v>Operational</v>
          </cell>
          <cell r="AD574" t="str">
            <v>Operational</v>
          </cell>
          <cell r="AE574" t="str">
            <v>Operational</v>
          </cell>
          <cell r="AF574" t="str">
            <v>Operational</v>
          </cell>
        </row>
        <row r="575">
          <cell r="N575" t="str">
            <v>Russian Federation</v>
          </cell>
          <cell r="W575" t="str">
            <v>Operational</v>
          </cell>
          <cell r="X575" t="str">
            <v>Operational</v>
          </cell>
          <cell r="Y575" t="str">
            <v>Operational</v>
          </cell>
          <cell r="Z575" t="str">
            <v>Operational</v>
          </cell>
          <cell r="AA575" t="str">
            <v>Operational</v>
          </cell>
          <cell r="AB575" t="str">
            <v>Operational</v>
          </cell>
          <cell r="AC575" t="str">
            <v>Operational</v>
          </cell>
          <cell r="AD575" t="str">
            <v>Operational</v>
          </cell>
          <cell r="AE575" t="str">
            <v>Operational</v>
          </cell>
          <cell r="AF575" t="str">
            <v>Operational</v>
          </cell>
        </row>
        <row r="576">
          <cell r="N576" t="str">
            <v>Russian Federation</v>
          </cell>
          <cell r="W576" t="str">
            <v>Operational</v>
          </cell>
          <cell r="X576" t="str">
            <v>Operational</v>
          </cell>
          <cell r="Y576" t="str">
            <v>Operational</v>
          </cell>
          <cell r="Z576" t="str">
            <v>Operational</v>
          </cell>
          <cell r="AA576" t="str">
            <v>Operational</v>
          </cell>
          <cell r="AB576" t="str">
            <v>Operational</v>
          </cell>
          <cell r="AC576" t="str">
            <v>Operational</v>
          </cell>
          <cell r="AD576" t="str">
            <v>Operational</v>
          </cell>
          <cell r="AE576" t="str">
            <v>Operational</v>
          </cell>
          <cell r="AF576" t="str">
            <v>Operational</v>
          </cell>
        </row>
        <row r="577">
          <cell r="N577" t="str">
            <v>Russian Federation</v>
          </cell>
          <cell r="W577" t="str">
            <v>Operational</v>
          </cell>
          <cell r="X577" t="str">
            <v>Operational</v>
          </cell>
          <cell r="Y577" t="str">
            <v>Operational</v>
          </cell>
          <cell r="Z577" t="str">
            <v>Operational</v>
          </cell>
          <cell r="AA577" t="str">
            <v>Operational</v>
          </cell>
          <cell r="AB577" t="str">
            <v>Operational</v>
          </cell>
          <cell r="AC577" t="str">
            <v>Operational</v>
          </cell>
          <cell r="AD577" t="str">
            <v>Operational</v>
          </cell>
          <cell r="AE577" t="str">
            <v>Operational</v>
          </cell>
          <cell r="AF577" t="str">
            <v>Operational</v>
          </cell>
        </row>
        <row r="578">
          <cell r="N578" t="str">
            <v>Russian Federation</v>
          </cell>
          <cell r="W578" t="str">
            <v>Operational</v>
          </cell>
          <cell r="X578" t="str">
            <v>Operational</v>
          </cell>
          <cell r="Y578" t="str">
            <v>Operational</v>
          </cell>
          <cell r="Z578" t="str">
            <v>Operational</v>
          </cell>
          <cell r="AA578" t="str">
            <v>Operational</v>
          </cell>
          <cell r="AB578" t="str">
            <v>Operational</v>
          </cell>
          <cell r="AC578" t="str">
            <v>Operational</v>
          </cell>
          <cell r="AD578" t="str">
            <v>Operational</v>
          </cell>
          <cell r="AE578" t="str">
            <v>Operational</v>
          </cell>
          <cell r="AF578" t="str">
            <v>Operational</v>
          </cell>
        </row>
        <row r="579">
          <cell r="N579" t="str">
            <v>Russian Federation</v>
          </cell>
          <cell r="W579" t="str">
            <v>Operational</v>
          </cell>
          <cell r="X579" t="str">
            <v>Operational</v>
          </cell>
          <cell r="Y579" t="str">
            <v>Operational</v>
          </cell>
          <cell r="Z579" t="str">
            <v>Operational</v>
          </cell>
          <cell r="AA579" t="str">
            <v>Operational</v>
          </cell>
          <cell r="AB579" t="str">
            <v>Operational</v>
          </cell>
          <cell r="AC579" t="str">
            <v>Operational</v>
          </cell>
          <cell r="AD579" t="str">
            <v>Operational</v>
          </cell>
          <cell r="AE579" t="str">
            <v>Operational</v>
          </cell>
          <cell r="AF579" t="str">
            <v>Operational</v>
          </cell>
        </row>
        <row r="580">
          <cell r="N580" t="str">
            <v>Russian Federation</v>
          </cell>
          <cell r="W580" t="str">
            <v>Operational</v>
          </cell>
          <cell r="X580" t="str">
            <v>Operational</v>
          </cell>
          <cell r="Y580" t="str">
            <v>Operational</v>
          </cell>
          <cell r="Z580" t="str">
            <v>Operational</v>
          </cell>
          <cell r="AA580" t="str">
            <v>Operational</v>
          </cell>
          <cell r="AB580" t="str">
            <v>Operational</v>
          </cell>
          <cell r="AC580" t="str">
            <v>Operational</v>
          </cell>
          <cell r="AD580" t="str">
            <v>Operational</v>
          </cell>
          <cell r="AE580" t="str">
            <v>Operational</v>
          </cell>
          <cell r="AF580" t="str">
            <v>Operational</v>
          </cell>
        </row>
        <row r="581">
          <cell r="N581" t="str">
            <v>Russian Federation</v>
          </cell>
          <cell r="W581" t="str">
            <v>Operational</v>
          </cell>
          <cell r="X581" t="str">
            <v>Operational</v>
          </cell>
          <cell r="Y581" t="str">
            <v>Operational</v>
          </cell>
          <cell r="Z581" t="str">
            <v>Operational</v>
          </cell>
          <cell r="AA581" t="str">
            <v>Operational</v>
          </cell>
          <cell r="AB581" t="str">
            <v>Operational</v>
          </cell>
          <cell r="AC581" t="str">
            <v>Operational</v>
          </cell>
          <cell r="AD581" t="str">
            <v>Operational</v>
          </cell>
          <cell r="AE581" t="str">
            <v>Operational</v>
          </cell>
          <cell r="AF581" t="str">
            <v>Operational</v>
          </cell>
        </row>
        <row r="582">
          <cell r="N582" t="str">
            <v>Russian Federation</v>
          </cell>
          <cell r="W582" t="str">
            <v>Operational</v>
          </cell>
          <cell r="X582" t="str">
            <v>Operational</v>
          </cell>
          <cell r="Y582" t="str">
            <v>Operational</v>
          </cell>
          <cell r="Z582" t="str">
            <v>Operational</v>
          </cell>
          <cell r="AA582" t="str">
            <v>Operational</v>
          </cell>
          <cell r="AB582" t="str">
            <v>Operational</v>
          </cell>
          <cell r="AC582" t="str">
            <v>Operational</v>
          </cell>
          <cell r="AD582" t="str">
            <v>Operational</v>
          </cell>
          <cell r="AE582" t="str">
            <v>Operational</v>
          </cell>
          <cell r="AF582" t="str">
            <v>Operational</v>
          </cell>
        </row>
        <row r="583">
          <cell r="N583" t="str">
            <v>Russian Federation</v>
          </cell>
          <cell r="W583" t="str">
            <v>Operational</v>
          </cell>
          <cell r="X583" t="str">
            <v>Operational</v>
          </cell>
          <cell r="Y583" t="str">
            <v>Operational</v>
          </cell>
          <cell r="Z583" t="str">
            <v>Operational</v>
          </cell>
          <cell r="AA583" t="str">
            <v>Operational</v>
          </cell>
          <cell r="AB583" t="str">
            <v>Operational</v>
          </cell>
          <cell r="AC583" t="str">
            <v>Operational</v>
          </cell>
          <cell r="AD583" t="str">
            <v>Operational</v>
          </cell>
          <cell r="AE583" t="str">
            <v>Operational</v>
          </cell>
          <cell r="AF583" t="str">
            <v>Operational</v>
          </cell>
        </row>
        <row r="584">
          <cell r="N584" t="str">
            <v>Russian Federation</v>
          </cell>
          <cell r="W584" t="str">
            <v>Operational</v>
          </cell>
          <cell r="X584" t="str">
            <v>Operational</v>
          </cell>
          <cell r="Y584" t="str">
            <v>Operational</v>
          </cell>
          <cell r="Z584" t="str">
            <v>Operational</v>
          </cell>
          <cell r="AA584" t="str">
            <v>Operational</v>
          </cell>
          <cell r="AB584" t="str">
            <v>Operational</v>
          </cell>
          <cell r="AC584" t="str">
            <v>Operational</v>
          </cell>
          <cell r="AD584" t="str">
            <v>Operational</v>
          </cell>
          <cell r="AE584" t="str">
            <v>Operational</v>
          </cell>
          <cell r="AF584" t="str">
            <v>Operational</v>
          </cell>
        </row>
        <row r="585">
          <cell r="N585" t="str">
            <v>Russian Federation</v>
          </cell>
          <cell r="W585" t="str">
            <v>Operational</v>
          </cell>
          <cell r="X585" t="str">
            <v>Operational</v>
          </cell>
          <cell r="Y585" t="str">
            <v>Operational</v>
          </cell>
          <cell r="Z585" t="str">
            <v>Operational</v>
          </cell>
          <cell r="AA585" t="str">
            <v>Operational</v>
          </cell>
          <cell r="AB585" t="str">
            <v>Operational</v>
          </cell>
          <cell r="AC585" t="str">
            <v>Operational</v>
          </cell>
          <cell r="AD585" t="str">
            <v>Operational</v>
          </cell>
          <cell r="AE585" t="str">
            <v>Operational</v>
          </cell>
          <cell r="AF585" t="str">
            <v>Operational</v>
          </cell>
        </row>
        <row r="586">
          <cell r="N586" t="str">
            <v>Russian Federation</v>
          </cell>
          <cell r="W586" t="str">
            <v>Operational</v>
          </cell>
          <cell r="X586" t="str">
            <v>Operational</v>
          </cell>
          <cell r="Y586" t="str">
            <v>Operational</v>
          </cell>
          <cell r="Z586" t="str">
            <v>Operational</v>
          </cell>
          <cell r="AA586" t="str">
            <v>Operational</v>
          </cell>
          <cell r="AB586" t="str">
            <v>Operational</v>
          </cell>
          <cell r="AC586" t="str">
            <v>Operational</v>
          </cell>
          <cell r="AD586" t="str">
            <v>Operational</v>
          </cell>
          <cell r="AE586" t="str">
            <v>Operational</v>
          </cell>
          <cell r="AF586" t="str">
            <v>Operational</v>
          </cell>
        </row>
        <row r="587">
          <cell r="N587" t="str">
            <v>Russian Federation</v>
          </cell>
          <cell r="W587" t="str">
            <v>Operational</v>
          </cell>
          <cell r="X587" t="str">
            <v>Operational</v>
          </cell>
          <cell r="Y587" t="str">
            <v>Operational</v>
          </cell>
          <cell r="Z587" t="str">
            <v>Operational</v>
          </cell>
          <cell r="AA587" t="str">
            <v>Operational</v>
          </cell>
          <cell r="AB587" t="str">
            <v>Operational</v>
          </cell>
          <cell r="AC587" t="str">
            <v>Operational</v>
          </cell>
          <cell r="AD587" t="str">
            <v>Operational</v>
          </cell>
          <cell r="AE587" t="str">
            <v>Operational</v>
          </cell>
          <cell r="AF587" t="str">
            <v>Operational</v>
          </cell>
        </row>
        <row r="588">
          <cell r="N588" t="str">
            <v>Russian Federation</v>
          </cell>
          <cell r="W588" t="str">
            <v>Operational</v>
          </cell>
          <cell r="X588" t="str">
            <v>Operational</v>
          </cell>
          <cell r="Y588" t="str">
            <v>Operational</v>
          </cell>
          <cell r="Z588" t="str">
            <v>Operational</v>
          </cell>
          <cell r="AA588" t="str">
            <v>Operational</v>
          </cell>
          <cell r="AB588" t="str">
            <v>Operational</v>
          </cell>
          <cell r="AC588" t="str">
            <v>Operational</v>
          </cell>
          <cell r="AD588" t="str">
            <v>Operational</v>
          </cell>
          <cell r="AE588" t="str">
            <v>Operational</v>
          </cell>
          <cell r="AF588" t="str">
            <v>Operational</v>
          </cell>
        </row>
        <row r="589">
          <cell r="N589" t="str">
            <v>Russian Federation</v>
          </cell>
          <cell r="W589" t="str">
            <v>Operational</v>
          </cell>
          <cell r="X589" t="str">
            <v>Operational</v>
          </cell>
          <cell r="Y589" t="str">
            <v>Operational</v>
          </cell>
          <cell r="Z589" t="str">
            <v>Operational</v>
          </cell>
          <cell r="AA589" t="str">
            <v>Operational</v>
          </cell>
          <cell r="AB589" t="str">
            <v>Operational</v>
          </cell>
          <cell r="AC589" t="str">
            <v>Operational</v>
          </cell>
          <cell r="AD589" t="str">
            <v>Operational</v>
          </cell>
          <cell r="AE589" t="str">
            <v>Operational</v>
          </cell>
          <cell r="AF589" t="str">
            <v>Operational</v>
          </cell>
        </row>
        <row r="590">
          <cell r="N590" t="str">
            <v>Russian Federation</v>
          </cell>
          <cell r="W590" t="str">
            <v>Operational</v>
          </cell>
          <cell r="X590" t="str">
            <v>Operational</v>
          </cell>
          <cell r="Y590" t="str">
            <v>Operational</v>
          </cell>
          <cell r="Z590" t="str">
            <v>Operational</v>
          </cell>
          <cell r="AA590" t="str">
            <v>Operational</v>
          </cell>
          <cell r="AB590" t="str">
            <v>Operational</v>
          </cell>
          <cell r="AC590" t="str">
            <v>Operational</v>
          </cell>
          <cell r="AD590" t="str">
            <v>Operational</v>
          </cell>
          <cell r="AE590" t="str">
            <v>Operational</v>
          </cell>
          <cell r="AF590" t="str">
            <v>Operational</v>
          </cell>
        </row>
        <row r="591">
          <cell r="N591" t="str">
            <v>Russian Federation</v>
          </cell>
          <cell r="W591" t="str">
            <v>Operational</v>
          </cell>
          <cell r="X591" t="str">
            <v>Operational</v>
          </cell>
          <cell r="Y591" t="str">
            <v>Operational</v>
          </cell>
          <cell r="Z591" t="str">
            <v>Operational</v>
          </cell>
          <cell r="AA591" t="str">
            <v>Operational</v>
          </cell>
          <cell r="AB591" t="str">
            <v>Operational</v>
          </cell>
          <cell r="AC591" t="str">
            <v>Operational</v>
          </cell>
          <cell r="AD591" t="str">
            <v>Operational</v>
          </cell>
          <cell r="AE591" t="str">
            <v>Operational</v>
          </cell>
          <cell r="AF591" t="str">
            <v>Operational</v>
          </cell>
        </row>
        <row r="592">
          <cell r="N592" t="str">
            <v>Russian Federation</v>
          </cell>
          <cell r="W592" t="str">
            <v>Operational</v>
          </cell>
          <cell r="X592" t="str">
            <v>Operational</v>
          </cell>
          <cell r="Y592" t="str">
            <v>Operational</v>
          </cell>
          <cell r="Z592" t="str">
            <v>Operational</v>
          </cell>
          <cell r="AA592" t="str">
            <v>Operational</v>
          </cell>
          <cell r="AB592" t="str">
            <v>Operational</v>
          </cell>
          <cell r="AC592" t="str">
            <v>Operational</v>
          </cell>
          <cell r="AD592" t="str">
            <v>Operational</v>
          </cell>
          <cell r="AE592" t="str">
            <v>Operational</v>
          </cell>
          <cell r="AF592" t="str">
            <v>Operational</v>
          </cell>
        </row>
        <row r="593">
          <cell r="N593" t="str">
            <v>Russian Federation</v>
          </cell>
          <cell r="W593" t="str">
            <v>Under Construction</v>
          </cell>
          <cell r="X593" t="str">
            <v>Under Construction</v>
          </cell>
          <cell r="Y593" t="str">
            <v>Under Construction</v>
          </cell>
          <cell r="Z593" t="str">
            <v>Under Construction</v>
          </cell>
          <cell r="AA593" t="str">
            <v>Under Construction</v>
          </cell>
          <cell r="AB593" t="str">
            <v>Under Construction</v>
          </cell>
          <cell r="AC593" t="str">
            <v>Under Construction</v>
          </cell>
          <cell r="AD593" t="str">
            <v>Under Construction</v>
          </cell>
          <cell r="AE593" t="str">
            <v>Under Construction</v>
          </cell>
          <cell r="AF593" t="str">
            <v>Under Construction</v>
          </cell>
        </row>
        <row r="594">
          <cell r="N594" t="str">
            <v>Saudi Arabia</v>
          </cell>
          <cell r="W594" t="str">
            <v>Operational</v>
          </cell>
          <cell r="X594" t="str">
            <v>Operational</v>
          </cell>
          <cell r="Y594" t="str">
            <v>Operational</v>
          </cell>
          <cell r="Z594" t="str">
            <v>Operational</v>
          </cell>
          <cell r="AA594" t="str">
            <v>Operational</v>
          </cell>
          <cell r="AB594" t="str">
            <v>Operational</v>
          </cell>
          <cell r="AC594" t="str">
            <v>Operational</v>
          </cell>
          <cell r="AD594" t="str">
            <v>Operational</v>
          </cell>
          <cell r="AE594" t="str">
            <v>Operational</v>
          </cell>
          <cell r="AF594" t="str">
            <v>Operational</v>
          </cell>
        </row>
        <row r="595">
          <cell r="N595" t="str">
            <v>Slovak Republic</v>
          </cell>
          <cell r="W595" t="str">
            <v>Operational</v>
          </cell>
          <cell r="X595" t="str">
            <v>Operational</v>
          </cell>
          <cell r="Y595" t="str">
            <v>Operational</v>
          </cell>
          <cell r="Z595" t="str">
            <v>Operational</v>
          </cell>
          <cell r="AA595" t="str">
            <v>Operational</v>
          </cell>
          <cell r="AB595" t="str">
            <v>Operational</v>
          </cell>
          <cell r="AC595" t="str">
            <v>Operational</v>
          </cell>
          <cell r="AD595" t="str">
            <v>Operational</v>
          </cell>
          <cell r="AE595" t="str">
            <v>Operational</v>
          </cell>
          <cell r="AF595" t="str">
            <v>Operational</v>
          </cell>
        </row>
        <row r="596">
          <cell r="N596" t="str">
            <v>Slovak Republic</v>
          </cell>
          <cell r="W596" t="str">
            <v>Operational</v>
          </cell>
          <cell r="X596" t="str">
            <v>Operational</v>
          </cell>
          <cell r="Y596" t="str">
            <v>Operational</v>
          </cell>
          <cell r="Z596" t="str">
            <v>Operational</v>
          </cell>
          <cell r="AA596" t="str">
            <v>Operational</v>
          </cell>
          <cell r="AB596" t="str">
            <v>Operational</v>
          </cell>
          <cell r="AC596" t="str">
            <v>Operational</v>
          </cell>
          <cell r="AD596" t="str">
            <v>Operational</v>
          </cell>
          <cell r="AE596" t="str">
            <v>Operational</v>
          </cell>
          <cell r="AF596" t="str">
            <v>Operational</v>
          </cell>
        </row>
        <row r="597">
          <cell r="N597" t="str">
            <v>Slovak Republic</v>
          </cell>
          <cell r="W597" t="str">
            <v>Operational</v>
          </cell>
          <cell r="X597" t="str">
            <v>Operational</v>
          </cell>
          <cell r="Y597" t="str">
            <v>Operational</v>
          </cell>
          <cell r="Z597" t="str">
            <v>Operational</v>
          </cell>
          <cell r="AA597" t="str">
            <v>Operational</v>
          </cell>
          <cell r="AB597" t="str">
            <v>Operational</v>
          </cell>
          <cell r="AC597" t="str">
            <v>Operational</v>
          </cell>
          <cell r="AD597" t="str">
            <v>Operational</v>
          </cell>
          <cell r="AE597" t="str">
            <v>Operational</v>
          </cell>
          <cell r="AF597" t="str">
            <v>Operational</v>
          </cell>
        </row>
        <row r="598">
          <cell r="N598" t="str">
            <v>Slovak Republic</v>
          </cell>
          <cell r="W598" t="str">
            <v>Operational</v>
          </cell>
          <cell r="X598" t="str">
            <v>Operational</v>
          </cell>
          <cell r="Y598" t="str">
            <v>Operational</v>
          </cell>
          <cell r="Z598" t="str">
            <v>Operational</v>
          </cell>
          <cell r="AA598" t="str">
            <v>Operational</v>
          </cell>
          <cell r="AB598" t="str">
            <v>Operational</v>
          </cell>
          <cell r="AC598" t="str">
            <v>Operational</v>
          </cell>
          <cell r="AD598" t="str">
            <v>Operational</v>
          </cell>
          <cell r="AE598" t="str">
            <v>Operational</v>
          </cell>
          <cell r="AF598" t="str">
            <v>Operational</v>
          </cell>
        </row>
        <row r="599">
          <cell r="N599" t="str">
            <v>Slovak Republic</v>
          </cell>
          <cell r="W599" t="str">
            <v>Operational</v>
          </cell>
          <cell r="X599" t="str">
            <v>Operational</v>
          </cell>
          <cell r="Y599" t="str">
            <v>Operational</v>
          </cell>
          <cell r="Z599" t="str">
            <v>Operational</v>
          </cell>
          <cell r="AA599" t="str">
            <v>Operational</v>
          </cell>
          <cell r="AB599" t="str">
            <v>Operational</v>
          </cell>
          <cell r="AC599" t="str">
            <v>Operational</v>
          </cell>
          <cell r="AD599" t="str">
            <v>Operational</v>
          </cell>
          <cell r="AE599" t="str">
            <v>Operational</v>
          </cell>
          <cell r="AF599" t="str">
            <v>Operational</v>
          </cell>
        </row>
        <row r="600">
          <cell r="N600" t="str">
            <v>Slovak Republic</v>
          </cell>
          <cell r="W600" t="str">
            <v>Operational</v>
          </cell>
          <cell r="X600" t="str">
            <v>Operational</v>
          </cell>
          <cell r="Y600" t="str">
            <v>Operational</v>
          </cell>
          <cell r="Z600" t="str">
            <v>Operational</v>
          </cell>
          <cell r="AA600" t="str">
            <v>Operational</v>
          </cell>
          <cell r="AB600" t="str">
            <v>Operational</v>
          </cell>
          <cell r="AC600" t="str">
            <v>Operational</v>
          </cell>
          <cell r="AD600" t="str">
            <v>Operational</v>
          </cell>
          <cell r="AE600" t="str">
            <v>Operational</v>
          </cell>
          <cell r="AF600" t="str">
            <v>Operational</v>
          </cell>
        </row>
        <row r="601">
          <cell r="N601" t="str">
            <v>Slovak Republic</v>
          </cell>
          <cell r="W601" t="str">
            <v>Operational</v>
          </cell>
          <cell r="X601" t="str">
            <v>Operational</v>
          </cell>
          <cell r="Y601" t="str">
            <v>Operational</v>
          </cell>
          <cell r="Z601" t="str">
            <v>Operational</v>
          </cell>
          <cell r="AA601" t="str">
            <v>Operational</v>
          </cell>
          <cell r="AB601" t="str">
            <v>Operational</v>
          </cell>
          <cell r="AC601" t="str">
            <v>Operational</v>
          </cell>
          <cell r="AD601" t="str">
            <v>Operational</v>
          </cell>
          <cell r="AE601" t="str">
            <v>Operational</v>
          </cell>
          <cell r="AF601" t="str">
            <v>Operational</v>
          </cell>
        </row>
        <row r="602">
          <cell r="N602" t="str">
            <v>Slovak Republic</v>
          </cell>
          <cell r="W602" t="str">
            <v>Operational</v>
          </cell>
          <cell r="X602" t="str">
            <v>Operational</v>
          </cell>
          <cell r="Y602" t="str">
            <v>Operational</v>
          </cell>
          <cell r="Z602" t="str">
            <v>Operational</v>
          </cell>
          <cell r="AA602" t="str">
            <v>Operational</v>
          </cell>
          <cell r="AB602" t="str">
            <v>Operational</v>
          </cell>
          <cell r="AC602" t="str">
            <v>Operational</v>
          </cell>
          <cell r="AD602" t="str">
            <v>Operational</v>
          </cell>
          <cell r="AE602" t="str">
            <v>Operational</v>
          </cell>
          <cell r="AF602" t="str">
            <v>Operational</v>
          </cell>
        </row>
        <row r="603">
          <cell r="N603" t="str">
            <v>Slovak Republic</v>
          </cell>
          <cell r="W603" t="str">
            <v>Operational</v>
          </cell>
          <cell r="X603" t="str">
            <v>Operational</v>
          </cell>
          <cell r="Y603" t="str">
            <v>Operational</v>
          </cell>
          <cell r="Z603" t="str">
            <v>Operational</v>
          </cell>
          <cell r="AA603" t="str">
            <v>Operational</v>
          </cell>
          <cell r="AB603" t="str">
            <v>Operational</v>
          </cell>
          <cell r="AC603" t="str">
            <v>Operational</v>
          </cell>
          <cell r="AD603" t="str">
            <v>Operational</v>
          </cell>
          <cell r="AE603" t="str">
            <v>Operational</v>
          </cell>
          <cell r="AF603" t="str">
            <v>Operational</v>
          </cell>
        </row>
        <row r="604">
          <cell r="N604" t="str">
            <v>Slovak Republic</v>
          </cell>
          <cell r="W604" t="str">
            <v>Operational</v>
          </cell>
          <cell r="X604" t="str">
            <v>Operational</v>
          </cell>
          <cell r="Y604" t="str">
            <v>Operational</v>
          </cell>
          <cell r="Z604" t="str">
            <v>Operational</v>
          </cell>
          <cell r="AA604" t="str">
            <v>Operational</v>
          </cell>
          <cell r="AB604" t="str">
            <v>Operational</v>
          </cell>
          <cell r="AC604" t="str">
            <v>Operational</v>
          </cell>
          <cell r="AD604" t="str">
            <v>Operational</v>
          </cell>
          <cell r="AE604" t="str">
            <v>Operational</v>
          </cell>
          <cell r="AF604" t="str">
            <v>Operational</v>
          </cell>
        </row>
        <row r="605">
          <cell r="N605" t="str">
            <v>Slovak Republic</v>
          </cell>
          <cell r="W605" t="str">
            <v>Operational</v>
          </cell>
          <cell r="X605" t="str">
            <v>Operational</v>
          </cell>
          <cell r="Y605" t="str">
            <v>Operational</v>
          </cell>
          <cell r="Z605" t="str">
            <v>Operational</v>
          </cell>
          <cell r="AA605" t="str">
            <v>Operational</v>
          </cell>
          <cell r="AB605" t="str">
            <v>Operational</v>
          </cell>
          <cell r="AC605" t="str">
            <v>Operational</v>
          </cell>
          <cell r="AD605" t="str">
            <v>Operational</v>
          </cell>
          <cell r="AE605" t="str">
            <v>Operational</v>
          </cell>
          <cell r="AF605" t="str">
            <v>Operational</v>
          </cell>
        </row>
        <row r="606">
          <cell r="N606" t="str">
            <v>South Africa</v>
          </cell>
          <cell r="W606" t="str">
            <v>Operational</v>
          </cell>
          <cell r="X606" t="str">
            <v>Operational</v>
          </cell>
          <cell r="Y606" t="str">
            <v>Operational</v>
          </cell>
          <cell r="Z606" t="str">
            <v>Operational</v>
          </cell>
          <cell r="AA606" t="str">
            <v>Operational</v>
          </cell>
          <cell r="AB606" t="str">
            <v>Operational</v>
          </cell>
          <cell r="AC606" t="str">
            <v>Operational</v>
          </cell>
          <cell r="AD606" t="str">
            <v>Operational</v>
          </cell>
          <cell r="AE606" t="str">
            <v>Operational</v>
          </cell>
          <cell r="AF606" t="str">
            <v>Operational</v>
          </cell>
        </row>
        <row r="607">
          <cell r="N607" t="str">
            <v>South Africa</v>
          </cell>
          <cell r="W607" t="str">
            <v>Operational</v>
          </cell>
          <cell r="X607" t="str">
            <v>Operational</v>
          </cell>
          <cell r="Y607" t="str">
            <v>Operational</v>
          </cell>
          <cell r="Z607" t="str">
            <v>Operational</v>
          </cell>
          <cell r="AA607" t="str">
            <v>Operational</v>
          </cell>
          <cell r="AB607" t="str">
            <v>Operational</v>
          </cell>
          <cell r="AC607" t="str">
            <v>Operational</v>
          </cell>
          <cell r="AD607" t="str">
            <v>Operational</v>
          </cell>
          <cell r="AE607" t="str">
            <v>Operational</v>
          </cell>
          <cell r="AF607" t="str">
            <v>Operational</v>
          </cell>
        </row>
        <row r="608">
          <cell r="N608" t="str">
            <v>South Africa</v>
          </cell>
          <cell r="W608" t="str">
            <v>Operational</v>
          </cell>
          <cell r="X608" t="str">
            <v>Operational</v>
          </cell>
          <cell r="Y608" t="str">
            <v>Operational</v>
          </cell>
          <cell r="Z608" t="str">
            <v>Operational</v>
          </cell>
          <cell r="AA608" t="str">
            <v>Operational</v>
          </cell>
          <cell r="AB608" t="str">
            <v>Operational</v>
          </cell>
          <cell r="AC608" t="str">
            <v>Operational</v>
          </cell>
          <cell r="AD608" t="str">
            <v>Operational</v>
          </cell>
          <cell r="AE608" t="str">
            <v>Operational</v>
          </cell>
          <cell r="AF608" t="str">
            <v>Operational</v>
          </cell>
        </row>
        <row r="609">
          <cell r="N609" t="str">
            <v>South Africa</v>
          </cell>
          <cell r="W609" t="str">
            <v>Operational</v>
          </cell>
          <cell r="X609" t="str">
            <v>Operational</v>
          </cell>
          <cell r="Y609" t="str">
            <v>Operational</v>
          </cell>
          <cell r="Z609" t="str">
            <v>Operational</v>
          </cell>
          <cell r="AA609" t="str">
            <v>Operational</v>
          </cell>
          <cell r="AB609" t="str">
            <v>Operational</v>
          </cell>
          <cell r="AC609" t="str">
            <v>Operational</v>
          </cell>
          <cell r="AD609" t="str">
            <v>Operational</v>
          </cell>
          <cell r="AE609" t="str">
            <v>Operational</v>
          </cell>
          <cell r="AF609" t="str">
            <v>Operational</v>
          </cell>
        </row>
        <row r="610">
          <cell r="N610" t="str">
            <v>South Africa</v>
          </cell>
          <cell r="W610" t="str">
            <v>Operational</v>
          </cell>
          <cell r="X610" t="str">
            <v>Operational</v>
          </cell>
          <cell r="Y610" t="str">
            <v>Operational</v>
          </cell>
          <cell r="Z610" t="str">
            <v>Operational</v>
          </cell>
          <cell r="AA610" t="str">
            <v>Operational</v>
          </cell>
          <cell r="AB610" t="str">
            <v>Operational</v>
          </cell>
          <cell r="AC610" t="str">
            <v>Operational</v>
          </cell>
          <cell r="AD610" t="str">
            <v>Operational</v>
          </cell>
          <cell r="AE610" t="str">
            <v>Operational</v>
          </cell>
          <cell r="AF610" t="str">
            <v>Operational</v>
          </cell>
        </row>
        <row r="611">
          <cell r="N611" t="str">
            <v>South Africa</v>
          </cell>
          <cell r="W611" t="str">
            <v>Operational</v>
          </cell>
          <cell r="X611" t="str">
            <v>Operational</v>
          </cell>
          <cell r="Y611" t="str">
            <v>Operational</v>
          </cell>
          <cell r="Z611" t="str">
            <v>Operational</v>
          </cell>
          <cell r="AA611" t="str">
            <v>Operational</v>
          </cell>
          <cell r="AB611" t="str">
            <v>Operational</v>
          </cell>
          <cell r="AC611" t="str">
            <v>Operational</v>
          </cell>
          <cell r="AD611" t="str">
            <v>Operational</v>
          </cell>
          <cell r="AE611" t="str">
            <v>Operational</v>
          </cell>
          <cell r="AF611" t="str">
            <v>Operational</v>
          </cell>
        </row>
        <row r="612">
          <cell r="N612" t="str">
            <v>South Africa</v>
          </cell>
          <cell r="W612" t="str">
            <v>Operational</v>
          </cell>
          <cell r="X612" t="str">
            <v>Operational</v>
          </cell>
          <cell r="Y612" t="str">
            <v>Operational</v>
          </cell>
          <cell r="Z612" t="str">
            <v>Operational</v>
          </cell>
          <cell r="AA612" t="str">
            <v>Operational</v>
          </cell>
          <cell r="AB612" t="str">
            <v>Operational</v>
          </cell>
          <cell r="AC612" t="str">
            <v>Operational</v>
          </cell>
          <cell r="AD612" t="str">
            <v>Operational</v>
          </cell>
          <cell r="AE612" t="str">
            <v>Operational</v>
          </cell>
          <cell r="AF612" t="str">
            <v>Operational</v>
          </cell>
        </row>
        <row r="613">
          <cell r="N613" t="str">
            <v>South Africa</v>
          </cell>
          <cell r="W613" t="str">
            <v>Operational</v>
          </cell>
          <cell r="X613" t="str">
            <v>Operational</v>
          </cell>
          <cell r="Y613" t="str">
            <v>Operational</v>
          </cell>
          <cell r="Z613" t="str">
            <v>Operational</v>
          </cell>
          <cell r="AA613" t="str">
            <v>Operational</v>
          </cell>
          <cell r="AB613" t="str">
            <v>Operational</v>
          </cell>
          <cell r="AC613" t="str">
            <v>Operational</v>
          </cell>
          <cell r="AD613" t="str">
            <v>Operational</v>
          </cell>
          <cell r="AE613" t="str">
            <v>Operational</v>
          </cell>
          <cell r="AF613" t="str">
            <v>Operational</v>
          </cell>
        </row>
        <row r="614">
          <cell r="N614" t="str">
            <v>South Africa</v>
          </cell>
          <cell r="W614" t="str">
            <v>Operational</v>
          </cell>
          <cell r="X614" t="str">
            <v>Operational</v>
          </cell>
          <cell r="Y614" t="str">
            <v>Operational</v>
          </cell>
          <cell r="Z614" t="str">
            <v>Operational</v>
          </cell>
          <cell r="AA614" t="str">
            <v>Operational</v>
          </cell>
          <cell r="AB614" t="str">
            <v>Operational</v>
          </cell>
          <cell r="AC614" t="str">
            <v>Operational</v>
          </cell>
          <cell r="AD614" t="str">
            <v>Operational</v>
          </cell>
          <cell r="AE614" t="str">
            <v>Operational</v>
          </cell>
          <cell r="AF614" t="str">
            <v>Operational</v>
          </cell>
        </row>
        <row r="615">
          <cell r="N615" t="str">
            <v>South Africa</v>
          </cell>
          <cell r="W615" t="str">
            <v>Operational</v>
          </cell>
          <cell r="X615" t="str">
            <v>Operational</v>
          </cell>
          <cell r="Y615" t="str">
            <v>Operational</v>
          </cell>
          <cell r="Z615" t="str">
            <v>Operational</v>
          </cell>
          <cell r="AA615" t="str">
            <v>Operational</v>
          </cell>
          <cell r="AB615" t="str">
            <v>Operational</v>
          </cell>
          <cell r="AC615" t="str">
            <v>Operational</v>
          </cell>
          <cell r="AD615" t="str">
            <v>Operational</v>
          </cell>
          <cell r="AE615" t="str">
            <v>Operational</v>
          </cell>
          <cell r="AF615" t="str">
            <v>Operational</v>
          </cell>
        </row>
        <row r="616">
          <cell r="N616" t="str">
            <v>South Africa</v>
          </cell>
          <cell r="W616" t="str">
            <v>Operational</v>
          </cell>
          <cell r="X616" t="str">
            <v>Operational</v>
          </cell>
          <cell r="Y616" t="str">
            <v>Operational</v>
          </cell>
          <cell r="Z616" t="str">
            <v>Operational</v>
          </cell>
          <cell r="AA616" t="str">
            <v>Operational</v>
          </cell>
          <cell r="AB616" t="str">
            <v>Operational</v>
          </cell>
          <cell r="AC616" t="str">
            <v>Operational</v>
          </cell>
          <cell r="AD616" t="str">
            <v>Operational</v>
          </cell>
          <cell r="AE616" t="str">
            <v>Operational</v>
          </cell>
          <cell r="AF616" t="str">
            <v>Operational</v>
          </cell>
        </row>
        <row r="617">
          <cell r="N617" t="str">
            <v>South Africa</v>
          </cell>
          <cell r="W617" t="str">
            <v>Operational</v>
          </cell>
          <cell r="X617" t="str">
            <v>Operational</v>
          </cell>
          <cell r="Y617" t="str">
            <v>Operational</v>
          </cell>
          <cell r="Z617" t="str">
            <v>Operational</v>
          </cell>
          <cell r="AA617" t="str">
            <v>Operational</v>
          </cell>
          <cell r="AB617" t="str">
            <v>Operational</v>
          </cell>
          <cell r="AC617" t="str">
            <v>Operational</v>
          </cell>
          <cell r="AD617" t="str">
            <v>Operational</v>
          </cell>
          <cell r="AE617" t="str">
            <v>Operational</v>
          </cell>
          <cell r="AF617" t="str">
            <v>Operational</v>
          </cell>
        </row>
        <row r="618">
          <cell r="N618" t="str">
            <v>South Africa</v>
          </cell>
          <cell r="W618" t="str">
            <v>Operational</v>
          </cell>
          <cell r="X618" t="str">
            <v>Operational</v>
          </cell>
          <cell r="Y618" t="str">
            <v>Operational</v>
          </cell>
          <cell r="Z618" t="str">
            <v>Operational</v>
          </cell>
          <cell r="AA618" t="str">
            <v>Operational</v>
          </cell>
          <cell r="AB618" t="str">
            <v>Operational</v>
          </cell>
          <cell r="AC618" t="str">
            <v>Operational</v>
          </cell>
          <cell r="AD618" t="str">
            <v>Operational</v>
          </cell>
          <cell r="AE618" t="str">
            <v>Operational</v>
          </cell>
          <cell r="AF618" t="str">
            <v>Operational</v>
          </cell>
        </row>
        <row r="619">
          <cell r="N619" t="str">
            <v>South Africa</v>
          </cell>
          <cell r="W619" t="str">
            <v>Not Operational</v>
          </cell>
          <cell r="X619" t="str">
            <v>Not Operational</v>
          </cell>
          <cell r="Y619" t="str">
            <v>Not Operational</v>
          </cell>
          <cell r="Z619" t="str">
            <v>Not Operational</v>
          </cell>
          <cell r="AA619" t="str">
            <v>Not Operational</v>
          </cell>
          <cell r="AB619" t="str">
            <v>Not Operational</v>
          </cell>
          <cell r="AC619" t="str">
            <v>Not Operational</v>
          </cell>
          <cell r="AD619" t="str">
            <v>Not Operational</v>
          </cell>
          <cell r="AE619" t="str">
            <v>Not Operational</v>
          </cell>
          <cell r="AF619" t="str">
            <v>Not Operational</v>
          </cell>
        </row>
        <row r="620">
          <cell r="N620" t="str">
            <v>South Africa</v>
          </cell>
          <cell r="W620" t="str">
            <v>Operational</v>
          </cell>
          <cell r="X620" t="str">
            <v>Operational</v>
          </cell>
          <cell r="Y620" t="str">
            <v>Operational</v>
          </cell>
          <cell r="Z620" t="str">
            <v>Operational</v>
          </cell>
          <cell r="AA620" t="str">
            <v>Operational</v>
          </cell>
          <cell r="AB620" t="str">
            <v>Operational</v>
          </cell>
          <cell r="AC620" t="str">
            <v>Operational</v>
          </cell>
          <cell r="AD620" t="str">
            <v>Operational</v>
          </cell>
          <cell r="AE620" t="str">
            <v>Operational</v>
          </cell>
          <cell r="AF620" t="str">
            <v>Operational</v>
          </cell>
        </row>
        <row r="621">
          <cell r="N621" t="str">
            <v>South Africa</v>
          </cell>
          <cell r="W621" t="str">
            <v>Operational</v>
          </cell>
          <cell r="X621" t="str">
            <v>Operational</v>
          </cell>
          <cell r="Y621" t="str">
            <v>Operational</v>
          </cell>
          <cell r="Z621" t="str">
            <v>Operational</v>
          </cell>
          <cell r="AA621" t="str">
            <v>Operational</v>
          </cell>
          <cell r="AB621" t="str">
            <v>Operational</v>
          </cell>
          <cell r="AC621" t="str">
            <v>Operational</v>
          </cell>
          <cell r="AD621" t="str">
            <v>Operational</v>
          </cell>
          <cell r="AE621" t="str">
            <v>Operational</v>
          </cell>
          <cell r="AF621" t="str">
            <v>Operational</v>
          </cell>
        </row>
        <row r="622">
          <cell r="N622" t="str">
            <v>South Africa</v>
          </cell>
          <cell r="W622" t="str">
            <v>Operational</v>
          </cell>
          <cell r="X622" t="str">
            <v>Operational</v>
          </cell>
          <cell r="Y622" t="str">
            <v>Operational</v>
          </cell>
          <cell r="Z622" t="str">
            <v>Operational</v>
          </cell>
          <cell r="AA622" t="str">
            <v>Operational</v>
          </cell>
          <cell r="AB622" t="str">
            <v>Operational</v>
          </cell>
          <cell r="AC622" t="str">
            <v>Operational</v>
          </cell>
          <cell r="AD622" t="str">
            <v>Operational</v>
          </cell>
          <cell r="AE622" t="str">
            <v>Operational</v>
          </cell>
          <cell r="AF622" t="str">
            <v>Operational</v>
          </cell>
        </row>
        <row r="623">
          <cell r="N623" t="str">
            <v>South Africa</v>
          </cell>
          <cell r="W623" t="str">
            <v>Operational</v>
          </cell>
          <cell r="X623" t="str">
            <v>Operational</v>
          </cell>
          <cell r="Y623" t="str">
            <v>Operational</v>
          </cell>
          <cell r="Z623" t="str">
            <v>Operational</v>
          </cell>
          <cell r="AA623" t="str">
            <v>Operational</v>
          </cell>
          <cell r="AB623" t="str">
            <v>Operational</v>
          </cell>
          <cell r="AC623" t="str">
            <v>Operational</v>
          </cell>
          <cell r="AD623" t="str">
            <v>Operational</v>
          </cell>
          <cell r="AE623" t="str">
            <v>Operational</v>
          </cell>
          <cell r="AF623" t="str">
            <v>Operational</v>
          </cell>
        </row>
        <row r="624">
          <cell r="N624" t="str">
            <v>South Africa</v>
          </cell>
          <cell r="W624" t="str">
            <v>Operational</v>
          </cell>
          <cell r="X624" t="str">
            <v>Operational</v>
          </cell>
          <cell r="Y624" t="str">
            <v>Operational</v>
          </cell>
          <cell r="Z624" t="str">
            <v>Operational</v>
          </cell>
          <cell r="AA624" t="str">
            <v>Operational</v>
          </cell>
          <cell r="AB624" t="str">
            <v>Operational</v>
          </cell>
          <cell r="AC624" t="str">
            <v>Operational</v>
          </cell>
          <cell r="AD624" t="str">
            <v>Operational</v>
          </cell>
          <cell r="AE624" t="str">
            <v>Operational</v>
          </cell>
          <cell r="AF624" t="str">
            <v>Operational</v>
          </cell>
        </row>
        <row r="625">
          <cell r="N625" t="str">
            <v>South Africa</v>
          </cell>
          <cell r="W625" t="str">
            <v>Operational</v>
          </cell>
          <cell r="X625" t="str">
            <v>Operational</v>
          </cell>
          <cell r="Y625" t="str">
            <v>Operational</v>
          </cell>
          <cell r="Z625" t="str">
            <v>Operational</v>
          </cell>
          <cell r="AA625" t="str">
            <v>Operational</v>
          </cell>
          <cell r="AB625" t="str">
            <v>Operational</v>
          </cell>
          <cell r="AC625" t="str">
            <v>Operational</v>
          </cell>
          <cell r="AD625" t="str">
            <v>Operational</v>
          </cell>
          <cell r="AE625" t="str">
            <v>Operational</v>
          </cell>
          <cell r="AF625" t="str">
            <v>Operational</v>
          </cell>
        </row>
        <row r="626">
          <cell r="N626" t="str">
            <v>South Africa</v>
          </cell>
          <cell r="W626" t="str">
            <v>Operational</v>
          </cell>
          <cell r="X626" t="str">
            <v>Operational</v>
          </cell>
          <cell r="Y626" t="str">
            <v>Operational</v>
          </cell>
          <cell r="Z626" t="str">
            <v>Operational</v>
          </cell>
          <cell r="AA626" t="str">
            <v>Operational</v>
          </cell>
          <cell r="AB626" t="str">
            <v>Operational</v>
          </cell>
          <cell r="AC626" t="str">
            <v>Operational</v>
          </cell>
          <cell r="AD626" t="str">
            <v>Operational</v>
          </cell>
          <cell r="AE626" t="str">
            <v>Operational</v>
          </cell>
          <cell r="AF626" t="str">
            <v>Operational</v>
          </cell>
        </row>
        <row r="627">
          <cell r="N627" t="str">
            <v>South Africa</v>
          </cell>
          <cell r="W627" t="str">
            <v>Under Construction</v>
          </cell>
          <cell r="X627" t="str">
            <v>Under Construction</v>
          </cell>
          <cell r="Y627" t="str">
            <v>Under Construction</v>
          </cell>
          <cell r="Z627" t="str">
            <v>Under Construction</v>
          </cell>
          <cell r="AA627" t="str">
            <v>Under Construction</v>
          </cell>
          <cell r="AB627" t="str">
            <v>Under Construction</v>
          </cell>
          <cell r="AC627" t="str">
            <v>Under Construction</v>
          </cell>
          <cell r="AD627" t="str">
            <v>Under Construction</v>
          </cell>
          <cell r="AE627" t="str">
            <v>Under Construction</v>
          </cell>
          <cell r="AF627" t="str">
            <v>Under Construction</v>
          </cell>
        </row>
        <row r="628">
          <cell r="N628" t="str">
            <v>Spain</v>
          </cell>
          <cell r="W628" t="str">
            <v>Operational</v>
          </cell>
          <cell r="X628" t="str">
            <v>Not Operational</v>
          </cell>
          <cell r="Y628" t="str">
            <v>Not Operational</v>
          </cell>
          <cell r="Z628" t="str">
            <v>Not Operational</v>
          </cell>
          <cell r="AA628" t="str">
            <v>Not Operational</v>
          </cell>
          <cell r="AB628" t="str">
            <v>Not Operational</v>
          </cell>
          <cell r="AC628" t="str">
            <v>Not Operational</v>
          </cell>
          <cell r="AD628" t="str">
            <v>Non Operational</v>
          </cell>
          <cell r="AE628" t="str">
            <v>Not Operational</v>
          </cell>
          <cell r="AF628" t="str">
            <v>Not Operational</v>
          </cell>
        </row>
        <row r="629">
          <cell r="N629" t="str">
            <v>Spain</v>
          </cell>
          <cell r="W629" t="str">
            <v>Operational</v>
          </cell>
          <cell r="X629" t="str">
            <v>Operational</v>
          </cell>
          <cell r="Y629" t="str">
            <v>Operational</v>
          </cell>
          <cell r="Z629" t="str">
            <v>Operational</v>
          </cell>
          <cell r="AA629" t="str">
            <v>Operational</v>
          </cell>
          <cell r="AB629" t="str">
            <v>Operational</v>
          </cell>
          <cell r="AC629" t="str">
            <v>Operational</v>
          </cell>
          <cell r="AD629" t="str">
            <v>Operational</v>
          </cell>
          <cell r="AE629" t="str">
            <v>Operational</v>
          </cell>
          <cell r="AF629" t="str">
            <v>Operational</v>
          </cell>
        </row>
        <row r="630">
          <cell r="N630" t="str">
            <v>Spain</v>
          </cell>
          <cell r="W630" t="str">
            <v>Operational</v>
          </cell>
          <cell r="X630" t="str">
            <v>Operational</v>
          </cell>
          <cell r="Y630" t="str">
            <v>Operational</v>
          </cell>
          <cell r="Z630" t="str">
            <v>Operational</v>
          </cell>
          <cell r="AA630" t="str">
            <v>Operational</v>
          </cell>
          <cell r="AB630" t="str">
            <v>Operational</v>
          </cell>
          <cell r="AC630" t="str">
            <v>Operational</v>
          </cell>
          <cell r="AD630" t="str">
            <v>Operational</v>
          </cell>
          <cell r="AE630" t="str">
            <v>Operational</v>
          </cell>
          <cell r="AF630" t="str">
            <v>Operational</v>
          </cell>
        </row>
        <row r="631">
          <cell r="N631" t="str">
            <v>Spain</v>
          </cell>
          <cell r="W631" t="str">
            <v>Operational</v>
          </cell>
          <cell r="X631" t="str">
            <v>Operational</v>
          </cell>
          <cell r="Y631" t="str">
            <v>Operational</v>
          </cell>
          <cell r="Z631" t="str">
            <v>Operational</v>
          </cell>
          <cell r="AA631" t="str">
            <v>Operational</v>
          </cell>
          <cell r="AB631" t="str">
            <v>Operational</v>
          </cell>
          <cell r="AC631" t="str">
            <v>Operational</v>
          </cell>
          <cell r="AD631" t="str">
            <v>Operational</v>
          </cell>
          <cell r="AE631" t="str">
            <v>Operational</v>
          </cell>
          <cell r="AF631" t="str">
            <v>Operational</v>
          </cell>
        </row>
        <row r="632">
          <cell r="N632" t="str">
            <v>Spain</v>
          </cell>
          <cell r="W632" t="str">
            <v>Operational</v>
          </cell>
          <cell r="X632" t="str">
            <v>Operational</v>
          </cell>
          <cell r="Y632" t="str">
            <v>Operational</v>
          </cell>
          <cell r="Z632" t="str">
            <v>Operational</v>
          </cell>
          <cell r="AA632" t="str">
            <v>Operational</v>
          </cell>
          <cell r="AB632" t="str">
            <v>Operational</v>
          </cell>
          <cell r="AC632" t="str">
            <v>Operational</v>
          </cell>
          <cell r="AD632" t="str">
            <v>Operational</v>
          </cell>
          <cell r="AE632" t="str">
            <v>Operational</v>
          </cell>
          <cell r="AF632" t="str">
            <v>Operational</v>
          </cell>
        </row>
        <row r="633">
          <cell r="N633" t="str">
            <v>Spain</v>
          </cell>
          <cell r="W633" t="str">
            <v>Operational</v>
          </cell>
          <cell r="X633" t="str">
            <v>Operational</v>
          </cell>
          <cell r="Y633" t="str">
            <v>Operational</v>
          </cell>
          <cell r="Z633" t="str">
            <v>Operational</v>
          </cell>
          <cell r="AA633" t="str">
            <v>Operational</v>
          </cell>
          <cell r="AB633" t="str">
            <v>Operational</v>
          </cell>
          <cell r="AC633" t="str">
            <v>Operational</v>
          </cell>
          <cell r="AD633" t="str">
            <v>Operational</v>
          </cell>
          <cell r="AE633" t="str">
            <v>Operational</v>
          </cell>
          <cell r="AF633" t="str">
            <v>Operational</v>
          </cell>
        </row>
        <row r="634">
          <cell r="N634" t="str">
            <v>Spain</v>
          </cell>
          <cell r="W634" t="str">
            <v>Operational</v>
          </cell>
          <cell r="X634" t="str">
            <v>Operational</v>
          </cell>
          <cell r="Y634" t="str">
            <v>Operational</v>
          </cell>
          <cell r="Z634" t="str">
            <v>Operational</v>
          </cell>
          <cell r="AA634" t="str">
            <v>Operational</v>
          </cell>
          <cell r="AB634" t="str">
            <v>Operational</v>
          </cell>
          <cell r="AC634" t="str">
            <v>Operational</v>
          </cell>
          <cell r="AD634" t="str">
            <v>Operational</v>
          </cell>
          <cell r="AE634" t="str">
            <v>Operational</v>
          </cell>
          <cell r="AF634" t="str">
            <v>Operational</v>
          </cell>
        </row>
        <row r="635">
          <cell r="N635" t="str">
            <v>Spain</v>
          </cell>
          <cell r="W635" t="str">
            <v>Operational</v>
          </cell>
          <cell r="X635" t="str">
            <v>Operational</v>
          </cell>
          <cell r="Y635" t="str">
            <v>Operational</v>
          </cell>
          <cell r="Z635" t="str">
            <v>Operational</v>
          </cell>
          <cell r="AA635" t="str">
            <v>Operational</v>
          </cell>
          <cell r="AB635" t="str">
            <v>Operational</v>
          </cell>
          <cell r="AC635" t="str">
            <v>Operational</v>
          </cell>
          <cell r="AD635" t="str">
            <v>Operational</v>
          </cell>
          <cell r="AE635" t="str">
            <v>Operational</v>
          </cell>
          <cell r="AF635" t="str">
            <v>Operational</v>
          </cell>
        </row>
        <row r="636">
          <cell r="N636" t="str">
            <v>Spain</v>
          </cell>
          <cell r="W636" t="str">
            <v>Operational</v>
          </cell>
          <cell r="X636" t="str">
            <v>Operational</v>
          </cell>
          <cell r="Y636" t="str">
            <v>Operational</v>
          </cell>
          <cell r="Z636" t="str">
            <v>Operational</v>
          </cell>
          <cell r="AA636" t="str">
            <v>Operational</v>
          </cell>
          <cell r="AB636" t="str">
            <v>Operational</v>
          </cell>
          <cell r="AC636" t="str">
            <v>Operational</v>
          </cell>
          <cell r="AD636" t="str">
            <v>Operational</v>
          </cell>
          <cell r="AE636" t="str">
            <v>Operational</v>
          </cell>
          <cell r="AF636" t="str">
            <v>Operational</v>
          </cell>
        </row>
        <row r="637">
          <cell r="N637" t="str">
            <v>Spain</v>
          </cell>
          <cell r="W637" t="str">
            <v>Operational</v>
          </cell>
          <cell r="X637" t="str">
            <v>Operational</v>
          </cell>
          <cell r="Y637" t="str">
            <v>Operational</v>
          </cell>
          <cell r="Z637" t="str">
            <v>Operational</v>
          </cell>
          <cell r="AA637" t="str">
            <v>Operational</v>
          </cell>
          <cell r="AB637" t="str">
            <v>Operational</v>
          </cell>
          <cell r="AC637" t="str">
            <v>Operational</v>
          </cell>
          <cell r="AD637" t="str">
            <v>Operational</v>
          </cell>
          <cell r="AE637" t="str">
            <v>Operational</v>
          </cell>
          <cell r="AF637" t="str">
            <v>Operational</v>
          </cell>
        </row>
        <row r="638">
          <cell r="N638" t="str">
            <v>Spain</v>
          </cell>
          <cell r="W638" t="str">
            <v>Operational</v>
          </cell>
          <cell r="X638" t="str">
            <v>Operational</v>
          </cell>
          <cell r="Y638" t="str">
            <v>Operational</v>
          </cell>
          <cell r="Z638" t="str">
            <v>Operational</v>
          </cell>
          <cell r="AA638" t="str">
            <v>Operational</v>
          </cell>
          <cell r="AB638" t="str">
            <v>Operational</v>
          </cell>
          <cell r="AC638" t="str">
            <v>Operational</v>
          </cell>
          <cell r="AD638" t="str">
            <v>Operational</v>
          </cell>
          <cell r="AE638" t="str">
            <v>Operational</v>
          </cell>
          <cell r="AF638" t="str">
            <v>Operational</v>
          </cell>
        </row>
        <row r="639">
          <cell r="N639" t="str">
            <v>Spain</v>
          </cell>
          <cell r="W639" t="str">
            <v>Operational</v>
          </cell>
          <cell r="X639" t="str">
            <v>Operational</v>
          </cell>
          <cell r="Y639" t="str">
            <v>Operational</v>
          </cell>
          <cell r="Z639" t="str">
            <v>Operational</v>
          </cell>
          <cell r="AA639" t="str">
            <v>Operational</v>
          </cell>
          <cell r="AB639" t="str">
            <v>Operational</v>
          </cell>
          <cell r="AC639" t="str">
            <v>Operational</v>
          </cell>
          <cell r="AD639" t="str">
            <v>Operational</v>
          </cell>
          <cell r="AE639" t="str">
            <v>Operational</v>
          </cell>
          <cell r="AF639" t="str">
            <v>Operational</v>
          </cell>
        </row>
        <row r="640">
          <cell r="N640" t="str">
            <v>Spain</v>
          </cell>
          <cell r="W640" t="str">
            <v>Operational</v>
          </cell>
          <cell r="X640" t="str">
            <v>Operational</v>
          </cell>
          <cell r="Y640" t="str">
            <v>Operational</v>
          </cell>
          <cell r="Z640" t="str">
            <v>Operational</v>
          </cell>
          <cell r="AA640" t="str">
            <v>Operational</v>
          </cell>
          <cell r="AB640" t="str">
            <v>Operational</v>
          </cell>
          <cell r="AC640" t="str">
            <v>Operational</v>
          </cell>
          <cell r="AD640" t="str">
            <v>Operational</v>
          </cell>
          <cell r="AE640" t="str">
            <v>Operational</v>
          </cell>
          <cell r="AF640" t="str">
            <v>Operational</v>
          </cell>
        </row>
        <row r="641">
          <cell r="N641" t="str">
            <v>Spain</v>
          </cell>
          <cell r="W641" t="str">
            <v>Operational</v>
          </cell>
          <cell r="X641" t="str">
            <v>Operational</v>
          </cell>
          <cell r="Y641" t="str">
            <v>Operational</v>
          </cell>
          <cell r="Z641" t="str">
            <v>Operational</v>
          </cell>
          <cell r="AA641" t="str">
            <v>Operational</v>
          </cell>
          <cell r="AB641" t="str">
            <v>Operational</v>
          </cell>
          <cell r="AC641" t="str">
            <v>Operational</v>
          </cell>
          <cell r="AD641" t="str">
            <v>Operational</v>
          </cell>
          <cell r="AE641" t="str">
            <v>Operational</v>
          </cell>
          <cell r="AF641" t="str">
            <v>Operational</v>
          </cell>
        </row>
        <row r="642">
          <cell r="N642" t="str">
            <v>Spain</v>
          </cell>
          <cell r="W642" t="str">
            <v>Operational</v>
          </cell>
          <cell r="X642" t="str">
            <v>Operational</v>
          </cell>
          <cell r="Y642" t="str">
            <v>Operational</v>
          </cell>
          <cell r="Z642" t="str">
            <v>Operational</v>
          </cell>
          <cell r="AA642" t="str">
            <v>Operational</v>
          </cell>
          <cell r="AB642" t="str">
            <v>Operational</v>
          </cell>
          <cell r="AC642" t="str">
            <v>Operational</v>
          </cell>
          <cell r="AD642" t="str">
            <v>Operational</v>
          </cell>
          <cell r="AE642" t="str">
            <v>Operational</v>
          </cell>
          <cell r="AF642" t="str">
            <v>Operational</v>
          </cell>
        </row>
        <row r="643">
          <cell r="N643" t="str">
            <v>Spain</v>
          </cell>
          <cell r="W643" t="str">
            <v>Operational</v>
          </cell>
          <cell r="X643" t="str">
            <v>Operational</v>
          </cell>
          <cell r="Y643" t="str">
            <v>Operational</v>
          </cell>
          <cell r="Z643" t="str">
            <v>Operational</v>
          </cell>
          <cell r="AA643" t="str">
            <v>Operational</v>
          </cell>
          <cell r="AB643" t="str">
            <v>Operational</v>
          </cell>
          <cell r="AC643" t="str">
            <v>Operational</v>
          </cell>
          <cell r="AD643" t="str">
            <v>Operational</v>
          </cell>
          <cell r="AE643" t="str">
            <v>Operational</v>
          </cell>
          <cell r="AF643" t="str">
            <v>Operational</v>
          </cell>
        </row>
        <row r="644">
          <cell r="N644" t="str">
            <v>Spain</v>
          </cell>
          <cell r="W644" t="str">
            <v>Operational</v>
          </cell>
          <cell r="X644" t="str">
            <v>Operational</v>
          </cell>
          <cell r="Y644" t="str">
            <v>Operational</v>
          </cell>
          <cell r="Z644" t="str">
            <v>Operational</v>
          </cell>
          <cell r="AA644" t="str">
            <v>Operational</v>
          </cell>
          <cell r="AB644" t="str">
            <v>Operational</v>
          </cell>
          <cell r="AC644" t="str">
            <v>Operational</v>
          </cell>
          <cell r="AD644" t="str">
            <v>Operational</v>
          </cell>
          <cell r="AE644" t="str">
            <v>Operational</v>
          </cell>
          <cell r="AF644" t="str">
            <v>Operational</v>
          </cell>
        </row>
        <row r="645">
          <cell r="N645" t="str">
            <v>Spain</v>
          </cell>
          <cell r="W645" t="str">
            <v>Operational</v>
          </cell>
          <cell r="X645" t="str">
            <v>Operational</v>
          </cell>
          <cell r="Y645" t="str">
            <v>Operational</v>
          </cell>
          <cell r="Z645" t="str">
            <v>Operational</v>
          </cell>
          <cell r="AA645" t="str">
            <v>Operational</v>
          </cell>
          <cell r="AB645" t="str">
            <v>Operational</v>
          </cell>
          <cell r="AC645" t="str">
            <v>Operational</v>
          </cell>
          <cell r="AD645" t="str">
            <v>Operational</v>
          </cell>
          <cell r="AE645" t="str">
            <v>Operational</v>
          </cell>
          <cell r="AF645" t="str">
            <v>Operational</v>
          </cell>
        </row>
        <row r="646">
          <cell r="N646" t="str">
            <v>Spain</v>
          </cell>
          <cell r="W646" t="str">
            <v>Operational</v>
          </cell>
          <cell r="X646" t="str">
            <v>Operational</v>
          </cell>
          <cell r="Y646" t="str">
            <v>Operational</v>
          </cell>
          <cell r="Z646" t="str">
            <v>Operational</v>
          </cell>
          <cell r="AA646" t="str">
            <v>Operational</v>
          </cell>
          <cell r="AB646" t="str">
            <v>Operational</v>
          </cell>
          <cell r="AC646" t="str">
            <v>Operational</v>
          </cell>
          <cell r="AD646" t="str">
            <v>Operational</v>
          </cell>
          <cell r="AE646" t="str">
            <v>Operational</v>
          </cell>
          <cell r="AF646" t="str">
            <v>Operational</v>
          </cell>
        </row>
        <row r="647">
          <cell r="N647" t="str">
            <v>Spain</v>
          </cell>
          <cell r="W647" t="str">
            <v>Operational</v>
          </cell>
          <cell r="X647" t="str">
            <v>Operational</v>
          </cell>
          <cell r="Y647" t="str">
            <v>Operational</v>
          </cell>
          <cell r="Z647" t="str">
            <v>Operational</v>
          </cell>
          <cell r="AA647" t="str">
            <v>Operational</v>
          </cell>
          <cell r="AB647" t="str">
            <v>Operational</v>
          </cell>
          <cell r="AC647" t="str">
            <v>Operational</v>
          </cell>
          <cell r="AD647" t="str">
            <v>Operational</v>
          </cell>
          <cell r="AE647" t="str">
            <v>Operational</v>
          </cell>
          <cell r="AF647" t="str">
            <v>Operational</v>
          </cell>
        </row>
        <row r="648">
          <cell r="N648" t="str">
            <v>Spain</v>
          </cell>
          <cell r="W648" t="str">
            <v>Operational</v>
          </cell>
          <cell r="X648" t="str">
            <v>Operational</v>
          </cell>
          <cell r="Y648" t="str">
            <v>Operational</v>
          </cell>
          <cell r="Z648" t="str">
            <v>Operational</v>
          </cell>
          <cell r="AA648" t="str">
            <v>Operational</v>
          </cell>
          <cell r="AB648" t="str">
            <v>Operational</v>
          </cell>
          <cell r="AC648" t="str">
            <v>Operational</v>
          </cell>
          <cell r="AD648" t="str">
            <v>Operational</v>
          </cell>
          <cell r="AE648" t="str">
            <v>Operational</v>
          </cell>
          <cell r="AF648" t="str">
            <v>Operational</v>
          </cell>
        </row>
        <row r="649">
          <cell r="N649" t="str">
            <v>Spain</v>
          </cell>
          <cell r="W649" t="str">
            <v>Under Construction</v>
          </cell>
          <cell r="X649" t="str">
            <v>Operational</v>
          </cell>
          <cell r="Y649" t="str">
            <v>Operational</v>
          </cell>
          <cell r="Z649" t="str">
            <v>Operational</v>
          </cell>
          <cell r="AA649" t="str">
            <v>Operational</v>
          </cell>
          <cell r="AB649" t="str">
            <v>Operational</v>
          </cell>
          <cell r="AC649" t="str">
            <v>Operational</v>
          </cell>
          <cell r="AD649" t="str">
            <v>Operational</v>
          </cell>
          <cell r="AE649" t="str">
            <v>Operational</v>
          </cell>
          <cell r="AF649" t="str">
            <v>Operational</v>
          </cell>
        </row>
        <row r="650">
          <cell r="N650" t="str">
            <v>Spain</v>
          </cell>
          <cell r="W650" t="str">
            <v>Operational</v>
          </cell>
          <cell r="X650" t="str">
            <v>Operational</v>
          </cell>
          <cell r="Y650" t="str">
            <v>Operational</v>
          </cell>
          <cell r="Z650" t="str">
            <v>Operational</v>
          </cell>
          <cell r="AA650" t="str">
            <v>Operational</v>
          </cell>
          <cell r="AB650" t="str">
            <v>Operational</v>
          </cell>
          <cell r="AC650" t="str">
            <v>Operational</v>
          </cell>
          <cell r="AD650" t="str">
            <v>Operational</v>
          </cell>
          <cell r="AE650" t="str">
            <v>Operational</v>
          </cell>
          <cell r="AF650" t="str">
            <v>Operational</v>
          </cell>
        </row>
        <row r="651">
          <cell r="N651" t="str">
            <v>Spain</v>
          </cell>
          <cell r="W651" t="str">
            <v>Operational</v>
          </cell>
          <cell r="X651" t="str">
            <v>Operational</v>
          </cell>
          <cell r="Y651" t="str">
            <v>Operational</v>
          </cell>
          <cell r="Z651" t="str">
            <v>Operational</v>
          </cell>
          <cell r="AA651" t="str">
            <v>Operational</v>
          </cell>
          <cell r="AB651" t="str">
            <v>Operational</v>
          </cell>
          <cell r="AC651" t="str">
            <v>Operational</v>
          </cell>
          <cell r="AD651" t="str">
            <v>Operational</v>
          </cell>
          <cell r="AE651" t="str">
            <v>Operational</v>
          </cell>
          <cell r="AF651" t="str">
            <v>Operational</v>
          </cell>
        </row>
        <row r="652">
          <cell r="N652" t="str">
            <v>Spain</v>
          </cell>
          <cell r="W652" t="str">
            <v>Operational</v>
          </cell>
          <cell r="X652" t="str">
            <v>Operational</v>
          </cell>
          <cell r="Y652" t="str">
            <v>Operational</v>
          </cell>
          <cell r="Z652" t="str">
            <v>Operational</v>
          </cell>
          <cell r="AA652" t="str">
            <v>Operational</v>
          </cell>
          <cell r="AB652" t="str">
            <v>Operational</v>
          </cell>
          <cell r="AC652" t="str">
            <v>Operational</v>
          </cell>
          <cell r="AD652" t="str">
            <v>Operational</v>
          </cell>
          <cell r="AE652" t="str">
            <v>Operational</v>
          </cell>
          <cell r="AF652" t="str">
            <v>Operational</v>
          </cell>
        </row>
        <row r="653">
          <cell r="N653" t="str">
            <v>Spain</v>
          </cell>
          <cell r="W653" t="str">
            <v>Operational</v>
          </cell>
          <cell r="X653" t="str">
            <v>Operational</v>
          </cell>
          <cell r="Y653" t="str">
            <v>Operational</v>
          </cell>
          <cell r="Z653" t="str">
            <v>Operational</v>
          </cell>
          <cell r="AA653" t="str">
            <v>Operational</v>
          </cell>
          <cell r="AB653" t="str">
            <v>Operational</v>
          </cell>
          <cell r="AC653" t="str">
            <v>Operational</v>
          </cell>
          <cell r="AD653" t="str">
            <v>Operational</v>
          </cell>
          <cell r="AE653" t="str">
            <v>Operational</v>
          </cell>
          <cell r="AF653" t="str">
            <v>Operational</v>
          </cell>
        </row>
        <row r="654">
          <cell r="N654" t="str">
            <v>Spain</v>
          </cell>
          <cell r="W654" t="str">
            <v>Operational</v>
          </cell>
          <cell r="X654" t="str">
            <v>Operational</v>
          </cell>
          <cell r="Y654" t="str">
            <v>Operational</v>
          </cell>
          <cell r="Z654" t="str">
            <v>Operational</v>
          </cell>
          <cell r="AA654" t="str">
            <v>Operational</v>
          </cell>
          <cell r="AB654" t="str">
            <v>Operational</v>
          </cell>
          <cell r="AC654" t="str">
            <v>Operational</v>
          </cell>
          <cell r="AD654" t="str">
            <v>Operational</v>
          </cell>
          <cell r="AE654" t="str">
            <v>Operational</v>
          </cell>
          <cell r="AF654" t="str">
            <v>Operational</v>
          </cell>
        </row>
        <row r="655">
          <cell r="N655" t="str">
            <v>Spain</v>
          </cell>
          <cell r="W655" t="str">
            <v>Operational</v>
          </cell>
          <cell r="X655" t="str">
            <v>Operational</v>
          </cell>
          <cell r="Y655" t="str">
            <v>Operational</v>
          </cell>
          <cell r="Z655" t="str">
            <v>Operational</v>
          </cell>
          <cell r="AA655" t="str">
            <v>Operational</v>
          </cell>
          <cell r="AB655" t="str">
            <v>Operational</v>
          </cell>
          <cell r="AC655" t="str">
            <v>Operational</v>
          </cell>
          <cell r="AD655" t="str">
            <v>Operational</v>
          </cell>
          <cell r="AE655" t="str">
            <v>Operational</v>
          </cell>
          <cell r="AF655" t="str">
            <v>Operational</v>
          </cell>
        </row>
        <row r="656">
          <cell r="N656" t="str">
            <v>Spain</v>
          </cell>
          <cell r="W656" t="str">
            <v>Operational</v>
          </cell>
          <cell r="X656" t="str">
            <v>Operational</v>
          </cell>
          <cell r="Y656" t="str">
            <v>Operational</v>
          </cell>
          <cell r="Z656" t="str">
            <v>Operational</v>
          </cell>
          <cell r="AA656" t="str">
            <v>Operational</v>
          </cell>
          <cell r="AB656" t="str">
            <v>Operational</v>
          </cell>
          <cell r="AC656" t="str">
            <v>Operational</v>
          </cell>
          <cell r="AD656" t="str">
            <v>Operational</v>
          </cell>
          <cell r="AE656" t="str">
            <v>Operational</v>
          </cell>
          <cell r="AF656" t="str">
            <v>Operational</v>
          </cell>
        </row>
        <row r="657">
          <cell r="N657" t="str">
            <v>Spain</v>
          </cell>
          <cell r="W657" t="str">
            <v>Operational</v>
          </cell>
          <cell r="X657" t="str">
            <v>Operational</v>
          </cell>
          <cell r="Y657" t="str">
            <v>Operational</v>
          </cell>
          <cell r="Z657" t="str">
            <v>Operational</v>
          </cell>
          <cell r="AA657" t="str">
            <v>Operational</v>
          </cell>
          <cell r="AB657" t="str">
            <v>Operational</v>
          </cell>
          <cell r="AC657" t="str">
            <v>Operational</v>
          </cell>
          <cell r="AD657" t="str">
            <v>Operational</v>
          </cell>
          <cell r="AE657" t="str">
            <v>Operational</v>
          </cell>
          <cell r="AF657" t="str">
            <v>Operational</v>
          </cell>
        </row>
        <row r="658">
          <cell r="N658" t="str">
            <v>Spain</v>
          </cell>
          <cell r="W658" t="str">
            <v>Operational</v>
          </cell>
          <cell r="X658" t="str">
            <v>Operational</v>
          </cell>
          <cell r="Y658" t="str">
            <v>Operational</v>
          </cell>
          <cell r="Z658" t="str">
            <v>Operational</v>
          </cell>
          <cell r="AA658" t="str">
            <v>Operational</v>
          </cell>
          <cell r="AB658" t="str">
            <v>Operational</v>
          </cell>
          <cell r="AC658" t="str">
            <v>Operational</v>
          </cell>
          <cell r="AD658" t="str">
            <v>Operational</v>
          </cell>
          <cell r="AE658" t="str">
            <v>Operational</v>
          </cell>
          <cell r="AF658" t="str">
            <v>Operational</v>
          </cell>
        </row>
        <row r="659">
          <cell r="N659" t="str">
            <v>Spain</v>
          </cell>
          <cell r="W659" t="str">
            <v>Operational</v>
          </cell>
          <cell r="X659" t="str">
            <v>Operational</v>
          </cell>
          <cell r="Y659" t="str">
            <v>Operational</v>
          </cell>
          <cell r="Z659" t="str">
            <v>Operational</v>
          </cell>
          <cell r="AA659" t="str">
            <v>Operational</v>
          </cell>
          <cell r="AB659" t="str">
            <v>Operational</v>
          </cell>
          <cell r="AC659" t="str">
            <v>Operational</v>
          </cell>
          <cell r="AD659" t="str">
            <v>Operational</v>
          </cell>
          <cell r="AE659" t="str">
            <v>Operational</v>
          </cell>
          <cell r="AF659" t="str">
            <v>Operational</v>
          </cell>
        </row>
        <row r="660">
          <cell r="N660" t="str">
            <v>Spain</v>
          </cell>
          <cell r="W660" t="str">
            <v>Operational</v>
          </cell>
          <cell r="X660" t="str">
            <v>Operational</v>
          </cell>
          <cell r="Y660" t="str">
            <v>Operational</v>
          </cell>
          <cell r="Z660" t="str">
            <v>Operational</v>
          </cell>
          <cell r="AA660" t="str">
            <v>Operational</v>
          </cell>
          <cell r="AB660" t="str">
            <v>Operational</v>
          </cell>
          <cell r="AC660" t="str">
            <v>Operational</v>
          </cell>
          <cell r="AD660" t="str">
            <v>Operational</v>
          </cell>
          <cell r="AE660" t="str">
            <v>Operational</v>
          </cell>
          <cell r="AF660" t="str">
            <v>Operational</v>
          </cell>
        </row>
        <row r="661">
          <cell r="N661" t="str">
            <v>Spain</v>
          </cell>
          <cell r="W661" t="str">
            <v>Operational</v>
          </cell>
          <cell r="X661" t="str">
            <v>Operational</v>
          </cell>
          <cell r="Y661" t="str">
            <v>Operational</v>
          </cell>
          <cell r="Z661" t="str">
            <v>Operational</v>
          </cell>
          <cell r="AA661" t="str">
            <v>Operational</v>
          </cell>
          <cell r="AB661" t="str">
            <v>Operational</v>
          </cell>
          <cell r="AC661" t="str">
            <v>Operational</v>
          </cell>
          <cell r="AD661" t="str">
            <v>Operational</v>
          </cell>
          <cell r="AE661" t="str">
            <v>Operational</v>
          </cell>
          <cell r="AF661" t="str">
            <v>Operational</v>
          </cell>
        </row>
        <row r="662">
          <cell r="N662" t="str">
            <v>Spain</v>
          </cell>
          <cell r="W662" t="str">
            <v>Operational</v>
          </cell>
          <cell r="X662" t="str">
            <v>Operational</v>
          </cell>
          <cell r="Y662" t="str">
            <v>Operational</v>
          </cell>
          <cell r="Z662" t="str">
            <v>Operational</v>
          </cell>
          <cell r="AA662" t="str">
            <v>Operational</v>
          </cell>
          <cell r="AB662" t="str">
            <v>Operational</v>
          </cell>
          <cell r="AC662" t="str">
            <v>Operational</v>
          </cell>
          <cell r="AD662" t="str">
            <v>Operational</v>
          </cell>
          <cell r="AE662" t="str">
            <v>Operational</v>
          </cell>
          <cell r="AF662" t="str">
            <v>Operational</v>
          </cell>
        </row>
        <row r="663">
          <cell r="N663" t="str">
            <v>Spain</v>
          </cell>
          <cell r="W663" t="str">
            <v>Operational</v>
          </cell>
          <cell r="X663" t="str">
            <v>Operational</v>
          </cell>
          <cell r="Y663" t="str">
            <v>Operational</v>
          </cell>
          <cell r="Z663" t="str">
            <v>Operational</v>
          </cell>
          <cell r="AA663" t="str">
            <v>Operational</v>
          </cell>
          <cell r="AB663" t="str">
            <v>Operational</v>
          </cell>
          <cell r="AC663" t="str">
            <v>Operational</v>
          </cell>
          <cell r="AD663" t="str">
            <v>Operational</v>
          </cell>
          <cell r="AE663" t="str">
            <v>Operational</v>
          </cell>
          <cell r="AF663" t="str">
            <v>Operational</v>
          </cell>
        </row>
        <row r="664">
          <cell r="N664" t="str">
            <v>Spain</v>
          </cell>
          <cell r="W664" t="str">
            <v>Operational</v>
          </cell>
          <cell r="X664" t="str">
            <v>Operational</v>
          </cell>
          <cell r="Y664" t="str">
            <v>Operational</v>
          </cell>
          <cell r="Z664" t="str">
            <v>Operational</v>
          </cell>
          <cell r="AA664" t="str">
            <v>Operational</v>
          </cell>
          <cell r="AB664" t="str">
            <v>Operational</v>
          </cell>
          <cell r="AC664" t="str">
            <v>Operational</v>
          </cell>
          <cell r="AD664" t="str">
            <v>Operational</v>
          </cell>
          <cell r="AE664" t="str">
            <v>Operational</v>
          </cell>
          <cell r="AF664" t="str">
            <v>Operational</v>
          </cell>
        </row>
        <row r="665">
          <cell r="N665" t="str">
            <v>Spain</v>
          </cell>
          <cell r="W665" t="str">
            <v>Operational</v>
          </cell>
          <cell r="X665" t="str">
            <v>Operational</v>
          </cell>
          <cell r="Y665" t="str">
            <v>Operational</v>
          </cell>
          <cell r="Z665" t="str">
            <v>Operational</v>
          </cell>
          <cell r="AA665" t="str">
            <v>Operational</v>
          </cell>
          <cell r="AB665" t="str">
            <v>Operational</v>
          </cell>
          <cell r="AC665" t="str">
            <v>Operational</v>
          </cell>
          <cell r="AD665" t="str">
            <v>Operational</v>
          </cell>
          <cell r="AE665" t="str">
            <v>Operational</v>
          </cell>
          <cell r="AF665" t="str">
            <v>Operational</v>
          </cell>
        </row>
        <row r="666">
          <cell r="N666" t="str">
            <v>Spain</v>
          </cell>
          <cell r="W666" t="str">
            <v>Operational</v>
          </cell>
          <cell r="X666" t="str">
            <v>Operational</v>
          </cell>
          <cell r="Y666" t="str">
            <v>Operational</v>
          </cell>
          <cell r="Z666" t="str">
            <v>Operational</v>
          </cell>
          <cell r="AA666" t="str">
            <v>Operational</v>
          </cell>
          <cell r="AB666" t="str">
            <v>Operational</v>
          </cell>
          <cell r="AC666" t="str">
            <v>Operational</v>
          </cell>
          <cell r="AD666" t="str">
            <v>Operational</v>
          </cell>
          <cell r="AE666" t="str">
            <v>Operational</v>
          </cell>
          <cell r="AF666" t="str">
            <v>Operational</v>
          </cell>
        </row>
        <row r="667">
          <cell r="N667" t="str">
            <v>Spain</v>
          </cell>
          <cell r="W667" t="str">
            <v>Operational</v>
          </cell>
          <cell r="X667" t="str">
            <v>Operational</v>
          </cell>
          <cell r="Y667" t="str">
            <v>Operational</v>
          </cell>
          <cell r="Z667" t="str">
            <v>Operational</v>
          </cell>
          <cell r="AA667" t="str">
            <v>Operational</v>
          </cell>
          <cell r="AB667" t="str">
            <v>Operational</v>
          </cell>
          <cell r="AC667" t="str">
            <v>Operational</v>
          </cell>
          <cell r="AD667" t="str">
            <v>Operational</v>
          </cell>
          <cell r="AE667" t="str">
            <v>Operational</v>
          </cell>
          <cell r="AF667" t="str">
            <v>Operational</v>
          </cell>
        </row>
        <row r="668">
          <cell r="N668" t="str">
            <v>Spain</v>
          </cell>
          <cell r="W668" t="str">
            <v>Operational</v>
          </cell>
          <cell r="X668" t="str">
            <v>Operational</v>
          </cell>
          <cell r="Y668" t="str">
            <v>Operational</v>
          </cell>
          <cell r="Z668" t="str">
            <v>Operational</v>
          </cell>
          <cell r="AA668" t="str">
            <v>Operational</v>
          </cell>
          <cell r="AB668" t="str">
            <v>Operational</v>
          </cell>
          <cell r="AC668" t="str">
            <v>Operational</v>
          </cell>
          <cell r="AD668" t="str">
            <v>Operational</v>
          </cell>
          <cell r="AE668" t="str">
            <v>Operational</v>
          </cell>
          <cell r="AF668" t="str">
            <v>Operational</v>
          </cell>
        </row>
        <row r="669">
          <cell r="N669" t="str">
            <v>Spain</v>
          </cell>
          <cell r="W669" t="str">
            <v>Operational</v>
          </cell>
          <cell r="X669" t="str">
            <v>Operational</v>
          </cell>
          <cell r="Y669" t="str">
            <v>Operational</v>
          </cell>
          <cell r="Z669" t="str">
            <v>Operational</v>
          </cell>
          <cell r="AA669" t="str">
            <v>Operational</v>
          </cell>
          <cell r="AB669" t="str">
            <v>Operational</v>
          </cell>
          <cell r="AC669" t="str">
            <v>Operational</v>
          </cell>
          <cell r="AD669" t="str">
            <v>Operational</v>
          </cell>
          <cell r="AE669" t="str">
            <v>Operational</v>
          </cell>
          <cell r="AF669" t="str">
            <v>Operational</v>
          </cell>
        </row>
        <row r="670">
          <cell r="N670" t="str">
            <v>Spain</v>
          </cell>
          <cell r="W670" t="str">
            <v>Operational</v>
          </cell>
          <cell r="X670" t="str">
            <v>Operational</v>
          </cell>
          <cell r="Y670" t="str">
            <v>Operational</v>
          </cell>
          <cell r="Z670" t="str">
            <v>Operational</v>
          </cell>
          <cell r="AA670" t="str">
            <v>Operational</v>
          </cell>
          <cell r="AB670" t="str">
            <v>Operational</v>
          </cell>
          <cell r="AC670" t="str">
            <v>Operational</v>
          </cell>
          <cell r="AD670" t="str">
            <v>Operational</v>
          </cell>
          <cell r="AE670" t="str">
            <v>Operational</v>
          </cell>
          <cell r="AF670" t="str">
            <v>Operational</v>
          </cell>
        </row>
        <row r="671">
          <cell r="N671" t="str">
            <v>Spain</v>
          </cell>
          <cell r="W671" t="str">
            <v>Operational</v>
          </cell>
          <cell r="X671" t="str">
            <v>Operational</v>
          </cell>
          <cell r="Y671" t="str">
            <v>Operational</v>
          </cell>
          <cell r="Z671" t="str">
            <v>Operational</v>
          </cell>
          <cell r="AA671" t="str">
            <v>Operational</v>
          </cell>
          <cell r="AB671" t="str">
            <v>Operational</v>
          </cell>
          <cell r="AC671" t="str">
            <v>Operational</v>
          </cell>
          <cell r="AD671" t="str">
            <v>Operational</v>
          </cell>
          <cell r="AE671" t="str">
            <v>Operational</v>
          </cell>
          <cell r="AF671" t="str">
            <v>Operational</v>
          </cell>
        </row>
        <row r="672">
          <cell r="N672" t="str">
            <v>Spain</v>
          </cell>
          <cell r="W672" t="str">
            <v>Operational</v>
          </cell>
          <cell r="X672" t="str">
            <v>Operational</v>
          </cell>
          <cell r="Y672" t="str">
            <v>Operational</v>
          </cell>
          <cell r="Z672" t="str">
            <v>Operational</v>
          </cell>
          <cell r="AA672" t="str">
            <v>Operational</v>
          </cell>
          <cell r="AB672" t="str">
            <v>Operational</v>
          </cell>
          <cell r="AC672" t="str">
            <v>Operational</v>
          </cell>
          <cell r="AD672" t="str">
            <v>Operational</v>
          </cell>
          <cell r="AE672" t="str">
            <v>Operational</v>
          </cell>
          <cell r="AF672" t="str">
            <v>Operational</v>
          </cell>
        </row>
        <row r="673">
          <cell r="N673" t="str">
            <v>Spain</v>
          </cell>
          <cell r="W673" t="str">
            <v>Operational</v>
          </cell>
          <cell r="X673" t="str">
            <v>Operational</v>
          </cell>
          <cell r="Y673" t="str">
            <v>Operational</v>
          </cell>
          <cell r="Z673" t="str">
            <v>Operational</v>
          </cell>
          <cell r="AA673" t="str">
            <v>Operational</v>
          </cell>
          <cell r="AB673" t="str">
            <v>Operational</v>
          </cell>
          <cell r="AC673" t="str">
            <v>Operational</v>
          </cell>
          <cell r="AD673" t="str">
            <v>Operational</v>
          </cell>
          <cell r="AE673" t="str">
            <v>Operational</v>
          </cell>
          <cell r="AF673" t="str">
            <v>Operational</v>
          </cell>
        </row>
        <row r="674">
          <cell r="N674" t="str">
            <v>Spain</v>
          </cell>
          <cell r="W674" t="str">
            <v>Operational</v>
          </cell>
          <cell r="X674" t="str">
            <v>Operational</v>
          </cell>
          <cell r="Y674" t="str">
            <v>Operational</v>
          </cell>
          <cell r="Z674" t="str">
            <v>Operational</v>
          </cell>
          <cell r="AA674" t="str">
            <v>Operational</v>
          </cell>
          <cell r="AB674" t="str">
            <v>Operational</v>
          </cell>
          <cell r="AC674" t="str">
            <v>Operational</v>
          </cell>
          <cell r="AD674" t="str">
            <v>Operational</v>
          </cell>
          <cell r="AE674" t="str">
            <v>Operational</v>
          </cell>
          <cell r="AF674" t="str">
            <v>Operational</v>
          </cell>
        </row>
        <row r="675">
          <cell r="N675" t="str">
            <v>Spain</v>
          </cell>
          <cell r="W675" t="str">
            <v>Operational</v>
          </cell>
          <cell r="X675" t="str">
            <v>Operational</v>
          </cell>
          <cell r="Y675" t="str">
            <v>Operational</v>
          </cell>
          <cell r="Z675" t="str">
            <v>Operational</v>
          </cell>
          <cell r="AA675" t="str">
            <v>Operational</v>
          </cell>
          <cell r="AB675" t="str">
            <v>Operational</v>
          </cell>
          <cell r="AC675" t="str">
            <v>Operational</v>
          </cell>
          <cell r="AD675" t="str">
            <v>Operational</v>
          </cell>
          <cell r="AE675" t="str">
            <v>Operational</v>
          </cell>
          <cell r="AF675" t="str">
            <v>Operational</v>
          </cell>
        </row>
        <row r="676">
          <cell r="N676" t="str">
            <v>Spain</v>
          </cell>
          <cell r="W676" t="str">
            <v>Under Construction</v>
          </cell>
          <cell r="X676" t="str">
            <v>Under Construction</v>
          </cell>
          <cell r="Y676" t="str">
            <v>Under Construction</v>
          </cell>
          <cell r="Z676" t="str">
            <v>Under Construction</v>
          </cell>
          <cell r="AA676" t="str">
            <v>Under Construction</v>
          </cell>
          <cell r="AB676" t="str">
            <v>Under Construction</v>
          </cell>
          <cell r="AC676" t="str">
            <v>Under Construction</v>
          </cell>
          <cell r="AD676" t="str">
            <v>Under Construction</v>
          </cell>
          <cell r="AE676" t="str">
            <v>Under Construction</v>
          </cell>
          <cell r="AF676" t="str">
            <v>Under Construction</v>
          </cell>
        </row>
        <row r="677">
          <cell r="N677" t="str">
            <v>Spain</v>
          </cell>
          <cell r="W677" t="str">
            <v>Under Construction</v>
          </cell>
          <cell r="X677" t="str">
            <v>Under Construction</v>
          </cell>
          <cell r="Y677" t="str">
            <v>Under Construction</v>
          </cell>
          <cell r="Z677" t="str">
            <v>Under Construction</v>
          </cell>
          <cell r="AA677" t="str">
            <v>Under Construction</v>
          </cell>
          <cell r="AB677" t="str">
            <v>Under Construction</v>
          </cell>
          <cell r="AC677" t="str">
            <v>Under Construction</v>
          </cell>
          <cell r="AD677" t="str">
            <v>Under Construction</v>
          </cell>
          <cell r="AE677" t="str">
            <v>Under Construction</v>
          </cell>
          <cell r="AF677" t="str">
            <v>Under Construction</v>
          </cell>
        </row>
        <row r="678">
          <cell r="N678" t="str">
            <v>Sweden</v>
          </cell>
          <cell r="W678" t="str">
            <v>Operational</v>
          </cell>
          <cell r="X678" t="str">
            <v>Operational</v>
          </cell>
          <cell r="Y678" t="str">
            <v>Operational</v>
          </cell>
          <cell r="Z678" t="str">
            <v>Operational</v>
          </cell>
          <cell r="AA678" t="str">
            <v>Operational</v>
          </cell>
          <cell r="AB678" t="str">
            <v>Operational</v>
          </cell>
          <cell r="AC678" t="str">
            <v>Operational</v>
          </cell>
          <cell r="AD678" t="str">
            <v>Operational</v>
          </cell>
          <cell r="AE678" t="str">
            <v>Operational</v>
          </cell>
          <cell r="AF678" t="str">
            <v>Operational</v>
          </cell>
        </row>
        <row r="679">
          <cell r="N679" t="str">
            <v>Sweden</v>
          </cell>
          <cell r="W679" t="str">
            <v>Operational</v>
          </cell>
          <cell r="X679" t="str">
            <v>Operational</v>
          </cell>
          <cell r="Y679" t="str">
            <v>Operational</v>
          </cell>
          <cell r="Z679" t="str">
            <v>Operational</v>
          </cell>
          <cell r="AA679" t="str">
            <v>Operational</v>
          </cell>
          <cell r="AB679" t="str">
            <v>Operational</v>
          </cell>
          <cell r="AC679" t="str">
            <v>Operational</v>
          </cell>
          <cell r="AD679" t="str">
            <v>Operational</v>
          </cell>
          <cell r="AE679" t="str">
            <v>Operational</v>
          </cell>
          <cell r="AF679" t="str">
            <v>Operational</v>
          </cell>
        </row>
        <row r="680">
          <cell r="N680" t="str">
            <v>Sweden</v>
          </cell>
          <cell r="W680" t="str">
            <v>Under Construction</v>
          </cell>
          <cell r="X680" t="str">
            <v>Under Construction</v>
          </cell>
          <cell r="Y680" t="str">
            <v>Under Construction</v>
          </cell>
          <cell r="Z680" t="str">
            <v>Under Construction</v>
          </cell>
          <cell r="AA680" t="str">
            <v>Under Construction</v>
          </cell>
          <cell r="AB680" t="str">
            <v>Under Construction</v>
          </cell>
          <cell r="AC680" t="str">
            <v>Under Construction</v>
          </cell>
          <cell r="AD680" t="str">
            <v>Under Construction</v>
          </cell>
          <cell r="AE680" t="str">
            <v>Operational</v>
          </cell>
          <cell r="AF680" t="str">
            <v>Operational</v>
          </cell>
        </row>
        <row r="681">
          <cell r="N681" t="str">
            <v>Sweden</v>
          </cell>
          <cell r="Z681"/>
          <cell r="AD681" t="str">
            <v>Under Construction</v>
          </cell>
          <cell r="AE681" t="str">
            <v>Under Construction</v>
          </cell>
          <cell r="AF681" t="str">
            <v>Operational</v>
          </cell>
        </row>
        <row r="682">
          <cell r="N682" t="str">
            <v>Sweden</v>
          </cell>
          <cell r="W682" t="str">
            <v>Under Construction</v>
          </cell>
          <cell r="X682" t="str">
            <v>Under Construction</v>
          </cell>
          <cell r="Y682" t="str">
            <v>Under Construction</v>
          </cell>
          <cell r="Z682" t="str">
            <v>Operational</v>
          </cell>
          <cell r="AA682" t="str">
            <v>Operational</v>
          </cell>
          <cell r="AB682" t="str">
            <v>Operational</v>
          </cell>
          <cell r="AC682" t="str">
            <v>Operational</v>
          </cell>
          <cell r="AD682" t="str">
            <v>Operational</v>
          </cell>
          <cell r="AE682" t="str">
            <v>Operational</v>
          </cell>
          <cell r="AF682" t="str">
            <v>Operational</v>
          </cell>
        </row>
        <row r="683">
          <cell r="N683" t="str">
            <v>Sweden</v>
          </cell>
          <cell r="W683" t="str">
            <v>Operational</v>
          </cell>
          <cell r="X683" t="str">
            <v>Operational</v>
          </cell>
          <cell r="Y683" t="str">
            <v>Operational</v>
          </cell>
          <cell r="Z683" t="str">
            <v>Operational</v>
          </cell>
          <cell r="AA683" t="str">
            <v>Operational</v>
          </cell>
          <cell r="AB683" t="str">
            <v>Operational</v>
          </cell>
          <cell r="AC683" t="str">
            <v>Operational</v>
          </cell>
          <cell r="AD683" t="str">
            <v>Operational</v>
          </cell>
          <cell r="AE683" t="str">
            <v>Operational</v>
          </cell>
          <cell r="AF683" t="str">
            <v>Operational</v>
          </cell>
        </row>
        <row r="684">
          <cell r="N684" t="str">
            <v>Sweden</v>
          </cell>
          <cell r="W684" t="str">
            <v>Operational</v>
          </cell>
          <cell r="X684" t="str">
            <v>Operational</v>
          </cell>
          <cell r="Y684" t="str">
            <v>Operational</v>
          </cell>
          <cell r="Z684" t="str">
            <v>Operational</v>
          </cell>
          <cell r="AA684" t="str">
            <v>Operational</v>
          </cell>
          <cell r="AB684" t="str">
            <v>Operational</v>
          </cell>
          <cell r="AC684" t="str">
            <v>Operational</v>
          </cell>
          <cell r="AD684" t="str">
            <v>Operational</v>
          </cell>
          <cell r="AE684" t="str">
            <v>Operational</v>
          </cell>
          <cell r="AF684" t="str">
            <v>Operational</v>
          </cell>
        </row>
        <row r="685">
          <cell r="N685" t="str">
            <v>Sweden</v>
          </cell>
          <cell r="W685" t="str">
            <v>Operational</v>
          </cell>
          <cell r="X685" t="str">
            <v>Operational</v>
          </cell>
          <cell r="Y685" t="str">
            <v>Operational</v>
          </cell>
          <cell r="Z685" t="str">
            <v>Operational</v>
          </cell>
          <cell r="AA685" t="str">
            <v>Operational</v>
          </cell>
          <cell r="AB685" t="str">
            <v>Operational</v>
          </cell>
          <cell r="AC685" t="str">
            <v>Operational</v>
          </cell>
          <cell r="AD685" t="str">
            <v>Operational</v>
          </cell>
          <cell r="AE685" t="str">
            <v>Operational</v>
          </cell>
          <cell r="AF685" t="str">
            <v>Operational</v>
          </cell>
        </row>
        <row r="686">
          <cell r="N686" t="str">
            <v>Sweden</v>
          </cell>
          <cell r="W686" t="str">
            <v>Operational</v>
          </cell>
          <cell r="X686" t="str">
            <v>Operational</v>
          </cell>
          <cell r="Y686" t="str">
            <v>Operational</v>
          </cell>
          <cell r="Z686" t="str">
            <v>Operational</v>
          </cell>
          <cell r="AA686" t="str">
            <v>Operational</v>
          </cell>
          <cell r="AB686" t="str">
            <v>Operational</v>
          </cell>
          <cell r="AC686" t="str">
            <v>Operational</v>
          </cell>
          <cell r="AD686" t="str">
            <v>Operational</v>
          </cell>
          <cell r="AE686" t="str">
            <v>Operational</v>
          </cell>
          <cell r="AF686" t="str">
            <v>Operational</v>
          </cell>
        </row>
        <row r="687">
          <cell r="N687" t="str">
            <v>Sweden</v>
          </cell>
          <cell r="W687" t="str">
            <v>Operational</v>
          </cell>
          <cell r="X687" t="str">
            <v>Operational</v>
          </cell>
          <cell r="Y687" t="str">
            <v>Operational</v>
          </cell>
          <cell r="Z687" t="str">
            <v>Operational</v>
          </cell>
          <cell r="AA687" t="str">
            <v>Operational</v>
          </cell>
          <cell r="AB687" t="str">
            <v>Operational</v>
          </cell>
          <cell r="AC687" t="str">
            <v>Operational</v>
          </cell>
          <cell r="AD687" t="str">
            <v>Operational</v>
          </cell>
          <cell r="AE687" t="str">
            <v>Operational</v>
          </cell>
          <cell r="AF687" t="str">
            <v>Operational</v>
          </cell>
        </row>
        <row r="688">
          <cell r="N688" t="str">
            <v>Sweden</v>
          </cell>
          <cell r="W688" t="str">
            <v>Under Construction</v>
          </cell>
          <cell r="X688" t="str">
            <v>Under Construction</v>
          </cell>
          <cell r="Y688" t="str">
            <v>Under Construction</v>
          </cell>
          <cell r="Z688" t="str">
            <v>Under Construction</v>
          </cell>
          <cell r="AA688" t="str">
            <v>Under Construction</v>
          </cell>
          <cell r="AB688" t="str">
            <v>Operational</v>
          </cell>
          <cell r="AC688" t="str">
            <v>Operational</v>
          </cell>
          <cell r="AD688" t="str">
            <v>Operational</v>
          </cell>
          <cell r="AE688" t="str">
            <v>Operational</v>
          </cell>
          <cell r="AF688" t="str">
            <v>Operational</v>
          </cell>
        </row>
        <row r="689">
          <cell r="N689" t="str">
            <v>Sweden</v>
          </cell>
          <cell r="W689" t="str">
            <v>Operational</v>
          </cell>
          <cell r="X689" t="str">
            <v>Operational</v>
          </cell>
          <cell r="Y689" t="str">
            <v>Operational</v>
          </cell>
          <cell r="Z689" t="str">
            <v>Operational</v>
          </cell>
          <cell r="AA689" t="str">
            <v>Operational</v>
          </cell>
          <cell r="AB689" t="str">
            <v>Operational</v>
          </cell>
          <cell r="AC689" t="str">
            <v>Operational</v>
          </cell>
          <cell r="AD689" t="str">
            <v>Operational</v>
          </cell>
          <cell r="AE689" t="str">
            <v>Operational</v>
          </cell>
          <cell r="AF689" t="str">
            <v>Operational</v>
          </cell>
        </row>
        <row r="690">
          <cell r="N690" t="str">
            <v>Sweden</v>
          </cell>
          <cell r="W690" t="str">
            <v>Under Construction</v>
          </cell>
          <cell r="X690" t="str">
            <v>Under Construction</v>
          </cell>
          <cell r="Y690" t="str">
            <v>Under Construction</v>
          </cell>
          <cell r="Z690" t="str">
            <v>Under Construction</v>
          </cell>
          <cell r="AA690" t="str">
            <v>Under Construction</v>
          </cell>
          <cell r="AB690" t="str">
            <v>Under Construction</v>
          </cell>
          <cell r="AC690" t="str">
            <v>Under Construction</v>
          </cell>
          <cell r="AD690" t="str">
            <v>Under Construction</v>
          </cell>
          <cell r="AE690" t="str">
            <v>Under Construction</v>
          </cell>
          <cell r="AF690" t="str">
            <v>Under Construction</v>
          </cell>
        </row>
        <row r="691">
          <cell r="N691" t="str">
            <v>Switzerland</v>
          </cell>
          <cell r="W691" t="str">
            <v>Under Construction</v>
          </cell>
          <cell r="X691" t="str">
            <v>Under Construction</v>
          </cell>
          <cell r="Y691" t="str">
            <v>Under Construction</v>
          </cell>
          <cell r="Z691" t="str">
            <v>Under Construction</v>
          </cell>
          <cell r="AA691" t="str">
            <v>Under Construction</v>
          </cell>
          <cell r="AB691" t="str">
            <v>Under Construction</v>
          </cell>
          <cell r="AC691" t="str">
            <v>Under Construction</v>
          </cell>
          <cell r="AD691" t="str">
            <v>Under Construction</v>
          </cell>
          <cell r="AE691" t="str">
            <v>Under Construction</v>
          </cell>
          <cell r="AF691" t="str">
            <v>Under Construction</v>
          </cell>
        </row>
        <row r="692">
          <cell r="N692" t="str">
            <v>Switzerland</v>
          </cell>
          <cell r="W692" t="str">
            <v>Under Construction</v>
          </cell>
          <cell r="X692" t="str">
            <v>Under Construction</v>
          </cell>
          <cell r="Y692" t="str">
            <v>Under Construction</v>
          </cell>
          <cell r="Z692" t="str">
            <v>Under Construction</v>
          </cell>
          <cell r="AA692" t="str">
            <v>Under Construction</v>
          </cell>
          <cell r="AB692" t="str">
            <v>Under Construction</v>
          </cell>
          <cell r="AC692" t="str">
            <v>Under Construction</v>
          </cell>
          <cell r="AD692" t="str">
            <v>Under Construction</v>
          </cell>
          <cell r="AE692" t="str">
            <v>Operational</v>
          </cell>
          <cell r="AF692" t="str">
            <v>Operational</v>
          </cell>
        </row>
        <row r="693">
          <cell r="N693" t="str">
            <v>Switzerland</v>
          </cell>
          <cell r="W693" t="str">
            <v>Operational</v>
          </cell>
          <cell r="X693" t="str">
            <v>Operational</v>
          </cell>
          <cell r="Y693" t="str">
            <v>Operational</v>
          </cell>
          <cell r="Z693" t="str">
            <v>Operational</v>
          </cell>
          <cell r="AA693" t="str">
            <v>Operational</v>
          </cell>
          <cell r="AB693" t="str">
            <v>Operational</v>
          </cell>
          <cell r="AC693" t="str">
            <v>Operational</v>
          </cell>
          <cell r="AD693" t="str">
            <v>Operational</v>
          </cell>
          <cell r="AE693" t="str">
            <v>Operational</v>
          </cell>
          <cell r="AF693" t="str">
            <v>Operational</v>
          </cell>
        </row>
        <row r="694">
          <cell r="N694" t="str">
            <v>Switzerland</v>
          </cell>
          <cell r="W694" t="str">
            <v>Operational</v>
          </cell>
          <cell r="X694" t="str">
            <v>Operational</v>
          </cell>
          <cell r="Y694" t="str">
            <v>Operational</v>
          </cell>
          <cell r="Z694" t="str">
            <v>Operational</v>
          </cell>
          <cell r="AA694" t="str">
            <v>Operational</v>
          </cell>
          <cell r="AB694" t="str">
            <v>Operational</v>
          </cell>
          <cell r="AC694" t="str">
            <v>Operational</v>
          </cell>
          <cell r="AD694" t="str">
            <v>Operational</v>
          </cell>
          <cell r="AE694" t="str">
            <v>Operational</v>
          </cell>
          <cell r="AF694" t="str">
            <v>Operational</v>
          </cell>
        </row>
        <row r="695">
          <cell r="N695" t="str">
            <v>Switzerland</v>
          </cell>
          <cell r="W695" t="str">
            <v>Operational</v>
          </cell>
          <cell r="X695" t="str">
            <v>Operational</v>
          </cell>
          <cell r="Y695" t="str">
            <v>Operational</v>
          </cell>
          <cell r="Z695" t="str">
            <v>Operational</v>
          </cell>
          <cell r="AA695" t="str">
            <v>Operational</v>
          </cell>
          <cell r="AB695" t="str">
            <v>Operational</v>
          </cell>
          <cell r="AC695" t="str">
            <v>Operational</v>
          </cell>
          <cell r="AD695" t="str">
            <v>Operational</v>
          </cell>
          <cell r="AE695" t="str">
            <v>Operational</v>
          </cell>
          <cell r="AF695" t="str">
            <v>Operational</v>
          </cell>
        </row>
        <row r="696">
          <cell r="N696" t="str">
            <v>Switzerland</v>
          </cell>
          <cell r="W696" t="str">
            <v>Operational</v>
          </cell>
          <cell r="X696" t="str">
            <v>Operational</v>
          </cell>
          <cell r="Y696" t="str">
            <v>Operational</v>
          </cell>
          <cell r="Z696" t="str">
            <v>Operational</v>
          </cell>
          <cell r="AA696" t="str">
            <v>Operational</v>
          </cell>
          <cell r="AB696" t="str">
            <v>Operational</v>
          </cell>
          <cell r="AC696" t="str">
            <v>Operational</v>
          </cell>
          <cell r="AD696" t="str">
            <v>Operational</v>
          </cell>
          <cell r="AE696" t="str">
            <v>Operational</v>
          </cell>
          <cell r="AF696" t="str">
            <v>Operational</v>
          </cell>
        </row>
        <row r="697">
          <cell r="N697" t="str">
            <v>Switzerland</v>
          </cell>
          <cell r="W697" t="str">
            <v>Operational</v>
          </cell>
          <cell r="X697" t="str">
            <v>Operational</v>
          </cell>
          <cell r="Y697" t="str">
            <v>Operational</v>
          </cell>
          <cell r="Z697" t="str">
            <v>Operational</v>
          </cell>
          <cell r="AA697" t="str">
            <v>Operational</v>
          </cell>
          <cell r="AB697" t="str">
            <v>Operational</v>
          </cell>
          <cell r="AC697" t="str">
            <v>Operational</v>
          </cell>
          <cell r="AD697" t="str">
            <v>Operational</v>
          </cell>
          <cell r="AE697" t="str">
            <v>Operational</v>
          </cell>
          <cell r="AF697" t="str">
            <v>Operational</v>
          </cell>
        </row>
        <row r="698">
          <cell r="N698" t="str">
            <v>Switzerland</v>
          </cell>
          <cell r="W698" t="str">
            <v>Operational</v>
          </cell>
          <cell r="X698" t="str">
            <v>Operational</v>
          </cell>
          <cell r="Y698" t="str">
            <v>Operational</v>
          </cell>
          <cell r="Z698" t="str">
            <v>Operational</v>
          </cell>
          <cell r="AA698" t="str">
            <v>Operational</v>
          </cell>
          <cell r="AB698" t="str">
            <v>Operational</v>
          </cell>
          <cell r="AC698" t="str">
            <v>Operational</v>
          </cell>
          <cell r="AD698" t="str">
            <v>Operational</v>
          </cell>
          <cell r="AE698" t="str">
            <v>Operational</v>
          </cell>
          <cell r="AF698" t="str">
            <v>Operational</v>
          </cell>
        </row>
        <row r="699">
          <cell r="N699" t="str">
            <v>Switzerland</v>
          </cell>
          <cell r="W699" t="str">
            <v>Operational</v>
          </cell>
          <cell r="X699" t="str">
            <v>Operational</v>
          </cell>
          <cell r="Y699" t="str">
            <v>Operational</v>
          </cell>
          <cell r="Z699" t="str">
            <v>Operational</v>
          </cell>
          <cell r="AA699" t="str">
            <v>Operational</v>
          </cell>
          <cell r="AB699" t="str">
            <v>Operational</v>
          </cell>
          <cell r="AC699" t="str">
            <v>Operational</v>
          </cell>
          <cell r="AD699" t="str">
            <v>Operational</v>
          </cell>
          <cell r="AE699" t="str">
            <v>Operational</v>
          </cell>
          <cell r="AF699" t="str">
            <v>Operational</v>
          </cell>
        </row>
        <row r="700">
          <cell r="N700" t="str">
            <v>Switzerland</v>
          </cell>
          <cell r="W700" t="str">
            <v>Operational</v>
          </cell>
          <cell r="X700" t="str">
            <v>Operational</v>
          </cell>
          <cell r="Y700" t="str">
            <v>Operational</v>
          </cell>
          <cell r="Z700" t="str">
            <v>Operational</v>
          </cell>
          <cell r="AA700" t="str">
            <v>Operational</v>
          </cell>
          <cell r="AB700" t="str">
            <v>Operational</v>
          </cell>
          <cell r="AC700" t="str">
            <v>Operational</v>
          </cell>
          <cell r="AD700" t="str">
            <v>Operational</v>
          </cell>
          <cell r="AE700" t="str">
            <v>Operational</v>
          </cell>
          <cell r="AF700" t="str">
            <v>Operational</v>
          </cell>
        </row>
        <row r="701">
          <cell r="N701" t="str">
            <v>Switzerland</v>
          </cell>
          <cell r="W701" t="str">
            <v>Operational</v>
          </cell>
          <cell r="X701" t="str">
            <v>Operational</v>
          </cell>
          <cell r="Y701" t="str">
            <v>Operational</v>
          </cell>
          <cell r="Z701" t="str">
            <v>Operational</v>
          </cell>
          <cell r="AA701" t="str">
            <v>Operational</v>
          </cell>
          <cell r="AB701" t="str">
            <v>Operational</v>
          </cell>
          <cell r="AC701" t="str">
            <v>Operational</v>
          </cell>
          <cell r="AD701" t="str">
            <v>Operational</v>
          </cell>
          <cell r="AE701" t="str">
            <v>Operational</v>
          </cell>
          <cell r="AF701" t="str">
            <v>Operational</v>
          </cell>
        </row>
        <row r="702">
          <cell r="N702" t="str">
            <v>Switzerland</v>
          </cell>
          <cell r="W702" t="str">
            <v>Operational</v>
          </cell>
          <cell r="X702" t="str">
            <v>Operational</v>
          </cell>
          <cell r="Y702" t="str">
            <v>Operational</v>
          </cell>
          <cell r="Z702" t="str">
            <v>Operational</v>
          </cell>
          <cell r="AA702" t="str">
            <v>Operational</v>
          </cell>
          <cell r="AB702" t="str">
            <v>Operational</v>
          </cell>
          <cell r="AC702" t="str">
            <v>Operational</v>
          </cell>
          <cell r="AD702" t="str">
            <v>Operational</v>
          </cell>
          <cell r="AE702" t="str">
            <v>Operational</v>
          </cell>
          <cell r="AF702" t="str">
            <v>Operational</v>
          </cell>
        </row>
        <row r="703">
          <cell r="N703" t="str">
            <v>Switzerland</v>
          </cell>
          <cell r="W703" t="str">
            <v>Operational</v>
          </cell>
          <cell r="X703" t="str">
            <v>Operational</v>
          </cell>
          <cell r="Y703" t="str">
            <v>Operational</v>
          </cell>
          <cell r="Z703" t="str">
            <v>Operational</v>
          </cell>
          <cell r="AA703" t="str">
            <v>Operational</v>
          </cell>
          <cell r="AB703" t="str">
            <v>Operational</v>
          </cell>
          <cell r="AC703" t="str">
            <v>Operational</v>
          </cell>
          <cell r="AD703" t="str">
            <v>Operational</v>
          </cell>
          <cell r="AE703" t="str">
            <v>Operational</v>
          </cell>
          <cell r="AF703" t="str">
            <v>Operational</v>
          </cell>
        </row>
        <row r="704">
          <cell r="N704" t="str">
            <v>Switzerland</v>
          </cell>
          <cell r="W704" t="str">
            <v>Operational</v>
          </cell>
          <cell r="X704" t="str">
            <v>Operational</v>
          </cell>
          <cell r="Y704" t="str">
            <v>Operational</v>
          </cell>
          <cell r="Z704" t="str">
            <v>Operational</v>
          </cell>
          <cell r="AA704" t="str">
            <v>Operational</v>
          </cell>
          <cell r="AB704" t="str">
            <v>Operational</v>
          </cell>
          <cell r="AC704" t="str">
            <v>Operational</v>
          </cell>
          <cell r="AD704" t="str">
            <v>Operational</v>
          </cell>
          <cell r="AE704" t="str">
            <v>Operational</v>
          </cell>
          <cell r="AF704" t="str">
            <v>Operational</v>
          </cell>
        </row>
        <row r="705">
          <cell r="N705" t="str">
            <v>Switzerland</v>
          </cell>
          <cell r="W705" t="str">
            <v>Operational</v>
          </cell>
          <cell r="X705" t="str">
            <v>Operational</v>
          </cell>
          <cell r="Y705" t="str">
            <v>Operational</v>
          </cell>
          <cell r="Z705" t="str">
            <v>Operational</v>
          </cell>
          <cell r="AA705" t="str">
            <v>Operational</v>
          </cell>
          <cell r="AB705" t="str">
            <v>Operational</v>
          </cell>
          <cell r="AC705" t="str">
            <v>Operational</v>
          </cell>
          <cell r="AD705" t="str">
            <v>Operational</v>
          </cell>
          <cell r="AE705" t="str">
            <v>Operational</v>
          </cell>
          <cell r="AF705" t="str">
            <v>Operational</v>
          </cell>
        </row>
        <row r="706">
          <cell r="N706" t="str">
            <v>Switzerland</v>
          </cell>
          <cell r="W706" t="str">
            <v>Operational</v>
          </cell>
          <cell r="X706" t="str">
            <v>Operational</v>
          </cell>
          <cell r="Y706" t="str">
            <v>Operational</v>
          </cell>
          <cell r="Z706" t="str">
            <v>Operational</v>
          </cell>
          <cell r="AA706" t="str">
            <v>Operational</v>
          </cell>
          <cell r="AB706" t="str">
            <v>Operational</v>
          </cell>
          <cell r="AC706" t="str">
            <v>Operational</v>
          </cell>
          <cell r="AD706" t="str">
            <v>Operational</v>
          </cell>
          <cell r="AE706" t="str">
            <v>Operational</v>
          </cell>
          <cell r="AF706" t="str">
            <v>Operational</v>
          </cell>
        </row>
        <row r="707">
          <cell r="N707" t="str">
            <v>Switzerland</v>
          </cell>
          <cell r="W707" t="str">
            <v>Operational</v>
          </cell>
          <cell r="X707" t="str">
            <v>Operational</v>
          </cell>
          <cell r="Y707" t="str">
            <v>Operational</v>
          </cell>
          <cell r="Z707" t="str">
            <v>Operational</v>
          </cell>
          <cell r="AA707" t="str">
            <v>Operational</v>
          </cell>
          <cell r="AB707" t="str">
            <v>Operational</v>
          </cell>
          <cell r="AC707" t="str">
            <v>Operational</v>
          </cell>
          <cell r="AD707" t="str">
            <v>Operational</v>
          </cell>
          <cell r="AE707" t="str">
            <v>Operational</v>
          </cell>
          <cell r="AF707" t="str">
            <v>Operational</v>
          </cell>
        </row>
        <row r="708">
          <cell r="N708" t="str">
            <v>Switzerland</v>
          </cell>
          <cell r="W708" t="str">
            <v>Operational</v>
          </cell>
          <cell r="X708" t="str">
            <v>Operational</v>
          </cell>
          <cell r="Y708" t="str">
            <v>Operational</v>
          </cell>
          <cell r="Z708" t="str">
            <v>Operational</v>
          </cell>
          <cell r="AA708" t="str">
            <v>Operational</v>
          </cell>
          <cell r="AB708" t="str">
            <v>Operational</v>
          </cell>
          <cell r="AC708" t="str">
            <v>Operational</v>
          </cell>
          <cell r="AD708" t="str">
            <v>Operational</v>
          </cell>
          <cell r="AE708" t="str">
            <v>Operational</v>
          </cell>
          <cell r="AF708" t="str">
            <v>Operational</v>
          </cell>
        </row>
        <row r="709">
          <cell r="N709" t="str">
            <v>Switzerland</v>
          </cell>
          <cell r="W709" t="str">
            <v>Operational</v>
          </cell>
          <cell r="X709" t="str">
            <v>Operational</v>
          </cell>
          <cell r="Y709" t="str">
            <v>Operational</v>
          </cell>
          <cell r="Z709" t="str">
            <v>Operational</v>
          </cell>
          <cell r="AA709" t="str">
            <v>Operational</v>
          </cell>
          <cell r="AB709" t="str">
            <v>Operational</v>
          </cell>
          <cell r="AC709" t="str">
            <v>Operational</v>
          </cell>
          <cell r="AD709" t="str">
            <v>Operational</v>
          </cell>
          <cell r="AE709" t="str">
            <v>Operational</v>
          </cell>
          <cell r="AF709" t="str">
            <v>Operational</v>
          </cell>
        </row>
        <row r="710">
          <cell r="N710" t="str">
            <v>Switzerland</v>
          </cell>
          <cell r="W710" t="str">
            <v>Operational</v>
          </cell>
          <cell r="X710" t="str">
            <v>Operational</v>
          </cell>
          <cell r="Y710" t="str">
            <v>Operational</v>
          </cell>
          <cell r="Z710" t="str">
            <v>Operational</v>
          </cell>
          <cell r="AA710" t="str">
            <v>Operational</v>
          </cell>
          <cell r="AB710" t="str">
            <v>Operational</v>
          </cell>
          <cell r="AC710" t="str">
            <v>Operational</v>
          </cell>
          <cell r="AD710" t="str">
            <v>Operational</v>
          </cell>
          <cell r="AE710" t="str">
            <v>Operational</v>
          </cell>
          <cell r="AF710" t="str">
            <v>Operational</v>
          </cell>
        </row>
        <row r="711">
          <cell r="N711" t="str">
            <v>Switzerland</v>
          </cell>
          <cell r="W711" t="str">
            <v>Operational</v>
          </cell>
          <cell r="X711" t="str">
            <v>Operational</v>
          </cell>
          <cell r="Y711" t="str">
            <v>Operational</v>
          </cell>
          <cell r="Z711" t="str">
            <v>Operational</v>
          </cell>
          <cell r="AA711" t="str">
            <v>Operational</v>
          </cell>
          <cell r="AB711" t="str">
            <v>Operational</v>
          </cell>
          <cell r="AC711" t="str">
            <v>Operational</v>
          </cell>
          <cell r="AD711" t="str">
            <v>Operational</v>
          </cell>
          <cell r="AE711" t="str">
            <v>Operational</v>
          </cell>
          <cell r="AF711" t="str">
            <v>Operational</v>
          </cell>
        </row>
        <row r="712">
          <cell r="N712" t="str">
            <v>Switzerland</v>
          </cell>
          <cell r="W712" t="str">
            <v>Operational</v>
          </cell>
          <cell r="X712" t="str">
            <v>Operational</v>
          </cell>
          <cell r="Y712" t="str">
            <v>Operational</v>
          </cell>
          <cell r="Z712" t="str">
            <v>Operational</v>
          </cell>
          <cell r="AA712" t="str">
            <v>Operational</v>
          </cell>
          <cell r="AB712" t="str">
            <v>Operational</v>
          </cell>
          <cell r="AC712" t="str">
            <v>Operational</v>
          </cell>
          <cell r="AD712" t="str">
            <v>Operational</v>
          </cell>
          <cell r="AE712" t="str">
            <v>Operational</v>
          </cell>
          <cell r="AF712" t="str">
            <v>Operational</v>
          </cell>
        </row>
        <row r="713">
          <cell r="N713" t="str">
            <v>Switzerland</v>
          </cell>
          <cell r="W713" t="str">
            <v>Operational</v>
          </cell>
          <cell r="X713" t="str">
            <v>Operational</v>
          </cell>
          <cell r="Y713" t="str">
            <v>Operational</v>
          </cell>
          <cell r="Z713" t="str">
            <v>Operational</v>
          </cell>
          <cell r="AA713" t="str">
            <v>Operational</v>
          </cell>
          <cell r="AB713" t="str">
            <v>Operational</v>
          </cell>
          <cell r="AC713" t="str">
            <v>Operational</v>
          </cell>
          <cell r="AD713" t="str">
            <v>Operational</v>
          </cell>
          <cell r="AE713" t="str">
            <v>Operational</v>
          </cell>
          <cell r="AF713" t="str">
            <v>Operational</v>
          </cell>
        </row>
        <row r="714">
          <cell r="N714" t="str">
            <v>Switzerland</v>
          </cell>
          <cell r="W714" t="str">
            <v>Under Construction</v>
          </cell>
          <cell r="X714" t="str">
            <v>Under Construction</v>
          </cell>
          <cell r="Y714" t="str">
            <v>Under Construction</v>
          </cell>
          <cell r="Z714" t="str">
            <v>Under Construction</v>
          </cell>
          <cell r="AA714" t="str">
            <v>Under Construction</v>
          </cell>
          <cell r="AB714" t="str">
            <v>Under Construction</v>
          </cell>
          <cell r="AC714" t="str">
            <v>Under Construction</v>
          </cell>
          <cell r="AD714" t="str">
            <v>Under Construction</v>
          </cell>
          <cell r="AE714" t="str">
            <v>Under Construction</v>
          </cell>
          <cell r="AF714" t="str">
            <v>Under Construction</v>
          </cell>
        </row>
        <row r="715">
          <cell r="N715" t="str">
            <v>Switzerland</v>
          </cell>
          <cell r="W715" t="str">
            <v>Under Construction</v>
          </cell>
          <cell r="X715" t="str">
            <v>Under Construction</v>
          </cell>
          <cell r="Y715" t="str">
            <v>Under Construction</v>
          </cell>
          <cell r="Z715" t="str">
            <v>Under Construction</v>
          </cell>
          <cell r="AA715" t="str">
            <v>Under Construction</v>
          </cell>
          <cell r="AB715" t="str">
            <v>Under Construction</v>
          </cell>
          <cell r="AC715" t="str">
            <v>Under Construction</v>
          </cell>
          <cell r="AD715" t="str">
            <v>Under Construction</v>
          </cell>
          <cell r="AE715" t="str">
            <v>Under Construction</v>
          </cell>
          <cell r="AF715" t="str">
            <v>Under Construction</v>
          </cell>
        </row>
        <row r="716">
          <cell r="N716" t="str">
            <v>Switzerland</v>
          </cell>
          <cell r="W716" t="str">
            <v>Under Construction</v>
          </cell>
          <cell r="X716" t="str">
            <v>Under Construction</v>
          </cell>
          <cell r="Y716" t="str">
            <v>Under Construction</v>
          </cell>
          <cell r="Z716" t="str">
            <v>Under Construction</v>
          </cell>
          <cell r="AA716" t="str">
            <v>Under Construction</v>
          </cell>
          <cell r="AB716" t="str">
            <v>Under Construction</v>
          </cell>
          <cell r="AC716" t="str">
            <v>Under Construction</v>
          </cell>
          <cell r="AD716" t="str">
            <v>Under Construction</v>
          </cell>
          <cell r="AE716" t="str">
            <v>Under Construction</v>
          </cell>
          <cell r="AF716" t="str">
            <v>Under Construction</v>
          </cell>
        </row>
        <row r="717">
          <cell r="N717" t="str">
            <v>Turkey</v>
          </cell>
          <cell r="W717" t="str">
            <v>Operational</v>
          </cell>
          <cell r="X717" t="str">
            <v>Operational</v>
          </cell>
          <cell r="Y717" t="str">
            <v>Operational</v>
          </cell>
          <cell r="Z717" t="str">
            <v>Operational</v>
          </cell>
          <cell r="AA717" t="str">
            <v>Operational</v>
          </cell>
          <cell r="AB717" t="str">
            <v>Operational</v>
          </cell>
          <cell r="AC717" t="str">
            <v>Operational</v>
          </cell>
          <cell r="AD717" t="str">
            <v>Operational</v>
          </cell>
          <cell r="AE717" t="str">
            <v>Under Construction</v>
          </cell>
          <cell r="AF717" t="str">
            <v>Under Construction</v>
          </cell>
        </row>
        <row r="718">
          <cell r="N718" t="str">
            <v>Turkey</v>
          </cell>
          <cell r="W718" t="str">
            <v>Operational</v>
          </cell>
          <cell r="X718" t="str">
            <v>Operational</v>
          </cell>
          <cell r="Y718" t="str">
            <v>Operational</v>
          </cell>
          <cell r="Z718" t="str">
            <v>Operational</v>
          </cell>
          <cell r="AA718" t="str">
            <v>Operational</v>
          </cell>
          <cell r="AB718" t="str">
            <v>Operational</v>
          </cell>
          <cell r="AC718" t="str">
            <v>Operational</v>
          </cell>
          <cell r="AD718" t="str">
            <v>Operational</v>
          </cell>
          <cell r="AE718" t="str">
            <v>Operational</v>
          </cell>
          <cell r="AF718" t="str">
            <v>Operational</v>
          </cell>
        </row>
        <row r="719">
          <cell r="N719" t="str">
            <v>Turkey</v>
          </cell>
          <cell r="W719" t="str">
            <v>Operational</v>
          </cell>
          <cell r="X719" t="str">
            <v>Operational</v>
          </cell>
          <cell r="Y719" t="str">
            <v>Operational</v>
          </cell>
          <cell r="Z719" t="str">
            <v>Operational</v>
          </cell>
          <cell r="AA719" t="str">
            <v>Operational</v>
          </cell>
          <cell r="AB719" t="str">
            <v>Operational</v>
          </cell>
          <cell r="AC719" t="str">
            <v>Operational</v>
          </cell>
          <cell r="AD719" t="str">
            <v>Operational</v>
          </cell>
          <cell r="AE719" t="str">
            <v>Operational</v>
          </cell>
          <cell r="AF719" t="str">
            <v>Operational</v>
          </cell>
        </row>
        <row r="720">
          <cell r="N720" t="str">
            <v>Turkey</v>
          </cell>
          <cell r="W720" t="str">
            <v>Operational</v>
          </cell>
          <cell r="X720" t="str">
            <v>Operational</v>
          </cell>
          <cell r="Y720" t="str">
            <v>Operational</v>
          </cell>
          <cell r="Z720" t="str">
            <v>Operational</v>
          </cell>
          <cell r="AA720" t="str">
            <v>Operational</v>
          </cell>
          <cell r="AB720" t="str">
            <v>Operational</v>
          </cell>
          <cell r="AC720" t="str">
            <v>Operational</v>
          </cell>
          <cell r="AD720" t="str">
            <v>Operational</v>
          </cell>
          <cell r="AE720" t="str">
            <v>Operational</v>
          </cell>
          <cell r="AF720" t="str">
            <v>Operational</v>
          </cell>
        </row>
        <row r="721">
          <cell r="N721" t="str">
            <v>Turkey</v>
          </cell>
          <cell r="W721" t="str">
            <v>Operational</v>
          </cell>
          <cell r="X721" t="str">
            <v>Operational</v>
          </cell>
          <cell r="Y721" t="str">
            <v>Operational</v>
          </cell>
          <cell r="Z721" t="str">
            <v>Operational</v>
          </cell>
          <cell r="AA721" t="str">
            <v>Operational</v>
          </cell>
          <cell r="AB721" t="str">
            <v>Operational</v>
          </cell>
          <cell r="AC721" t="str">
            <v>Operational</v>
          </cell>
          <cell r="AD721" t="str">
            <v>Operational</v>
          </cell>
          <cell r="AE721" t="str">
            <v>Operational</v>
          </cell>
          <cell r="AF721" t="str">
            <v>Operational</v>
          </cell>
        </row>
        <row r="722">
          <cell r="N722" t="str">
            <v>Turkey</v>
          </cell>
          <cell r="W722" t="str">
            <v>Operational</v>
          </cell>
          <cell r="X722" t="str">
            <v>Operational</v>
          </cell>
          <cell r="Y722" t="str">
            <v>Operational</v>
          </cell>
          <cell r="Z722" t="str">
            <v>Operational</v>
          </cell>
          <cell r="AA722" t="str">
            <v>Operational</v>
          </cell>
          <cell r="AB722" t="str">
            <v>Operational</v>
          </cell>
          <cell r="AC722" t="str">
            <v>Operational</v>
          </cell>
          <cell r="AD722" t="str">
            <v>Operational</v>
          </cell>
          <cell r="AE722" t="str">
            <v>Operational</v>
          </cell>
          <cell r="AF722" t="str">
            <v>Operational</v>
          </cell>
        </row>
        <row r="723">
          <cell r="N723" t="str">
            <v>Turkey</v>
          </cell>
          <cell r="W723" t="str">
            <v>Operational</v>
          </cell>
          <cell r="X723" t="str">
            <v>Operational</v>
          </cell>
          <cell r="Y723" t="str">
            <v>Operational</v>
          </cell>
          <cell r="Z723" t="str">
            <v>Operational</v>
          </cell>
          <cell r="AA723" t="str">
            <v>Operational</v>
          </cell>
          <cell r="AB723" t="str">
            <v>Operational</v>
          </cell>
          <cell r="AC723" t="str">
            <v>Operational</v>
          </cell>
          <cell r="AD723" t="str">
            <v>Operational</v>
          </cell>
          <cell r="AE723" t="str">
            <v>Operational</v>
          </cell>
          <cell r="AF723" t="str">
            <v>Operational</v>
          </cell>
        </row>
        <row r="724">
          <cell r="N724" t="str">
            <v>Turkey</v>
          </cell>
          <cell r="W724" t="str">
            <v>Operational</v>
          </cell>
          <cell r="X724" t="str">
            <v>Operational</v>
          </cell>
          <cell r="Y724" t="str">
            <v>Operational</v>
          </cell>
          <cell r="Z724" t="str">
            <v>Operational</v>
          </cell>
          <cell r="AA724" t="str">
            <v>Operational</v>
          </cell>
          <cell r="AB724" t="str">
            <v>Operational</v>
          </cell>
          <cell r="AC724" t="str">
            <v>Operational</v>
          </cell>
          <cell r="AD724" t="str">
            <v>Operational</v>
          </cell>
          <cell r="AE724" t="str">
            <v>Operational</v>
          </cell>
          <cell r="AF724" t="str">
            <v>Operational</v>
          </cell>
        </row>
        <row r="725">
          <cell r="N725" t="str">
            <v>Turkey</v>
          </cell>
          <cell r="W725" t="str">
            <v>Operational</v>
          </cell>
          <cell r="X725" t="str">
            <v>Operational</v>
          </cell>
          <cell r="Y725" t="str">
            <v>Operational</v>
          </cell>
          <cell r="Z725" t="str">
            <v>Operational</v>
          </cell>
          <cell r="AA725" t="str">
            <v>Operational</v>
          </cell>
          <cell r="AB725" t="str">
            <v>Operational</v>
          </cell>
          <cell r="AC725" t="str">
            <v>Operational</v>
          </cell>
          <cell r="AD725" t="str">
            <v>Operational</v>
          </cell>
          <cell r="AE725" t="str">
            <v>Operational</v>
          </cell>
          <cell r="AF725" t="str">
            <v>Operational</v>
          </cell>
        </row>
        <row r="726">
          <cell r="N726" t="str">
            <v>Turkey</v>
          </cell>
          <cell r="W726" t="str">
            <v>Operational</v>
          </cell>
          <cell r="X726" t="str">
            <v>Operational</v>
          </cell>
          <cell r="Y726" t="str">
            <v>Operational</v>
          </cell>
          <cell r="Z726" t="str">
            <v>Operational</v>
          </cell>
          <cell r="AA726" t="str">
            <v>Operational</v>
          </cell>
          <cell r="AB726" t="str">
            <v>Operational</v>
          </cell>
          <cell r="AC726" t="str">
            <v>Operational</v>
          </cell>
          <cell r="AD726" t="str">
            <v>Operational</v>
          </cell>
          <cell r="AE726" t="str">
            <v>Operational</v>
          </cell>
          <cell r="AF726" t="str">
            <v>Operational</v>
          </cell>
        </row>
        <row r="727">
          <cell r="N727" t="str">
            <v>Turkey</v>
          </cell>
          <cell r="W727" t="str">
            <v>Operational</v>
          </cell>
          <cell r="X727" t="str">
            <v>Operational</v>
          </cell>
          <cell r="Y727" t="str">
            <v>Operational</v>
          </cell>
          <cell r="Z727" t="str">
            <v>Operational</v>
          </cell>
          <cell r="AA727" t="str">
            <v>Operational</v>
          </cell>
          <cell r="AB727" t="str">
            <v>Operational</v>
          </cell>
          <cell r="AC727" t="str">
            <v>Operational</v>
          </cell>
          <cell r="AD727" t="str">
            <v>Operational</v>
          </cell>
          <cell r="AE727" t="str">
            <v>Operational</v>
          </cell>
          <cell r="AF727" t="str">
            <v>Operational</v>
          </cell>
        </row>
        <row r="728">
          <cell r="N728" t="str">
            <v>Turkey</v>
          </cell>
          <cell r="W728" t="str">
            <v>Operational</v>
          </cell>
          <cell r="X728" t="str">
            <v>Operational</v>
          </cell>
          <cell r="Y728" t="str">
            <v>Operational</v>
          </cell>
          <cell r="Z728" t="str">
            <v>Operational</v>
          </cell>
          <cell r="AA728" t="str">
            <v>Operational</v>
          </cell>
          <cell r="AB728" t="str">
            <v>Operational</v>
          </cell>
          <cell r="AC728" t="str">
            <v>Operational</v>
          </cell>
          <cell r="AD728" t="str">
            <v>Operational</v>
          </cell>
          <cell r="AE728" t="str">
            <v>Operational</v>
          </cell>
          <cell r="AF728" t="str">
            <v>Operational</v>
          </cell>
        </row>
        <row r="729">
          <cell r="N729" t="str">
            <v>Turkey</v>
          </cell>
          <cell r="W729" t="str">
            <v>Operational</v>
          </cell>
          <cell r="X729" t="str">
            <v>Operational</v>
          </cell>
          <cell r="Y729" t="str">
            <v>Operational</v>
          </cell>
          <cell r="Z729" t="str">
            <v>Operational</v>
          </cell>
          <cell r="AA729" t="str">
            <v>Operational</v>
          </cell>
          <cell r="AB729" t="str">
            <v>Operational</v>
          </cell>
          <cell r="AC729" t="str">
            <v>Operational</v>
          </cell>
          <cell r="AD729" t="str">
            <v>Operational</v>
          </cell>
          <cell r="AE729" t="str">
            <v>Operational</v>
          </cell>
          <cell r="AF729" t="str">
            <v>Operational</v>
          </cell>
        </row>
        <row r="730">
          <cell r="N730" t="str">
            <v>Turkey</v>
          </cell>
          <cell r="W730" t="str">
            <v>Operational</v>
          </cell>
          <cell r="X730" t="str">
            <v>Operational</v>
          </cell>
          <cell r="Y730" t="str">
            <v>Operational</v>
          </cell>
          <cell r="Z730" t="str">
            <v>Operational</v>
          </cell>
          <cell r="AA730" t="str">
            <v>Operational</v>
          </cell>
          <cell r="AB730" t="str">
            <v>Operational</v>
          </cell>
          <cell r="AC730" t="str">
            <v>Operational</v>
          </cell>
          <cell r="AD730" t="str">
            <v>Operational</v>
          </cell>
          <cell r="AE730" t="str">
            <v>Operational</v>
          </cell>
          <cell r="AF730" t="str">
            <v>Operational</v>
          </cell>
        </row>
        <row r="731">
          <cell r="N731" t="str">
            <v>Turkey</v>
          </cell>
          <cell r="W731" t="str">
            <v>Operational</v>
          </cell>
          <cell r="X731" t="str">
            <v>Operational</v>
          </cell>
          <cell r="Y731" t="str">
            <v>Operational</v>
          </cell>
          <cell r="Z731" t="str">
            <v>Operational</v>
          </cell>
          <cell r="AA731" t="str">
            <v>Operational</v>
          </cell>
          <cell r="AB731" t="str">
            <v>Operational</v>
          </cell>
          <cell r="AC731" t="str">
            <v>Operational</v>
          </cell>
          <cell r="AD731" t="str">
            <v>Operational</v>
          </cell>
          <cell r="AE731" t="str">
            <v>Operational</v>
          </cell>
          <cell r="AF731" t="str">
            <v>Operational</v>
          </cell>
        </row>
        <row r="732">
          <cell r="N732" t="str">
            <v>Turkey</v>
          </cell>
          <cell r="W732" t="str">
            <v>Operational</v>
          </cell>
          <cell r="X732" t="str">
            <v>Operational</v>
          </cell>
          <cell r="Y732" t="str">
            <v>Operational</v>
          </cell>
          <cell r="Z732" t="str">
            <v>Operational</v>
          </cell>
          <cell r="AA732" t="str">
            <v>Operational</v>
          </cell>
          <cell r="AB732" t="str">
            <v>Operational</v>
          </cell>
          <cell r="AC732" t="str">
            <v>Operational</v>
          </cell>
          <cell r="AD732" t="str">
            <v>Operational</v>
          </cell>
          <cell r="AE732" t="str">
            <v>Operational</v>
          </cell>
          <cell r="AF732" t="str">
            <v>Operational</v>
          </cell>
        </row>
        <row r="733">
          <cell r="N733" t="str">
            <v>Turkey</v>
          </cell>
          <cell r="W733" t="str">
            <v>Operational</v>
          </cell>
          <cell r="X733" t="str">
            <v>Operational</v>
          </cell>
          <cell r="Y733" t="str">
            <v>Operational</v>
          </cell>
          <cell r="Z733" t="str">
            <v>Operational</v>
          </cell>
          <cell r="AA733" t="str">
            <v>Operational</v>
          </cell>
          <cell r="AB733" t="str">
            <v>Operational</v>
          </cell>
          <cell r="AC733" t="str">
            <v>Operational</v>
          </cell>
          <cell r="AD733" t="str">
            <v>Operational</v>
          </cell>
          <cell r="AE733" t="str">
            <v>Operational</v>
          </cell>
          <cell r="AF733" t="str">
            <v>Operational</v>
          </cell>
        </row>
        <row r="734">
          <cell r="N734" t="str">
            <v>Turkey</v>
          </cell>
          <cell r="W734" t="str">
            <v>Operational</v>
          </cell>
          <cell r="X734" t="str">
            <v>Operational</v>
          </cell>
          <cell r="Y734" t="str">
            <v>Operational</v>
          </cell>
          <cell r="Z734" t="str">
            <v>Operational</v>
          </cell>
          <cell r="AA734" t="str">
            <v>Operational</v>
          </cell>
          <cell r="AB734" t="str">
            <v>Operational</v>
          </cell>
          <cell r="AC734" t="str">
            <v>Operational</v>
          </cell>
          <cell r="AD734" t="str">
            <v>Operational</v>
          </cell>
          <cell r="AE734" t="str">
            <v>Operational</v>
          </cell>
          <cell r="AF734" t="str">
            <v>Operational</v>
          </cell>
        </row>
        <row r="735">
          <cell r="N735" t="str">
            <v>Turkey</v>
          </cell>
          <cell r="W735" t="str">
            <v>Operational</v>
          </cell>
          <cell r="X735" t="str">
            <v>Operational</v>
          </cell>
          <cell r="Y735" t="str">
            <v>Operational</v>
          </cell>
          <cell r="Z735" t="str">
            <v>Operational</v>
          </cell>
          <cell r="AA735" t="str">
            <v>Operational</v>
          </cell>
          <cell r="AB735" t="str">
            <v>Operational</v>
          </cell>
          <cell r="AC735" t="str">
            <v>Operational</v>
          </cell>
          <cell r="AD735" t="str">
            <v>Operational</v>
          </cell>
          <cell r="AE735" t="str">
            <v>Operational</v>
          </cell>
          <cell r="AF735" t="str">
            <v>Operational</v>
          </cell>
        </row>
        <row r="736">
          <cell r="N736" t="str">
            <v>Turkey</v>
          </cell>
          <cell r="W736" t="str">
            <v>Operational</v>
          </cell>
          <cell r="X736" t="str">
            <v>Operational</v>
          </cell>
          <cell r="Y736" t="str">
            <v xml:space="preserve">Operational </v>
          </cell>
          <cell r="Z736" t="str">
            <v xml:space="preserve">Operational </v>
          </cell>
          <cell r="AA736" t="str">
            <v xml:space="preserve">Operational </v>
          </cell>
          <cell r="AB736" t="str">
            <v>Operational</v>
          </cell>
          <cell r="AC736" t="str">
            <v xml:space="preserve">Operational </v>
          </cell>
          <cell r="AD736" t="str">
            <v xml:space="preserve">Operational </v>
          </cell>
          <cell r="AE736" t="str">
            <v>Operational</v>
          </cell>
          <cell r="AF736" t="str">
            <v>Operational</v>
          </cell>
        </row>
        <row r="737">
          <cell r="N737" t="str">
            <v>Turkey</v>
          </cell>
          <cell r="W737" t="str">
            <v>Operational</v>
          </cell>
          <cell r="X737" t="str">
            <v>Operational</v>
          </cell>
          <cell r="Y737" t="str">
            <v xml:space="preserve">Operational </v>
          </cell>
          <cell r="Z737" t="str">
            <v xml:space="preserve">Operational </v>
          </cell>
          <cell r="AA737" t="str">
            <v xml:space="preserve">Operational </v>
          </cell>
          <cell r="AB737" t="str">
            <v>Operational</v>
          </cell>
          <cell r="AC737" t="str">
            <v xml:space="preserve">Operational </v>
          </cell>
          <cell r="AD737" t="str">
            <v xml:space="preserve">Operational </v>
          </cell>
          <cell r="AE737" t="str">
            <v>Operational</v>
          </cell>
          <cell r="AF737" t="str">
            <v>Operational</v>
          </cell>
        </row>
        <row r="738">
          <cell r="N738" t="str">
            <v>Turkey</v>
          </cell>
          <cell r="W738" t="str">
            <v>Operational</v>
          </cell>
          <cell r="X738" t="str">
            <v>Operational</v>
          </cell>
          <cell r="Y738" t="str">
            <v xml:space="preserve">Operational </v>
          </cell>
          <cell r="Z738" t="str">
            <v xml:space="preserve">Operational </v>
          </cell>
          <cell r="AA738" t="str">
            <v xml:space="preserve">Operational </v>
          </cell>
          <cell r="AB738" t="str">
            <v>Operational</v>
          </cell>
          <cell r="AC738" t="str">
            <v xml:space="preserve">Operational </v>
          </cell>
          <cell r="AD738" t="str">
            <v xml:space="preserve">Operational </v>
          </cell>
          <cell r="AE738" t="str">
            <v>Operational</v>
          </cell>
          <cell r="AF738" t="str">
            <v>Operational</v>
          </cell>
        </row>
        <row r="739">
          <cell r="N739" t="str">
            <v>Turkey</v>
          </cell>
          <cell r="W739" t="str">
            <v>Operational</v>
          </cell>
          <cell r="X739" t="str">
            <v>Operational</v>
          </cell>
          <cell r="Y739" t="str">
            <v>Operational</v>
          </cell>
          <cell r="Z739" t="str">
            <v>Operational</v>
          </cell>
          <cell r="AA739" t="str">
            <v>Operational</v>
          </cell>
          <cell r="AB739" t="str">
            <v>Operational</v>
          </cell>
          <cell r="AC739" t="str">
            <v>Operational</v>
          </cell>
          <cell r="AD739" t="str">
            <v>Operational</v>
          </cell>
          <cell r="AE739" t="str">
            <v>Operational</v>
          </cell>
          <cell r="AF739" t="str">
            <v>Operational</v>
          </cell>
        </row>
        <row r="740">
          <cell r="N740" t="str">
            <v>Turkey</v>
          </cell>
          <cell r="W740" t="str">
            <v>Operational</v>
          </cell>
          <cell r="X740" t="str">
            <v>Operational</v>
          </cell>
          <cell r="Y740" t="str">
            <v>Operational</v>
          </cell>
          <cell r="Z740" t="str">
            <v>Operational</v>
          </cell>
          <cell r="AA740" t="str">
            <v>Operational</v>
          </cell>
          <cell r="AB740" t="str">
            <v>Operational</v>
          </cell>
          <cell r="AC740" t="str">
            <v>Operational</v>
          </cell>
          <cell r="AD740" t="str">
            <v>Operational</v>
          </cell>
          <cell r="AE740" t="str">
            <v>Operational</v>
          </cell>
          <cell r="AF740" t="str">
            <v>Operational</v>
          </cell>
        </row>
        <row r="741">
          <cell r="N741" t="str">
            <v>Turkey</v>
          </cell>
          <cell r="W741" t="str">
            <v>Operational</v>
          </cell>
          <cell r="X741" t="str">
            <v>Operational</v>
          </cell>
          <cell r="Y741" t="str">
            <v>Operational</v>
          </cell>
          <cell r="Z741" t="str">
            <v>Operational</v>
          </cell>
          <cell r="AA741" t="str">
            <v>Operational</v>
          </cell>
          <cell r="AB741" t="str">
            <v>Operational</v>
          </cell>
          <cell r="AC741" t="str">
            <v>Operational</v>
          </cell>
          <cell r="AD741" t="str">
            <v>Operational</v>
          </cell>
          <cell r="AE741" t="str">
            <v>Operational</v>
          </cell>
          <cell r="AF741" t="str">
            <v>Operational</v>
          </cell>
        </row>
        <row r="742">
          <cell r="N742" t="str">
            <v>Turkey</v>
          </cell>
          <cell r="W742" t="str">
            <v>Operational</v>
          </cell>
          <cell r="X742" t="str">
            <v>Operational</v>
          </cell>
          <cell r="Y742" t="str">
            <v>Operational</v>
          </cell>
          <cell r="Z742" t="str">
            <v>Operational</v>
          </cell>
          <cell r="AA742" t="str">
            <v>Operational</v>
          </cell>
          <cell r="AB742" t="str">
            <v>Operational</v>
          </cell>
          <cell r="AC742" t="str">
            <v>Operational</v>
          </cell>
          <cell r="AD742" t="str">
            <v>Operational</v>
          </cell>
          <cell r="AE742" t="str">
            <v>Operational</v>
          </cell>
          <cell r="AF742" t="str">
            <v>Operational</v>
          </cell>
        </row>
        <row r="743">
          <cell r="N743" t="str">
            <v>Turkey</v>
          </cell>
          <cell r="W743" t="str">
            <v>Operational</v>
          </cell>
          <cell r="X743" t="str">
            <v>Operational</v>
          </cell>
          <cell r="Y743" t="str">
            <v>Operational</v>
          </cell>
          <cell r="Z743" t="str">
            <v>Operational</v>
          </cell>
          <cell r="AA743" t="str">
            <v>Operational</v>
          </cell>
          <cell r="AB743" t="str">
            <v>Operational</v>
          </cell>
          <cell r="AC743" t="str">
            <v>Operational</v>
          </cell>
          <cell r="AD743" t="str">
            <v>Operational</v>
          </cell>
          <cell r="AE743" t="str">
            <v>Operational</v>
          </cell>
          <cell r="AF743" t="str">
            <v>Operational</v>
          </cell>
        </row>
        <row r="744">
          <cell r="N744" t="str">
            <v>Turkey</v>
          </cell>
          <cell r="W744" t="str">
            <v>Operational</v>
          </cell>
          <cell r="X744" t="str">
            <v>Operational</v>
          </cell>
          <cell r="Y744" t="str">
            <v>Operational</v>
          </cell>
          <cell r="Z744" t="str">
            <v>Operational</v>
          </cell>
          <cell r="AA744" t="str">
            <v>Operational</v>
          </cell>
          <cell r="AB744" t="str">
            <v>Operational</v>
          </cell>
          <cell r="AC744" t="str">
            <v>Operational</v>
          </cell>
          <cell r="AD744" t="str">
            <v>Operational</v>
          </cell>
          <cell r="AE744" t="str">
            <v>Operational</v>
          </cell>
          <cell r="AF744" t="str">
            <v>Operational</v>
          </cell>
        </row>
        <row r="745">
          <cell r="N745" t="str">
            <v>Turkey</v>
          </cell>
          <cell r="W745" t="str">
            <v>Operational</v>
          </cell>
          <cell r="X745" t="str">
            <v>Operational</v>
          </cell>
          <cell r="Y745" t="str">
            <v>Operational</v>
          </cell>
          <cell r="Z745" t="str">
            <v>Operational</v>
          </cell>
          <cell r="AA745" t="str">
            <v>Operational</v>
          </cell>
          <cell r="AB745" t="str">
            <v>Operational</v>
          </cell>
          <cell r="AC745" t="str">
            <v>Operational</v>
          </cell>
          <cell r="AD745" t="str">
            <v>Operational</v>
          </cell>
          <cell r="AE745" t="str">
            <v>Operational</v>
          </cell>
          <cell r="AF745" t="str">
            <v>Operational</v>
          </cell>
        </row>
        <row r="746">
          <cell r="N746" t="str">
            <v>Turkey</v>
          </cell>
          <cell r="W746" t="str">
            <v>Operational</v>
          </cell>
          <cell r="X746" t="str">
            <v>Operational</v>
          </cell>
          <cell r="Y746" t="str">
            <v>Operational</v>
          </cell>
          <cell r="Z746" t="str">
            <v>Operational</v>
          </cell>
          <cell r="AA746" t="str">
            <v>Operational</v>
          </cell>
          <cell r="AB746" t="str">
            <v>Operational</v>
          </cell>
          <cell r="AC746" t="str">
            <v>Operational</v>
          </cell>
          <cell r="AD746" t="str">
            <v>Operational</v>
          </cell>
          <cell r="AE746" t="str">
            <v>Operational</v>
          </cell>
          <cell r="AF746" t="str">
            <v>Operational</v>
          </cell>
        </row>
        <row r="747">
          <cell r="N747" t="str">
            <v>Turkey</v>
          </cell>
          <cell r="W747" t="str">
            <v>Operational</v>
          </cell>
          <cell r="X747" t="str">
            <v>Operational</v>
          </cell>
          <cell r="Y747" t="str">
            <v>Operational</v>
          </cell>
          <cell r="Z747" t="str">
            <v>Operational</v>
          </cell>
          <cell r="AA747" t="str">
            <v>Operational</v>
          </cell>
          <cell r="AB747" t="str">
            <v>Operational</v>
          </cell>
          <cell r="AC747" t="str">
            <v>Operational</v>
          </cell>
          <cell r="AD747" t="str">
            <v>Operational</v>
          </cell>
          <cell r="AE747" t="str">
            <v>Operational</v>
          </cell>
          <cell r="AF747" t="str">
            <v>Operational</v>
          </cell>
        </row>
        <row r="748">
          <cell r="N748" t="str">
            <v>Turkey</v>
          </cell>
          <cell r="W748" t="str">
            <v>Operational</v>
          </cell>
          <cell r="X748" t="str">
            <v>Operational</v>
          </cell>
          <cell r="Y748" t="str">
            <v>Operational</v>
          </cell>
          <cell r="Z748" t="str">
            <v>Operational</v>
          </cell>
          <cell r="AA748" t="str">
            <v>Operational</v>
          </cell>
          <cell r="AB748" t="str">
            <v>Operational</v>
          </cell>
          <cell r="AC748" t="str">
            <v>Operational</v>
          </cell>
          <cell r="AD748" t="str">
            <v>Operational</v>
          </cell>
          <cell r="AE748" t="str">
            <v>Operational</v>
          </cell>
          <cell r="AF748" t="str">
            <v>Operational</v>
          </cell>
        </row>
        <row r="749">
          <cell r="N749" t="str">
            <v>Turkey</v>
          </cell>
          <cell r="W749" t="str">
            <v>Operational</v>
          </cell>
          <cell r="X749" t="str">
            <v>Operational</v>
          </cell>
          <cell r="Y749" t="str">
            <v>Operational</v>
          </cell>
          <cell r="Z749" t="str">
            <v>Operational</v>
          </cell>
          <cell r="AA749" t="str">
            <v>Operational</v>
          </cell>
          <cell r="AB749" t="str">
            <v>Operational</v>
          </cell>
          <cell r="AC749" t="str">
            <v>Operational</v>
          </cell>
          <cell r="AD749" t="str">
            <v>Operational</v>
          </cell>
          <cell r="AE749" t="str">
            <v>Operational</v>
          </cell>
          <cell r="AF749" t="str">
            <v>Operational</v>
          </cell>
        </row>
        <row r="750">
          <cell r="N750" t="str">
            <v>Turkey</v>
          </cell>
          <cell r="W750" t="str">
            <v>Operational</v>
          </cell>
          <cell r="X750" t="str">
            <v>Operational</v>
          </cell>
          <cell r="Y750" t="str">
            <v>Operational</v>
          </cell>
          <cell r="Z750" t="str">
            <v>Operational</v>
          </cell>
          <cell r="AA750" t="str">
            <v>Operational</v>
          </cell>
          <cell r="AB750" t="str">
            <v>Operational</v>
          </cell>
          <cell r="AC750" t="str">
            <v>Operational</v>
          </cell>
          <cell r="AD750" t="str">
            <v>Operational</v>
          </cell>
          <cell r="AE750" t="str">
            <v>Under Construction</v>
          </cell>
          <cell r="AF750" t="str">
            <v>Under Construction</v>
          </cell>
        </row>
        <row r="751">
          <cell r="N751" t="str">
            <v>Turkey</v>
          </cell>
          <cell r="W751" t="str">
            <v>Operational</v>
          </cell>
          <cell r="X751" t="str">
            <v>Operational</v>
          </cell>
          <cell r="Y751" t="str">
            <v>Operational</v>
          </cell>
          <cell r="Z751" t="str">
            <v>Operational</v>
          </cell>
          <cell r="AA751" t="str">
            <v>Operational</v>
          </cell>
          <cell r="AB751" t="str">
            <v>Operational</v>
          </cell>
          <cell r="AC751" t="str">
            <v>Operational</v>
          </cell>
          <cell r="AD751" t="str">
            <v>Operational</v>
          </cell>
          <cell r="AE751" t="str">
            <v>Operational</v>
          </cell>
          <cell r="AF751" t="str">
            <v>Operational</v>
          </cell>
        </row>
        <row r="752">
          <cell r="N752" t="str">
            <v>Ukraine</v>
          </cell>
          <cell r="W752" t="str">
            <v>Operational</v>
          </cell>
          <cell r="X752" t="str">
            <v>Operational</v>
          </cell>
          <cell r="Y752" t="str">
            <v>Operational</v>
          </cell>
          <cell r="Z752" t="str">
            <v>Operational</v>
          </cell>
          <cell r="AA752" t="str">
            <v>Operational</v>
          </cell>
          <cell r="AB752" t="str">
            <v>Operational</v>
          </cell>
          <cell r="AC752" t="str">
            <v>Operational</v>
          </cell>
          <cell r="AD752" t="str">
            <v>Operational</v>
          </cell>
          <cell r="AE752" t="str">
            <v>Operational</v>
          </cell>
          <cell r="AF752" t="str">
            <v>Operational</v>
          </cell>
        </row>
        <row r="753">
          <cell r="N753" t="str">
            <v>Ukraine</v>
          </cell>
          <cell r="W753" t="str">
            <v>Operational</v>
          </cell>
          <cell r="X753" t="str">
            <v>Operational</v>
          </cell>
          <cell r="Y753" t="str">
            <v>Operational</v>
          </cell>
          <cell r="Z753" t="str">
            <v>Operational</v>
          </cell>
          <cell r="AA753" t="str">
            <v>Operational</v>
          </cell>
          <cell r="AB753" t="str">
            <v>Operational</v>
          </cell>
          <cell r="AC753" t="str">
            <v>Operational</v>
          </cell>
          <cell r="AD753" t="str">
            <v>Operational</v>
          </cell>
          <cell r="AE753" t="str">
            <v>Operational</v>
          </cell>
          <cell r="AF753" t="str">
            <v>Operational</v>
          </cell>
        </row>
        <row r="754">
          <cell r="N754" t="str">
            <v>Ukraine</v>
          </cell>
          <cell r="W754" t="str">
            <v>Operational</v>
          </cell>
          <cell r="X754" t="str">
            <v>Operational</v>
          </cell>
          <cell r="Y754" t="str">
            <v>Operational</v>
          </cell>
          <cell r="Z754" t="str">
            <v>Operational</v>
          </cell>
          <cell r="AA754" t="str">
            <v>Operational</v>
          </cell>
          <cell r="AB754" t="str">
            <v>Operational</v>
          </cell>
          <cell r="AC754" t="str">
            <v>Operational</v>
          </cell>
          <cell r="AD754" t="str">
            <v>Operational</v>
          </cell>
          <cell r="AE754" t="str">
            <v>Operational</v>
          </cell>
          <cell r="AF754" t="str">
            <v>Operational</v>
          </cell>
        </row>
        <row r="755">
          <cell r="N755" t="str">
            <v>Ukraine</v>
          </cell>
          <cell r="W755" t="str">
            <v>Operational</v>
          </cell>
          <cell r="X755" t="str">
            <v>Operational</v>
          </cell>
          <cell r="Y755" t="str">
            <v>Operational</v>
          </cell>
          <cell r="Z755" t="str">
            <v>Operational</v>
          </cell>
          <cell r="AA755" t="str">
            <v>Operational</v>
          </cell>
          <cell r="AB755" t="str">
            <v>Operational</v>
          </cell>
          <cell r="AC755" t="str">
            <v>Operational</v>
          </cell>
          <cell r="AD755" t="str">
            <v>Operational</v>
          </cell>
          <cell r="AE755" t="str">
            <v>Operational</v>
          </cell>
          <cell r="AF755" t="str">
            <v>Operational</v>
          </cell>
        </row>
        <row r="756">
          <cell r="N756" t="str">
            <v>Ukraine</v>
          </cell>
          <cell r="W756" t="str">
            <v>Operational</v>
          </cell>
          <cell r="X756" t="str">
            <v>Operational</v>
          </cell>
          <cell r="Y756" t="str">
            <v>Operational</v>
          </cell>
          <cell r="Z756" t="str">
            <v>Operational</v>
          </cell>
          <cell r="AA756" t="str">
            <v>Operational</v>
          </cell>
          <cell r="AB756" t="str">
            <v>Operational</v>
          </cell>
          <cell r="AC756" t="str">
            <v>Operational</v>
          </cell>
          <cell r="AD756" t="str">
            <v>Operational</v>
          </cell>
          <cell r="AE756" t="str">
            <v>Operational</v>
          </cell>
          <cell r="AF756" t="str">
            <v>Operational</v>
          </cell>
        </row>
        <row r="757">
          <cell r="N757" t="str">
            <v>Unidted Kingdom</v>
          </cell>
          <cell r="W757" t="str">
            <v>Under Construction</v>
          </cell>
          <cell r="X757" t="str">
            <v>Under Construction</v>
          </cell>
          <cell r="Y757" t="str">
            <v>Under Construction</v>
          </cell>
          <cell r="Z757" t="str">
            <v>Under Construction</v>
          </cell>
          <cell r="AA757" t="str">
            <v>Under Construction</v>
          </cell>
          <cell r="AB757" t="str">
            <v>Under Construction</v>
          </cell>
          <cell r="AC757" t="str">
            <v>Under Construction</v>
          </cell>
          <cell r="AD757" t="str">
            <v>Under Construction</v>
          </cell>
          <cell r="AE757" t="str">
            <v>Under Construction</v>
          </cell>
          <cell r="AF757" t="str">
            <v>Under Construction</v>
          </cell>
        </row>
        <row r="758">
          <cell r="N758" t="str">
            <v>United Arab Emirates</v>
          </cell>
          <cell r="W758" t="str">
            <v>Operational</v>
          </cell>
          <cell r="X758" t="str">
            <v>Operational</v>
          </cell>
          <cell r="Y758" t="str">
            <v>Operational</v>
          </cell>
          <cell r="Z758" t="str">
            <v>Operational</v>
          </cell>
          <cell r="AA758" t="str">
            <v>Operational</v>
          </cell>
          <cell r="AB758" t="str">
            <v>Operational</v>
          </cell>
          <cell r="AC758" t="str">
            <v>Operational</v>
          </cell>
          <cell r="AD758" t="str">
            <v>Operational</v>
          </cell>
          <cell r="AE758" t="str">
            <v>Operational</v>
          </cell>
          <cell r="AF758" t="str">
            <v>Operational</v>
          </cell>
        </row>
        <row r="759">
          <cell r="N759" t="str">
            <v>United Arab Emirates</v>
          </cell>
          <cell r="W759" t="str">
            <v>Operational</v>
          </cell>
          <cell r="X759" t="str">
            <v>Operational</v>
          </cell>
          <cell r="Y759" t="str">
            <v>Operational</v>
          </cell>
          <cell r="Z759" t="str">
            <v>Operational</v>
          </cell>
          <cell r="AA759" t="str">
            <v>Operational</v>
          </cell>
          <cell r="AB759" t="str">
            <v>Operational</v>
          </cell>
          <cell r="AC759" t="str">
            <v>Operational</v>
          </cell>
          <cell r="AD759" t="str">
            <v>Operational</v>
          </cell>
          <cell r="AE759" t="str">
            <v>Operational</v>
          </cell>
          <cell r="AF759" t="str">
            <v>Operational</v>
          </cell>
        </row>
        <row r="760">
          <cell r="N760" t="str">
            <v>United Arab Emirates</v>
          </cell>
          <cell r="W760" t="str">
            <v>Operational</v>
          </cell>
          <cell r="X760" t="str">
            <v>Operational</v>
          </cell>
          <cell r="Y760" t="str">
            <v>Operational</v>
          </cell>
          <cell r="Z760" t="str">
            <v>Operational</v>
          </cell>
          <cell r="AA760" t="str">
            <v>Operational</v>
          </cell>
          <cell r="AB760" t="str">
            <v>Operational</v>
          </cell>
          <cell r="AC760" t="str">
            <v>Operational</v>
          </cell>
          <cell r="AD760" t="str">
            <v>Operational</v>
          </cell>
          <cell r="AE760" t="str">
            <v>Operational</v>
          </cell>
          <cell r="AF760" t="str">
            <v>Operational</v>
          </cell>
        </row>
        <row r="761">
          <cell r="N761" t="str">
            <v>United Arab Emirates</v>
          </cell>
          <cell r="W761" t="str">
            <v>Operational</v>
          </cell>
          <cell r="X761" t="str">
            <v>Operational</v>
          </cell>
          <cell r="Y761" t="str">
            <v>Operational</v>
          </cell>
          <cell r="Z761" t="str">
            <v>Operational</v>
          </cell>
          <cell r="AA761" t="str">
            <v>Operational</v>
          </cell>
          <cell r="AB761" t="str">
            <v>Operational</v>
          </cell>
          <cell r="AC761" t="str">
            <v>Operational</v>
          </cell>
          <cell r="AD761" t="str">
            <v>Operational</v>
          </cell>
          <cell r="AE761" t="str">
            <v>Operational</v>
          </cell>
          <cell r="AF761" t="str">
            <v>Operational</v>
          </cell>
        </row>
        <row r="762">
          <cell r="N762" t="str">
            <v>United Arab Emirates</v>
          </cell>
          <cell r="W762" t="str">
            <v>Operational</v>
          </cell>
          <cell r="X762" t="str">
            <v>Operational</v>
          </cell>
          <cell r="Y762" t="str">
            <v>Operational</v>
          </cell>
          <cell r="Z762" t="str">
            <v>Operational</v>
          </cell>
          <cell r="AA762" t="str">
            <v>Operational</v>
          </cell>
          <cell r="AB762" t="str">
            <v>Operational</v>
          </cell>
          <cell r="AC762" t="str">
            <v>Operational</v>
          </cell>
          <cell r="AD762" t="str">
            <v>Operational</v>
          </cell>
          <cell r="AE762" t="str">
            <v>Operational</v>
          </cell>
          <cell r="AF762" t="str">
            <v>Operational</v>
          </cell>
        </row>
        <row r="763">
          <cell r="N763" t="str">
            <v>United Kingdom</v>
          </cell>
          <cell r="W763" t="str">
            <v>Operational</v>
          </cell>
          <cell r="X763" t="str">
            <v>Operational</v>
          </cell>
          <cell r="Y763" t="str">
            <v>Operational</v>
          </cell>
          <cell r="Z763" t="str">
            <v>Operational</v>
          </cell>
          <cell r="AA763" t="str">
            <v>Operational</v>
          </cell>
          <cell r="AB763" t="str">
            <v>Operational</v>
          </cell>
          <cell r="AC763" t="str">
            <v>Operational</v>
          </cell>
          <cell r="AD763" t="str">
            <v>Operational</v>
          </cell>
          <cell r="AE763" t="str">
            <v>Operational</v>
          </cell>
          <cell r="AF763" t="str">
            <v>Operational</v>
          </cell>
        </row>
        <row r="764">
          <cell r="N764" t="str">
            <v>United Kingdom</v>
          </cell>
          <cell r="W764" t="str">
            <v>Operational</v>
          </cell>
          <cell r="X764" t="str">
            <v>Operational</v>
          </cell>
          <cell r="Y764" t="str">
            <v>Operational</v>
          </cell>
          <cell r="Z764" t="str">
            <v>Operational</v>
          </cell>
          <cell r="AA764" t="str">
            <v>Operational</v>
          </cell>
          <cell r="AB764" t="str">
            <v>Operational</v>
          </cell>
          <cell r="AC764" t="str">
            <v>Operational</v>
          </cell>
          <cell r="AD764" t="str">
            <v>Operational</v>
          </cell>
          <cell r="AE764" t="str">
            <v>Operational</v>
          </cell>
          <cell r="AF764" t="str">
            <v>Operational</v>
          </cell>
        </row>
        <row r="765">
          <cell r="N765" t="str">
            <v>United Kingdom</v>
          </cell>
          <cell r="W765" t="str">
            <v>Operational</v>
          </cell>
          <cell r="X765" t="str">
            <v>Operational</v>
          </cell>
          <cell r="Y765" t="str">
            <v>Operational</v>
          </cell>
          <cell r="Z765" t="str">
            <v>Operational</v>
          </cell>
          <cell r="AA765" t="str">
            <v>Operational</v>
          </cell>
          <cell r="AB765" t="str">
            <v>Operational</v>
          </cell>
          <cell r="AC765" t="str">
            <v>Operational</v>
          </cell>
          <cell r="AD765" t="str">
            <v>Operational</v>
          </cell>
          <cell r="AE765" t="str">
            <v>Operational</v>
          </cell>
          <cell r="AF765" t="str">
            <v>Operational</v>
          </cell>
        </row>
        <row r="766">
          <cell r="N766" t="str">
            <v>United Kingdom</v>
          </cell>
          <cell r="W766" t="str">
            <v>Under Construction</v>
          </cell>
          <cell r="X766" t="str">
            <v>Under Construction</v>
          </cell>
          <cell r="Y766" t="str">
            <v>Operational</v>
          </cell>
          <cell r="Z766" t="str">
            <v>Operational</v>
          </cell>
          <cell r="AA766" t="str">
            <v>Operational</v>
          </cell>
          <cell r="AB766" t="str">
            <v>Operational</v>
          </cell>
          <cell r="AC766" t="str">
            <v>Operational</v>
          </cell>
          <cell r="AD766" t="str">
            <v>Operational</v>
          </cell>
          <cell r="AE766" t="str">
            <v>Operational</v>
          </cell>
          <cell r="AF766" t="str">
            <v>Operational</v>
          </cell>
        </row>
        <row r="767">
          <cell r="N767" t="str">
            <v>United Kingdom</v>
          </cell>
          <cell r="W767" t="str">
            <v>Under Construction</v>
          </cell>
          <cell r="X767" t="str">
            <v>Under Construction</v>
          </cell>
          <cell r="Y767" t="str">
            <v>Under Construction</v>
          </cell>
          <cell r="Z767" t="str">
            <v>Under Construction</v>
          </cell>
          <cell r="AA767" t="str">
            <v>Under Construction</v>
          </cell>
          <cell r="AB767" t="str">
            <v>Operational</v>
          </cell>
          <cell r="AC767" t="str">
            <v>Operational</v>
          </cell>
          <cell r="AD767" t="str">
            <v>Operational</v>
          </cell>
          <cell r="AE767" t="str">
            <v>Operational</v>
          </cell>
          <cell r="AF767" t="str">
            <v>Under Construction</v>
          </cell>
        </row>
        <row r="768">
          <cell r="N768" t="str">
            <v>United Kingdom</v>
          </cell>
          <cell r="W768" t="str">
            <v>Under Construction</v>
          </cell>
          <cell r="X768" t="str">
            <v>Under Construction</v>
          </cell>
          <cell r="Y768" t="str">
            <v>Under Construction</v>
          </cell>
          <cell r="Z768" t="str">
            <v>Under Construction</v>
          </cell>
          <cell r="AA768" t="str">
            <v>Under Construction</v>
          </cell>
          <cell r="AB768" t="str">
            <v>Under Construction</v>
          </cell>
          <cell r="AC768" t="str">
            <v>Operational</v>
          </cell>
          <cell r="AD768" t="str">
            <v>Operational</v>
          </cell>
          <cell r="AE768" t="str">
            <v>Operational</v>
          </cell>
          <cell r="AF768" t="str">
            <v>Operational</v>
          </cell>
        </row>
        <row r="769">
          <cell r="N769" t="str">
            <v>United Kingdom</v>
          </cell>
          <cell r="W769" t="str">
            <v>Under Construction</v>
          </cell>
          <cell r="X769" t="str">
            <v>Under Construction</v>
          </cell>
          <cell r="Y769" t="str">
            <v>Under Construction</v>
          </cell>
          <cell r="Z769" t="str">
            <v>Under Construction</v>
          </cell>
          <cell r="AA769" t="str">
            <v>Under Construction</v>
          </cell>
          <cell r="AB769" t="str">
            <v>Under Construction</v>
          </cell>
          <cell r="AC769" t="str">
            <v>Operational</v>
          </cell>
          <cell r="AD769" t="str">
            <v>Operational</v>
          </cell>
          <cell r="AE769" t="str">
            <v>Operational</v>
          </cell>
          <cell r="AF769" t="str">
            <v>Operational</v>
          </cell>
        </row>
        <row r="770">
          <cell r="N770" t="str">
            <v>United Kingdom</v>
          </cell>
          <cell r="W770" t="str">
            <v>Under Construction</v>
          </cell>
          <cell r="X770" t="str">
            <v>Under Construction</v>
          </cell>
          <cell r="Y770" t="str">
            <v>Under Construction</v>
          </cell>
          <cell r="Z770" t="str">
            <v>Under Construction</v>
          </cell>
          <cell r="AA770" t="str">
            <v>Under Construction</v>
          </cell>
          <cell r="AB770" t="str">
            <v>Under Construction</v>
          </cell>
          <cell r="AC770" t="str">
            <v>Operational</v>
          </cell>
          <cell r="AD770" t="str">
            <v>Operational</v>
          </cell>
          <cell r="AE770" t="str">
            <v>Operational</v>
          </cell>
          <cell r="AF770" t="str">
            <v>Operational</v>
          </cell>
        </row>
        <row r="771">
          <cell r="N771" t="str">
            <v>United Kingdom</v>
          </cell>
          <cell r="W771" t="str">
            <v>Under Construction</v>
          </cell>
          <cell r="X771" t="str">
            <v>Under Construction</v>
          </cell>
          <cell r="Y771" t="str">
            <v>Under Construction</v>
          </cell>
          <cell r="Z771" t="str">
            <v>Under Construction</v>
          </cell>
          <cell r="AA771" t="str">
            <v>Under Construction</v>
          </cell>
          <cell r="AB771" t="str">
            <v>Under Construction</v>
          </cell>
          <cell r="AC771" t="str">
            <v>Operational</v>
          </cell>
          <cell r="AD771" t="str">
            <v>Operational</v>
          </cell>
          <cell r="AE771" t="str">
            <v>Operational</v>
          </cell>
          <cell r="AF771" t="str">
            <v>Operational</v>
          </cell>
        </row>
        <row r="772">
          <cell r="N772" t="str">
            <v>United Kingdom</v>
          </cell>
          <cell r="W772" t="str">
            <v>Under Construction</v>
          </cell>
          <cell r="X772" t="str">
            <v>Under Construction</v>
          </cell>
          <cell r="Y772" t="str">
            <v>Under Construction</v>
          </cell>
          <cell r="Z772" t="str">
            <v>Under Construction</v>
          </cell>
          <cell r="AA772" t="str">
            <v>Under Construction</v>
          </cell>
          <cell r="AB772" t="str">
            <v>Under Construction</v>
          </cell>
          <cell r="AC772" t="str">
            <v>Operational</v>
          </cell>
          <cell r="AD772" t="str">
            <v>Operational</v>
          </cell>
          <cell r="AE772" t="str">
            <v>Operational</v>
          </cell>
          <cell r="AF772" t="str">
            <v>Operational</v>
          </cell>
        </row>
        <row r="773">
          <cell r="N773" t="str">
            <v>United Kingdom</v>
          </cell>
          <cell r="W773" t="str">
            <v>Under Construction</v>
          </cell>
          <cell r="X773" t="str">
            <v>Under Construction</v>
          </cell>
          <cell r="Y773" t="str">
            <v>Under Construction</v>
          </cell>
          <cell r="Z773" t="str">
            <v>Under Construction</v>
          </cell>
          <cell r="AA773" t="str">
            <v>Under Construction</v>
          </cell>
          <cell r="AB773" t="str">
            <v>Under Construction</v>
          </cell>
          <cell r="AC773" t="str">
            <v>Operational</v>
          </cell>
          <cell r="AD773" t="str">
            <v>Operational</v>
          </cell>
          <cell r="AE773" t="str">
            <v>Operational</v>
          </cell>
          <cell r="AF773" t="str">
            <v>Operational</v>
          </cell>
        </row>
        <row r="774">
          <cell r="N774" t="str">
            <v>United Kingdom</v>
          </cell>
          <cell r="W774" t="str">
            <v>Under Construction</v>
          </cell>
          <cell r="X774" t="str">
            <v>Under Construction</v>
          </cell>
          <cell r="Y774" t="str">
            <v>Under Construction</v>
          </cell>
          <cell r="Z774" t="str">
            <v>Under Construction</v>
          </cell>
          <cell r="AA774" t="str">
            <v>Under Construction</v>
          </cell>
          <cell r="AB774" t="str">
            <v>Under Construction</v>
          </cell>
          <cell r="AC774" t="str">
            <v>Under Construction</v>
          </cell>
          <cell r="AD774" t="str">
            <v>Under Construction</v>
          </cell>
          <cell r="AE774" t="str">
            <v>Under Construction</v>
          </cell>
          <cell r="AF774" t="str">
            <v>Operational</v>
          </cell>
        </row>
        <row r="775">
          <cell r="N775" t="str">
            <v>United Kingdom</v>
          </cell>
          <cell r="W775" t="str">
            <v>Under Construction</v>
          </cell>
          <cell r="X775" t="str">
            <v>Under Construction</v>
          </cell>
          <cell r="Y775" t="str">
            <v>Under Construction</v>
          </cell>
          <cell r="Z775" t="str">
            <v>Under Construction</v>
          </cell>
          <cell r="AA775" t="str">
            <v>Under Construction</v>
          </cell>
          <cell r="AB775" t="str">
            <v>Under Construction</v>
          </cell>
          <cell r="AC775" t="str">
            <v>Under Construction</v>
          </cell>
          <cell r="AD775" t="str">
            <v>Under Construction</v>
          </cell>
          <cell r="AE775" t="str">
            <v>Under Construction</v>
          </cell>
          <cell r="AF775" t="str">
            <v>Under Construction</v>
          </cell>
        </row>
        <row r="776">
          <cell r="N776" t="str">
            <v>United Kingdom</v>
          </cell>
          <cell r="W776" t="str">
            <v>Under Construction</v>
          </cell>
          <cell r="X776" t="str">
            <v>Under Construction</v>
          </cell>
          <cell r="Y776" t="str">
            <v>Under Construction</v>
          </cell>
          <cell r="Z776" t="str">
            <v>Under Construction</v>
          </cell>
          <cell r="AA776" t="str">
            <v>Under Construction</v>
          </cell>
          <cell r="AB776" t="str">
            <v>Under Construction</v>
          </cell>
          <cell r="AC776" t="str">
            <v>Under Construction</v>
          </cell>
          <cell r="AD776" t="str">
            <v>Under Construction</v>
          </cell>
          <cell r="AE776" t="str">
            <v>Under Construction</v>
          </cell>
          <cell r="AF776" t="str">
            <v>Operational</v>
          </cell>
        </row>
        <row r="777">
          <cell r="N777" t="str">
            <v>United Kingdom</v>
          </cell>
          <cell r="W777" t="str">
            <v>Under Construction</v>
          </cell>
          <cell r="X777" t="str">
            <v>Under Construction</v>
          </cell>
          <cell r="Y777" t="str">
            <v>Under Construction</v>
          </cell>
          <cell r="Z777" t="str">
            <v>Under Construction</v>
          </cell>
          <cell r="AA777" t="str">
            <v>Under Construction</v>
          </cell>
          <cell r="AB777" t="str">
            <v>Under Construction</v>
          </cell>
          <cell r="AC777" t="str">
            <v>Under Construction</v>
          </cell>
          <cell r="AD777" t="str">
            <v>Under Construction</v>
          </cell>
          <cell r="AE777" t="str">
            <v>Under Construction</v>
          </cell>
          <cell r="AF777" t="str">
            <v>Under Construction</v>
          </cell>
        </row>
        <row r="778">
          <cell r="N778" t="str">
            <v>United Kingdom</v>
          </cell>
          <cell r="W778" t="str">
            <v>Under Construction</v>
          </cell>
          <cell r="X778" t="str">
            <v>Under Construction</v>
          </cell>
          <cell r="Y778" t="str">
            <v>Under Construction</v>
          </cell>
          <cell r="Z778" t="str">
            <v>Under Construction</v>
          </cell>
          <cell r="AA778" t="str">
            <v>Under Construction</v>
          </cell>
          <cell r="AB778" t="str">
            <v>Under Construction</v>
          </cell>
          <cell r="AC778" t="str">
            <v>Under Construction</v>
          </cell>
          <cell r="AD778" t="str">
            <v>Under Construction</v>
          </cell>
          <cell r="AE778" t="str">
            <v>Under Construction</v>
          </cell>
          <cell r="AF778" t="str">
            <v>Under Construction</v>
          </cell>
        </row>
        <row r="779">
          <cell r="N779" t="str">
            <v>United Kingdom</v>
          </cell>
          <cell r="W779" t="str">
            <v>Under Construction</v>
          </cell>
          <cell r="X779" t="str">
            <v>Under Construction</v>
          </cell>
          <cell r="Y779" t="str">
            <v>Under Construction</v>
          </cell>
          <cell r="Z779" t="str">
            <v>Under Construction</v>
          </cell>
          <cell r="AA779" t="str">
            <v>Under Construction</v>
          </cell>
          <cell r="AB779" t="str">
            <v>Under Construction</v>
          </cell>
          <cell r="AC779" t="str">
            <v>Under Construction</v>
          </cell>
          <cell r="AD779" t="str">
            <v>Under Construction</v>
          </cell>
          <cell r="AE779" t="str">
            <v>Under Construction</v>
          </cell>
          <cell r="AF779" t="str">
            <v>Under Construction</v>
          </cell>
        </row>
        <row r="780">
          <cell r="N780" t="str">
            <v>United Kingdom</v>
          </cell>
          <cell r="W780" t="str">
            <v>Under Construction</v>
          </cell>
          <cell r="X780" t="str">
            <v>Under Construction</v>
          </cell>
          <cell r="Y780" t="str">
            <v>Under Construction</v>
          </cell>
          <cell r="Z780" t="str">
            <v>Under Construction</v>
          </cell>
          <cell r="AA780" t="str">
            <v>Under Construction</v>
          </cell>
          <cell r="AB780" t="str">
            <v>Under Construction</v>
          </cell>
          <cell r="AC780" t="str">
            <v>Under Construction</v>
          </cell>
          <cell r="AD780" t="str">
            <v>Under Construction</v>
          </cell>
          <cell r="AE780" t="str">
            <v>Under Construction</v>
          </cell>
          <cell r="AF780" t="str">
            <v>Under Construction</v>
          </cell>
        </row>
        <row r="781">
          <cell r="N781" t="str">
            <v>United Kingdom</v>
          </cell>
          <cell r="W781" t="str">
            <v>Under Construction</v>
          </cell>
          <cell r="X781" t="str">
            <v>Under Construction</v>
          </cell>
          <cell r="Y781" t="str">
            <v>Under Construction</v>
          </cell>
          <cell r="Z781" t="str">
            <v>Under Construction</v>
          </cell>
          <cell r="AA781" t="str">
            <v>Under Construction</v>
          </cell>
          <cell r="AB781" t="str">
            <v>Under Construction</v>
          </cell>
          <cell r="AC781" t="str">
            <v>Under Construction</v>
          </cell>
          <cell r="AD781" t="str">
            <v>Under Construction</v>
          </cell>
          <cell r="AE781" t="str">
            <v>Under Construction</v>
          </cell>
          <cell r="AF781" t="str">
            <v>Under Construction</v>
          </cell>
        </row>
        <row r="782">
          <cell r="N782" t="str">
            <v>United Kingdom</v>
          </cell>
          <cell r="W782" t="str">
            <v>Under Construction</v>
          </cell>
          <cell r="X782" t="str">
            <v>Under Construction</v>
          </cell>
          <cell r="Y782" t="str">
            <v>Under Construction</v>
          </cell>
          <cell r="Z782" t="str">
            <v>Under Construction</v>
          </cell>
          <cell r="AA782" t="str">
            <v>Under Construction</v>
          </cell>
          <cell r="AB782" t="str">
            <v>Under Construction</v>
          </cell>
          <cell r="AC782" t="str">
            <v>Under Construction</v>
          </cell>
          <cell r="AD782" t="str">
            <v>Under Construction</v>
          </cell>
          <cell r="AE782" t="str">
            <v>Under Construction</v>
          </cell>
          <cell r="AF782" t="str">
            <v>Under Construction</v>
          </cell>
        </row>
        <row r="783">
          <cell r="N783" t="str">
            <v>United Kingdom</v>
          </cell>
          <cell r="W783" t="str">
            <v>Operational</v>
          </cell>
          <cell r="X783" t="str">
            <v>Operational</v>
          </cell>
          <cell r="Y783" t="str">
            <v>Operational</v>
          </cell>
          <cell r="Z783" t="str">
            <v>Operational</v>
          </cell>
          <cell r="AA783" t="str">
            <v>Operational</v>
          </cell>
          <cell r="AB783" t="str">
            <v>Operational</v>
          </cell>
          <cell r="AC783" t="str">
            <v>Operational</v>
          </cell>
          <cell r="AD783" t="str">
            <v>Operational</v>
          </cell>
          <cell r="AE783" t="str">
            <v>Operational</v>
          </cell>
          <cell r="AF783" t="str">
            <v>Operational</v>
          </cell>
        </row>
        <row r="784">
          <cell r="N784" t="str">
            <v>United Kingdom</v>
          </cell>
          <cell r="W784" t="str">
            <v>Operational</v>
          </cell>
          <cell r="X784" t="str">
            <v>Operational</v>
          </cell>
          <cell r="Y784" t="str">
            <v>Operational</v>
          </cell>
          <cell r="Z784" t="str">
            <v>Operational</v>
          </cell>
          <cell r="AA784" t="str">
            <v>Operational</v>
          </cell>
          <cell r="AB784" t="str">
            <v>Operational</v>
          </cell>
          <cell r="AC784" t="str">
            <v>Operational</v>
          </cell>
          <cell r="AD784" t="str">
            <v>Operational</v>
          </cell>
          <cell r="AE784" t="str">
            <v>Operational</v>
          </cell>
          <cell r="AF784" t="str">
            <v>Operational</v>
          </cell>
        </row>
        <row r="785">
          <cell r="N785" t="str">
            <v>United Kingdom</v>
          </cell>
          <cell r="W785" t="str">
            <v>Operational</v>
          </cell>
          <cell r="X785" t="str">
            <v>Operational</v>
          </cell>
          <cell r="Y785" t="str">
            <v>Operational</v>
          </cell>
          <cell r="Z785" t="str">
            <v>Operational</v>
          </cell>
          <cell r="AA785" t="str">
            <v>Operational</v>
          </cell>
          <cell r="AB785" t="str">
            <v>Operational</v>
          </cell>
          <cell r="AC785" t="str">
            <v>Operational</v>
          </cell>
          <cell r="AD785" t="str">
            <v>Operational</v>
          </cell>
          <cell r="AE785" t="str">
            <v>Operational</v>
          </cell>
          <cell r="AF785" t="str">
            <v>Operational</v>
          </cell>
        </row>
        <row r="786">
          <cell r="N786" t="str">
            <v>United Kingdom</v>
          </cell>
          <cell r="W786" t="str">
            <v>Under Construction</v>
          </cell>
          <cell r="X786" t="str">
            <v>Under Construction</v>
          </cell>
          <cell r="Y786" t="str">
            <v>Under Construction</v>
          </cell>
          <cell r="Z786" t="str">
            <v>Operational</v>
          </cell>
          <cell r="AA786" t="str">
            <v>Operational</v>
          </cell>
          <cell r="AB786" t="str">
            <v>Operational</v>
          </cell>
          <cell r="AC786" t="str">
            <v>Operational</v>
          </cell>
          <cell r="AD786" t="str">
            <v>Operational</v>
          </cell>
          <cell r="AE786" t="str">
            <v>Operational</v>
          </cell>
          <cell r="AF786" t="str">
            <v>Operational</v>
          </cell>
        </row>
        <row r="787">
          <cell r="N787" t="str">
            <v>United Kingdom</v>
          </cell>
          <cell r="W787" t="str">
            <v>Operational</v>
          </cell>
          <cell r="X787" t="str">
            <v>Operational</v>
          </cell>
          <cell r="Y787" t="str">
            <v>Operational</v>
          </cell>
          <cell r="Z787" t="str">
            <v>Operational</v>
          </cell>
          <cell r="AA787" t="str">
            <v>Operational</v>
          </cell>
          <cell r="AB787" t="str">
            <v>Operational</v>
          </cell>
          <cell r="AC787" t="str">
            <v>Operational</v>
          </cell>
          <cell r="AD787" t="str">
            <v>Operational</v>
          </cell>
          <cell r="AE787" t="str">
            <v>Operational</v>
          </cell>
          <cell r="AF787" t="str">
            <v>Operational</v>
          </cell>
        </row>
        <row r="788">
          <cell r="N788" t="str">
            <v>United Kingdom</v>
          </cell>
          <cell r="W788" t="str">
            <v>Operational</v>
          </cell>
          <cell r="X788" t="str">
            <v>Operational</v>
          </cell>
          <cell r="Y788" t="str">
            <v>Operational</v>
          </cell>
          <cell r="Z788" t="str">
            <v>Operational</v>
          </cell>
          <cell r="AA788" t="str">
            <v>Operational</v>
          </cell>
          <cell r="AB788" t="str">
            <v>Operational</v>
          </cell>
          <cell r="AC788" t="str">
            <v>Operational</v>
          </cell>
          <cell r="AD788" t="str">
            <v>Operational</v>
          </cell>
          <cell r="AE788" t="str">
            <v>Operational</v>
          </cell>
          <cell r="AF788" t="str">
            <v>Operational</v>
          </cell>
        </row>
        <row r="789">
          <cell r="N789" t="str">
            <v>United Kingdom</v>
          </cell>
          <cell r="W789" t="str">
            <v>Under Construction</v>
          </cell>
          <cell r="X789" t="str">
            <v>Under Construction</v>
          </cell>
          <cell r="Y789" t="str">
            <v>Under Construction</v>
          </cell>
          <cell r="Z789" t="str">
            <v>Under Construction</v>
          </cell>
          <cell r="AA789" t="str">
            <v>Operational</v>
          </cell>
          <cell r="AB789" t="str">
            <v>Operational</v>
          </cell>
          <cell r="AC789" t="str">
            <v>Operational</v>
          </cell>
          <cell r="AD789" t="str">
            <v>Operational</v>
          </cell>
          <cell r="AE789" t="str">
            <v>Operational</v>
          </cell>
          <cell r="AF789" t="str">
            <v>Operational</v>
          </cell>
        </row>
        <row r="790">
          <cell r="N790" t="str">
            <v>United Kingdom</v>
          </cell>
          <cell r="W790" t="str">
            <v>Operational</v>
          </cell>
          <cell r="X790" t="str">
            <v>Operational</v>
          </cell>
          <cell r="Y790" t="str">
            <v>Operational</v>
          </cell>
          <cell r="Z790" t="str">
            <v>Operational</v>
          </cell>
          <cell r="AA790" t="str">
            <v>Operational</v>
          </cell>
          <cell r="AB790" t="str">
            <v>Operational</v>
          </cell>
          <cell r="AC790" t="str">
            <v>Operational</v>
          </cell>
          <cell r="AD790" t="str">
            <v>Operational</v>
          </cell>
          <cell r="AE790" t="str">
            <v>Operational</v>
          </cell>
          <cell r="AF790" t="str">
            <v>Operational</v>
          </cell>
        </row>
        <row r="791">
          <cell r="N791" t="str">
            <v>United Kingdom</v>
          </cell>
          <cell r="W791" t="str">
            <v>Under Construction</v>
          </cell>
          <cell r="X791" t="str">
            <v>Under Construction</v>
          </cell>
          <cell r="Y791" t="str">
            <v>Under Construction</v>
          </cell>
          <cell r="Z791" t="str">
            <v>Under Construction</v>
          </cell>
          <cell r="AA791" t="str">
            <v>Under Construction</v>
          </cell>
          <cell r="AB791" t="str">
            <v>Operational</v>
          </cell>
          <cell r="AC791" t="str">
            <v>Operational</v>
          </cell>
          <cell r="AD791" t="str">
            <v>Operational</v>
          </cell>
          <cell r="AE791" t="str">
            <v>Operational</v>
          </cell>
          <cell r="AF791" t="str">
            <v>Operational</v>
          </cell>
        </row>
        <row r="792">
          <cell r="N792" t="str">
            <v>United Kingdom</v>
          </cell>
          <cell r="W792" t="str">
            <v>Operational</v>
          </cell>
          <cell r="X792" t="str">
            <v>Operational</v>
          </cell>
          <cell r="Y792" t="str">
            <v>Operational</v>
          </cell>
          <cell r="Z792" t="str">
            <v>Operational</v>
          </cell>
          <cell r="AA792" t="str">
            <v>Operational</v>
          </cell>
          <cell r="AB792" t="str">
            <v>Operational</v>
          </cell>
          <cell r="AC792" t="str">
            <v>Operational</v>
          </cell>
          <cell r="AD792" t="str">
            <v>Operational</v>
          </cell>
          <cell r="AE792" t="str">
            <v>Operational</v>
          </cell>
          <cell r="AF792" t="str">
            <v>Operational</v>
          </cell>
        </row>
        <row r="793">
          <cell r="N793" t="str">
            <v>United Kingdom</v>
          </cell>
          <cell r="W793" t="str">
            <v>Operational</v>
          </cell>
          <cell r="X793" t="str">
            <v>Operational</v>
          </cell>
          <cell r="Y793" t="str">
            <v>Operational</v>
          </cell>
          <cell r="Z793" t="str">
            <v>Operational</v>
          </cell>
          <cell r="AA793" t="str">
            <v>Operational</v>
          </cell>
          <cell r="AB793" t="str">
            <v>Operational</v>
          </cell>
          <cell r="AC793" t="str">
            <v>Operational</v>
          </cell>
          <cell r="AD793" t="str">
            <v>Operational</v>
          </cell>
          <cell r="AE793" t="str">
            <v>Operational</v>
          </cell>
          <cell r="AF793" t="str">
            <v>Operational</v>
          </cell>
        </row>
        <row r="794">
          <cell r="N794" t="str">
            <v>United Kingdom</v>
          </cell>
          <cell r="W794" t="str">
            <v>Operational</v>
          </cell>
          <cell r="X794" t="str">
            <v>Operational</v>
          </cell>
          <cell r="Y794" t="str">
            <v>Operational</v>
          </cell>
          <cell r="Z794" t="str">
            <v>Operational</v>
          </cell>
          <cell r="AA794" t="str">
            <v>Operational</v>
          </cell>
          <cell r="AB794" t="str">
            <v>Operational</v>
          </cell>
          <cell r="AC794" t="str">
            <v>Operational</v>
          </cell>
          <cell r="AD794" t="str">
            <v>Operational</v>
          </cell>
          <cell r="AE794" t="str">
            <v>Operational</v>
          </cell>
          <cell r="AF794" t="str">
            <v>Operational</v>
          </cell>
        </row>
        <row r="795">
          <cell r="N795" t="str">
            <v>United Kingdom</v>
          </cell>
          <cell r="W795" t="str">
            <v>Operational</v>
          </cell>
          <cell r="X795" t="str">
            <v>Operational</v>
          </cell>
          <cell r="Y795" t="str">
            <v>Operational</v>
          </cell>
          <cell r="Z795" t="str">
            <v>Operational</v>
          </cell>
          <cell r="AA795" t="str">
            <v>Operational</v>
          </cell>
          <cell r="AB795" t="str">
            <v>Operational</v>
          </cell>
          <cell r="AC795" t="str">
            <v>Operational</v>
          </cell>
          <cell r="AD795" t="str">
            <v>Operational</v>
          </cell>
          <cell r="AE795" t="str">
            <v>Operational</v>
          </cell>
          <cell r="AF795" t="str">
            <v>Operational</v>
          </cell>
        </row>
        <row r="796">
          <cell r="N796" t="str">
            <v>United Kingdom</v>
          </cell>
          <cell r="W796" t="str">
            <v>Operational</v>
          </cell>
          <cell r="X796" t="str">
            <v>Operational</v>
          </cell>
          <cell r="Y796" t="str">
            <v>Operational</v>
          </cell>
          <cell r="Z796" t="str">
            <v>Operational</v>
          </cell>
          <cell r="AA796" t="str">
            <v>Operational</v>
          </cell>
          <cell r="AB796" t="str">
            <v>Operational</v>
          </cell>
          <cell r="AC796" t="str">
            <v>Operational</v>
          </cell>
          <cell r="AD796" t="str">
            <v>Operational</v>
          </cell>
          <cell r="AE796" t="str">
            <v>Operational</v>
          </cell>
          <cell r="AF796" t="str">
            <v>Operational</v>
          </cell>
        </row>
        <row r="797">
          <cell r="N797" t="str">
            <v>United Kingdom</v>
          </cell>
          <cell r="W797" t="str">
            <v>Operational</v>
          </cell>
          <cell r="X797" t="str">
            <v>Operational</v>
          </cell>
          <cell r="Y797" t="str">
            <v>Operational</v>
          </cell>
          <cell r="Z797" t="str">
            <v>Operational</v>
          </cell>
          <cell r="AA797" t="str">
            <v>Operational</v>
          </cell>
          <cell r="AB797" t="str">
            <v>Operational</v>
          </cell>
          <cell r="AC797" t="str">
            <v>Operational</v>
          </cell>
          <cell r="AD797" t="str">
            <v>Operational</v>
          </cell>
          <cell r="AE797" t="str">
            <v>Operational</v>
          </cell>
          <cell r="AF797" t="str">
            <v>Operational</v>
          </cell>
        </row>
        <row r="798">
          <cell r="N798" t="str">
            <v>United Kingdom</v>
          </cell>
          <cell r="W798" t="str">
            <v>Operational</v>
          </cell>
          <cell r="X798" t="str">
            <v>Operational</v>
          </cell>
          <cell r="Y798" t="str">
            <v>Operational</v>
          </cell>
          <cell r="Z798" t="str">
            <v>Operational</v>
          </cell>
          <cell r="AA798" t="str">
            <v>Operational</v>
          </cell>
          <cell r="AB798" t="str">
            <v>Operational</v>
          </cell>
          <cell r="AC798" t="str">
            <v>Operational</v>
          </cell>
          <cell r="AD798" t="str">
            <v>Operational</v>
          </cell>
          <cell r="AE798" t="str">
            <v>Operational</v>
          </cell>
          <cell r="AF798" t="str">
            <v>Operational</v>
          </cell>
        </row>
        <row r="799">
          <cell r="N799" t="str">
            <v>United Kingdom</v>
          </cell>
          <cell r="W799" t="str">
            <v>Operational</v>
          </cell>
          <cell r="X799" t="str">
            <v>Operational</v>
          </cell>
          <cell r="Y799" t="str">
            <v>Operational</v>
          </cell>
          <cell r="Z799" t="str">
            <v>Operational</v>
          </cell>
          <cell r="AA799" t="str">
            <v>Operational</v>
          </cell>
          <cell r="AB799" t="str">
            <v>Operational</v>
          </cell>
          <cell r="AC799" t="str">
            <v>Operational</v>
          </cell>
          <cell r="AD799" t="str">
            <v>Operational</v>
          </cell>
          <cell r="AE799" t="str">
            <v>Operational</v>
          </cell>
          <cell r="AF799" t="str">
            <v>Operational</v>
          </cell>
        </row>
        <row r="800">
          <cell r="N800" t="str">
            <v>United Kingdom</v>
          </cell>
          <cell r="W800" t="str">
            <v>Operational</v>
          </cell>
          <cell r="X800" t="str">
            <v>Operational</v>
          </cell>
          <cell r="Y800" t="str">
            <v>Operational</v>
          </cell>
          <cell r="Z800" t="str">
            <v>Operational</v>
          </cell>
          <cell r="AA800" t="str">
            <v>Operational</v>
          </cell>
          <cell r="AB800" t="str">
            <v>Operational</v>
          </cell>
          <cell r="AC800" t="str">
            <v>Operational</v>
          </cell>
          <cell r="AD800" t="str">
            <v>Operational</v>
          </cell>
          <cell r="AE800" t="str">
            <v>Operational</v>
          </cell>
          <cell r="AF800" t="str">
            <v>Operational</v>
          </cell>
        </row>
        <row r="801">
          <cell r="N801" t="str">
            <v>United Kingdom</v>
          </cell>
          <cell r="W801" t="str">
            <v>Operational</v>
          </cell>
          <cell r="X801" t="str">
            <v>Operational</v>
          </cell>
          <cell r="Y801" t="str">
            <v>Operational</v>
          </cell>
          <cell r="Z801" t="str">
            <v>Operational</v>
          </cell>
          <cell r="AA801" t="str">
            <v>Operational</v>
          </cell>
          <cell r="AB801" t="str">
            <v>Operational</v>
          </cell>
          <cell r="AC801" t="str">
            <v>Operational</v>
          </cell>
          <cell r="AD801" t="str">
            <v>Operational</v>
          </cell>
          <cell r="AE801" t="str">
            <v>Operational</v>
          </cell>
          <cell r="AF801" t="str">
            <v>Operational</v>
          </cell>
        </row>
        <row r="802">
          <cell r="N802" t="str">
            <v>United Kingdom</v>
          </cell>
          <cell r="W802" t="str">
            <v>Operational</v>
          </cell>
          <cell r="X802" t="str">
            <v>Operational</v>
          </cell>
          <cell r="Y802" t="str">
            <v>Operational</v>
          </cell>
          <cell r="Z802" t="str">
            <v>Operational</v>
          </cell>
          <cell r="AA802" t="str">
            <v>Operational</v>
          </cell>
          <cell r="AB802" t="str">
            <v>Operational</v>
          </cell>
          <cell r="AC802" t="str">
            <v>Operational</v>
          </cell>
          <cell r="AD802" t="str">
            <v>Operational</v>
          </cell>
          <cell r="AE802" t="str">
            <v>Operational</v>
          </cell>
          <cell r="AF802" t="str">
            <v>Operational</v>
          </cell>
        </row>
        <row r="803">
          <cell r="N803" t="str">
            <v>United Kingdom</v>
          </cell>
          <cell r="W803" t="str">
            <v>Under Construction</v>
          </cell>
          <cell r="X803" t="str">
            <v>Under Construction</v>
          </cell>
          <cell r="Y803" t="str">
            <v>Under Construction</v>
          </cell>
          <cell r="Z803" t="str">
            <v>Under Construction</v>
          </cell>
          <cell r="AA803" t="str">
            <v>Under Construction</v>
          </cell>
          <cell r="AB803" t="str">
            <v>Under Construction</v>
          </cell>
          <cell r="AC803" t="str">
            <v>Under Construction</v>
          </cell>
          <cell r="AD803" t="str">
            <v>Under Construction</v>
          </cell>
          <cell r="AE803" t="str">
            <v>Operational</v>
          </cell>
          <cell r="AF803" t="str">
            <v>Operational</v>
          </cell>
        </row>
        <row r="804">
          <cell r="N804" t="str">
            <v>United Kingdom</v>
          </cell>
          <cell r="W804" t="str">
            <v>Operational</v>
          </cell>
          <cell r="X804" t="str">
            <v>Operational</v>
          </cell>
          <cell r="Y804" t="str">
            <v>Operational</v>
          </cell>
          <cell r="Z804" t="str">
            <v>Operational</v>
          </cell>
          <cell r="AA804" t="str">
            <v>Operational</v>
          </cell>
          <cell r="AB804" t="str">
            <v>Operational</v>
          </cell>
          <cell r="AC804" t="str">
            <v>Operational</v>
          </cell>
          <cell r="AD804" t="str">
            <v>Operational</v>
          </cell>
          <cell r="AE804" t="str">
            <v>Operational</v>
          </cell>
          <cell r="AF804" t="str">
            <v>Operational</v>
          </cell>
        </row>
        <row r="805">
          <cell r="N805" t="str">
            <v>United Kingdom</v>
          </cell>
          <cell r="W805" t="str">
            <v>Operational</v>
          </cell>
          <cell r="X805" t="str">
            <v>Operational</v>
          </cell>
          <cell r="Y805" t="str">
            <v>Operational</v>
          </cell>
          <cell r="Z805" t="str">
            <v>Operational</v>
          </cell>
          <cell r="AA805" t="str">
            <v>Operational</v>
          </cell>
          <cell r="AB805" t="str">
            <v>Operational</v>
          </cell>
          <cell r="AC805" t="str">
            <v>Operational</v>
          </cell>
          <cell r="AD805" t="str">
            <v>Operational</v>
          </cell>
          <cell r="AE805" t="str">
            <v>Operational</v>
          </cell>
          <cell r="AF805" t="str">
            <v>Operational</v>
          </cell>
        </row>
        <row r="806">
          <cell r="N806" t="str">
            <v>United Kingdom</v>
          </cell>
          <cell r="W806" t="str">
            <v>Operational</v>
          </cell>
          <cell r="X806" t="str">
            <v>Operational</v>
          </cell>
          <cell r="Y806" t="str">
            <v>Operational</v>
          </cell>
          <cell r="Z806" t="str">
            <v>Operational</v>
          </cell>
          <cell r="AA806" t="str">
            <v>Operational</v>
          </cell>
          <cell r="AB806" t="str">
            <v>Operational</v>
          </cell>
          <cell r="AC806" t="str">
            <v>Operational</v>
          </cell>
          <cell r="AD806" t="str">
            <v>Operational</v>
          </cell>
          <cell r="AE806" t="str">
            <v>Operational</v>
          </cell>
          <cell r="AF806" t="str">
            <v>Operational</v>
          </cell>
        </row>
        <row r="807">
          <cell r="N807" t="str">
            <v>United Kingdom</v>
          </cell>
          <cell r="W807" t="str">
            <v>Operational</v>
          </cell>
          <cell r="X807" t="str">
            <v>Operational</v>
          </cell>
          <cell r="Y807" t="str">
            <v>Operational</v>
          </cell>
          <cell r="Z807" t="str">
            <v>Operational</v>
          </cell>
          <cell r="AA807" t="str">
            <v>Operational</v>
          </cell>
          <cell r="AB807" t="str">
            <v>Operational</v>
          </cell>
          <cell r="AC807" t="str">
            <v>Operational</v>
          </cell>
          <cell r="AD807" t="str">
            <v>Operational</v>
          </cell>
          <cell r="AE807" t="str">
            <v>Operational</v>
          </cell>
          <cell r="AF807" t="str">
            <v>Operational</v>
          </cell>
        </row>
        <row r="808">
          <cell r="N808" t="str">
            <v>United Kingdom</v>
          </cell>
          <cell r="W808" t="str">
            <v>Operational</v>
          </cell>
          <cell r="X808" t="str">
            <v>Operational</v>
          </cell>
          <cell r="Y808" t="str">
            <v>Operational</v>
          </cell>
          <cell r="Z808" t="str">
            <v>Operational</v>
          </cell>
          <cell r="AA808" t="str">
            <v>Operational</v>
          </cell>
          <cell r="AB808" t="str">
            <v>Operational</v>
          </cell>
          <cell r="AC808" t="str">
            <v>Operational</v>
          </cell>
          <cell r="AD808" t="str">
            <v>Operational</v>
          </cell>
          <cell r="AE808" t="str">
            <v>Operational</v>
          </cell>
          <cell r="AF808" t="str">
            <v>Operational</v>
          </cell>
        </row>
        <row r="809">
          <cell r="N809" t="str">
            <v>United Kingdom</v>
          </cell>
          <cell r="W809" t="str">
            <v>Operational</v>
          </cell>
          <cell r="X809" t="str">
            <v>Operational</v>
          </cell>
          <cell r="Y809" t="str">
            <v>Operational</v>
          </cell>
          <cell r="Z809" t="str">
            <v>Operational</v>
          </cell>
          <cell r="AA809" t="str">
            <v>Operational</v>
          </cell>
          <cell r="AB809" t="str">
            <v>Operational</v>
          </cell>
          <cell r="AC809" t="str">
            <v>Operational</v>
          </cell>
          <cell r="AD809" t="str">
            <v>Operational</v>
          </cell>
          <cell r="AE809" t="str">
            <v>Operational</v>
          </cell>
          <cell r="AF809" t="str">
            <v>Operational</v>
          </cell>
        </row>
        <row r="810">
          <cell r="N810" t="str">
            <v>United Kingdom</v>
          </cell>
          <cell r="W810" t="str">
            <v>Operational</v>
          </cell>
          <cell r="X810" t="str">
            <v>Operational</v>
          </cell>
          <cell r="Y810" t="str">
            <v>Operational</v>
          </cell>
          <cell r="Z810" t="str">
            <v>Operational</v>
          </cell>
          <cell r="AA810" t="str">
            <v>Operational</v>
          </cell>
          <cell r="AB810" t="str">
            <v>Operational</v>
          </cell>
          <cell r="AC810" t="str">
            <v>Operational</v>
          </cell>
          <cell r="AD810" t="str">
            <v>Operational</v>
          </cell>
          <cell r="AE810" t="str">
            <v>Operational</v>
          </cell>
          <cell r="AF810" t="str">
            <v>Operational</v>
          </cell>
        </row>
        <row r="811">
          <cell r="N811" t="str">
            <v>United Kingdom</v>
          </cell>
          <cell r="W811" t="str">
            <v>Operational</v>
          </cell>
          <cell r="X811" t="str">
            <v>Operational</v>
          </cell>
          <cell r="Y811" t="str">
            <v>Operational</v>
          </cell>
          <cell r="Z811" t="str">
            <v>Operational</v>
          </cell>
          <cell r="AA811" t="str">
            <v>Operational</v>
          </cell>
          <cell r="AB811" t="str">
            <v>Operational</v>
          </cell>
          <cell r="AC811" t="str">
            <v>Operational</v>
          </cell>
          <cell r="AD811" t="str">
            <v>Operational</v>
          </cell>
          <cell r="AE811" t="str">
            <v>Operational</v>
          </cell>
          <cell r="AF811" t="str">
            <v>Operational</v>
          </cell>
        </row>
        <row r="812">
          <cell r="N812" t="str">
            <v>United Kingdom</v>
          </cell>
          <cell r="W812" t="str">
            <v>Operational</v>
          </cell>
          <cell r="X812" t="str">
            <v>Operational</v>
          </cell>
          <cell r="Y812" t="str">
            <v>Operational</v>
          </cell>
          <cell r="Z812" t="str">
            <v>Operational</v>
          </cell>
          <cell r="AA812" t="str">
            <v>Operational</v>
          </cell>
          <cell r="AB812" t="str">
            <v>Operational</v>
          </cell>
          <cell r="AC812" t="str">
            <v>Operational</v>
          </cell>
          <cell r="AD812" t="str">
            <v>Operational</v>
          </cell>
          <cell r="AE812" t="str">
            <v>Operational</v>
          </cell>
          <cell r="AF812" t="str">
            <v>Operational</v>
          </cell>
        </row>
        <row r="813">
          <cell r="N813" t="str">
            <v>United Kingdom</v>
          </cell>
          <cell r="W813" t="str">
            <v>Operational</v>
          </cell>
          <cell r="X813" t="str">
            <v>Operational</v>
          </cell>
          <cell r="Y813" t="str">
            <v>Operational</v>
          </cell>
          <cell r="Z813" t="str">
            <v>Operational</v>
          </cell>
          <cell r="AA813" t="str">
            <v>Operational</v>
          </cell>
          <cell r="AB813" t="str">
            <v>Operational</v>
          </cell>
          <cell r="AC813" t="str">
            <v>Operational</v>
          </cell>
          <cell r="AD813" t="str">
            <v>Operational</v>
          </cell>
          <cell r="AE813" t="str">
            <v>Operational</v>
          </cell>
          <cell r="AF813" t="str">
            <v>Operational</v>
          </cell>
        </row>
        <row r="814">
          <cell r="N814" t="str">
            <v>United Kingdom</v>
          </cell>
          <cell r="W814" t="str">
            <v>Operational</v>
          </cell>
          <cell r="X814" t="str">
            <v>Operational</v>
          </cell>
          <cell r="Y814" t="str">
            <v>Operational</v>
          </cell>
          <cell r="Z814" t="str">
            <v>Operational</v>
          </cell>
          <cell r="AA814" t="str">
            <v>Operational</v>
          </cell>
          <cell r="AB814" t="str">
            <v>Operational</v>
          </cell>
          <cell r="AC814" t="str">
            <v>Operational</v>
          </cell>
          <cell r="AD814" t="str">
            <v>Operational</v>
          </cell>
          <cell r="AE814" t="str">
            <v>Operational</v>
          </cell>
          <cell r="AF814" t="str">
            <v>Operational</v>
          </cell>
        </row>
        <row r="815">
          <cell r="N815" t="str">
            <v>United Kingdom</v>
          </cell>
          <cell r="W815" t="str">
            <v>Operational</v>
          </cell>
          <cell r="X815" t="str">
            <v>Operational</v>
          </cell>
          <cell r="Y815" t="str">
            <v>Operational</v>
          </cell>
          <cell r="Z815" t="str">
            <v>Operational</v>
          </cell>
          <cell r="AA815" t="str">
            <v>Operational</v>
          </cell>
          <cell r="AB815" t="str">
            <v>Operational</v>
          </cell>
          <cell r="AC815" t="str">
            <v>Operational</v>
          </cell>
          <cell r="AD815" t="str">
            <v>Operational</v>
          </cell>
          <cell r="AE815" t="str">
            <v>Operational</v>
          </cell>
          <cell r="AF815" t="str">
            <v>Operational</v>
          </cell>
        </row>
        <row r="816">
          <cell r="N816" t="str">
            <v>United Kingdom</v>
          </cell>
          <cell r="W816" t="str">
            <v>Operational</v>
          </cell>
          <cell r="X816" t="str">
            <v>Operational</v>
          </cell>
          <cell r="Y816" t="str">
            <v>Operational</v>
          </cell>
          <cell r="Z816" t="str">
            <v>Operational</v>
          </cell>
          <cell r="AA816" t="str">
            <v>Operational</v>
          </cell>
          <cell r="AB816" t="str">
            <v>Operational</v>
          </cell>
          <cell r="AC816" t="str">
            <v>Operational</v>
          </cell>
          <cell r="AD816" t="str">
            <v>Operational</v>
          </cell>
          <cell r="AE816" t="str">
            <v>Operational</v>
          </cell>
          <cell r="AF816" t="str">
            <v>Operational</v>
          </cell>
        </row>
        <row r="817">
          <cell r="N817" t="str">
            <v>United Kingdom</v>
          </cell>
          <cell r="W817" t="str">
            <v>Operational</v>
          </cell>
          <cell r="X817" t="str">
            <v>Operational</v>
          </cell>
          <cell r="Y817" t="str">
            <v>Operational</v>
          </cell>
          <cell r="Z817" t="str">
            <v>Operational</v>
          </cell>
          <cell r="AA817" t="str">
            <v>Operational</v>
          </cell>
          <cell r="AB817" t="str">
            <v>Operational</v>
          </cell>
          <cell r="AC817" t="str">
            <v>Operational</v>
          </cell>
          <cell r="AD817" t="str">
            <v>Operational</v>
          </cell>
          <cell r="AE817" t="str">
            <v>Operational</v>
          </cell>
          <cell r="AF817" t="str">
            <v>Operational</v>
          </cell>
        </row>
        <row r="818">
          <cell r="N818" t="str">
            <v>United Kingdom</v>
          </cell>
          <cell r="W818" t="str">
            <v>Operational</v>
          </cell>
          <cell r="X818" t="str">
            <v>Operational</v>
          </cell>
          <cell r="Y818" t="str">
            <v>Operational</v>
          </cell>
          <cell r="Z818" t="str">
            <v>Operational</v>
          </cell>
          <cell r="AA818" t="str">
            <v>Operational</v>
          </cell>
          <cell r="AB818" t="str">
            <v>Operational</v>
          </cell>
          <cell r="AC818" t="str">
            <v>Operational</v>
          </cell>
          <cell r="AD818" t="str">
            <v>Operational</v>
          </cell>
          <cell r="AE818" t="str">
            <v>Operational</v>
          </cell>
          <cell r="AF818" t="str">
            <v>Operational</v>
          </cell>
        </row>
        <row r="819">
          <cell r="N819" t="str">
            <v>United Kingdom</v>
          </cell>
          <cell r="W819" t="str">
            <v>Operational</v>
          </cell>
          <cell r="X819" t="str">
            <v>Operational</v>
          </cell>
          <cell r="Y819" t="str">
            <v>Operational</v>
          </cell>
          <cell r="Z819" t="str">
            <v>Operational</v>
          </cell>
          <cell r="AA819" t="str">
            <v>Operational</v>
          </cell>
          <cell r="AB819" t="str">
            <v>Operational</v>
          </cell>
          <cell r="AC819" t="str">
            <v>Operational</v>
          </cell>
          <cell r="AD819" t="str">
            <v>Operational</v>
          </cell>
          <cell r="AE819" t="str">
            <v>Operational</v>
          </cell>
          <cell r="AF819" t="str">
            <v>Operational</v>
          </cell>
        </row>
        <row r="820">
          <cell r="N820" t="str">
            <v>United Kingdom</v>
          </cell>
          <cell r="W820" t="str">
            <v>Operational</v>
          </cell>
          <cell r="X820" t="str">
            <v>Operational</v>
          </cell>
          <cell r="Y820" t="str">
            <v>Operational</v>
          </cell>
          <cell r="Z820" t="str">
            <v>Operational</v>
          </cell>
          <cell r="AA820" t="str">
            <v>Operational</v>
          </cell>
          <cell r="AB820" t="str">
            <v>Operational</v>
          </cell>
          <cell r="AC820" t="str">
            <v>Operational</v>
          </cell>
          <cell r="AD820" t="str">
            <v>Operational</v>
          </cell>
          <cell r="AE820" t="str">
            <v>Operational</v>
          </cell>
          <cell r="AF820" t="str">
            <v>Operational</v>
          </cell>
        </row>
        <row r="821">
          <cell r="N821" t="str">
            <v>United Kingdom</v>
          </cell>
          <cell r="W821" t="str">
            <v>Operational</v>
          </cell>
          <cell r="X821" t="str">
            <v>Operational</v>
          </cell>
          <cell r="Y821" t="str">
            <v>Operational</v>
          </cell>
          <cell r="Z821" t="str">
            <v>Operational</v>
          </cell>
          <cell r="AA821" t="str">
            <v>Operational</v>
          </cell>
          <cell r="AB821" t="str">
            <v>Operational</v>
          </cell>
          <cell r="AC821" t="str">
            <v>Operational</v>
          </cell>
          <cell r="AD821" t="str">
            <v>Operational</v>
          </cell>
          <cell r="AE821" t="str">
            <v>Operational</v>
          </cell>
          <cell r="AF821" t="str">
            <v>Operational</v>
          </cell>
        </row>
        <row r="822">
          <cell r="N822" t="str">
            <v>United Kingdom</v>
          </cell>
          <cell r="W822" t="str">
            <v>Operational</v>
          </cell>
          <cell r="X822" t="str">
            <v>Operational</v>
          </cell>
          <cell r="Y822" t="str">
            <v>Operational</v>
          </cell>
          <cell r="Z822" t="str">
            <v>Operational</v>
          </cell>
          <cell r="AA822" t="str">
            <v>Operational</v>
          </cell>
          <cell r="AB822" t="str">
            <v>Operational</v>
          </cell>
          <cell r="AC822" t="str">
            <v>Operational</v>
          </cell>
          <cell r="AD822" t="str">
            <v>Operational</v>
          </cell>
          <cell r="AE822" t="str">
            <v>Operational</v>
          </cell>
          <cell r="AF822" t="str">
            <v>Operational</v>
          </cell>
        </row>
        <row r="823">
          <cell r="N823" t="str">
            <v>United Kingdom</v>
          </cell>
          <cell r="W823" t="str">
            <v>Operational</v>
          </cell>
          <cell r="X823" t="str">
            <v>Operational</v>
          </cell>
          <cell r="Y823" t="str">
            <v>Operational</v>
          </cell>
          <cell r="Z823" t="str">
            <v>Operational</v>
          </cell>
          <cell r="AA823" t="str">
            <v>Operational</v>
          </cell>
          <cell r="AB823" t="str">
            <v>Operational</v>
          </cell>
          <cell r="AC823" t="str">
            <v>Operational</v>
          </cell>
          <cell r="AD823" t="str">
            <v>Operational</v>
          </cell>
          <cell r="AE823" t="str">
            <v>Operational</v>
          </cell>
          <cell r="AF823" t="str">
            <v>Operational</v>
          </cell>
        </row>
        <row r="824">
          <cell r="N824" t="str">
            <v>United Kingdom</v>
          </cell>
          <cell r="W824" t="str">
            <v>Operational</v>
          </cell>
          <cell r="X824" t="str">
            <v>Operational</v>
          </cell>
          <cell r="Y824" t="str">
            <v>Operational</v>
          </cell>
          <cell r="Z824" t="str">
            <v>Operational</v>
          </cell>
          <cell r="AA824" t="str">
            <v>Operational</v>
          </cell>
          <cell r="AB824" t="str">
            <v>Operational</v>
          </cell>
          <cell r="AC824" t="str">
            <v>Operational</v>
          </cell>
          <cell r="AD824" t="str">
            <v>Operational</v>
          </cell>
          <cell r="AE824" t="str">
            <v>Operational</v>
          </cell>
          <cell r="AF824" t="str">
            <v>Operational</v>
          </cell>
        </row>
        <row r="825">
          <cell r="N825" t="str">
            <v>United Kingdom</v>
          </cell>
          <cell r="W825" t="str">
            <v>Operational</v>
          </cell>
          <cell r="X825" t="str">
            <v>Operational</v>
          </cell>
          <cell r="Y825" t="str">
            <v>Operational</v>
          </cell>
          <cell r="Z825" t="str">
            <v>Operational</v>
          </cell>
          <cell r="AA825" t="str">
            <v>Operational</v>
          </cell>
          <cell r="AB825" t="str">
            <v>Operational</v>
          </cell>
          <cell r="AC825" t="str">
            <v>Operational</v>
          </cell>
          <cell r="AD825" t="str">
            <v>Operational</v>
          </cell>
          <cell r="AE825" t="str">
            <v>Operational</v>
          </cell>
          <cell r="AF825" t="str">
            <v>Operational</v>
          </cell>
        </row>
        <row r="826">
          <cell r="N826" t="str">
            <v>United Kingdom</v>
          </cell>
          <cell r="W826" t="str">
            <v>Operational</v>
          </cell>
          <cell r="X826" t="str">
            <v>Operational</v>
          </cell>
          <cell r="Y826" t="str">
            <v>Operational</v>
          </cell>
          <cell r="Z826" t="str">
            <v>Operational</v>
          </cell>
          <cell r="AA826" t="str">
            <v>Operational</v>
          </cell>
          <cell r="AB826" t="str">
            <v>Operational</v>
          </cell>
          <cell r="AC826" t="str">
            <v>Operational</v>
          </cell>
          <cell r="AD826" t="str">
            <v>Operational</v>
          </cell>
          <cell r="AE826" t="str">
            <v>Operational</v>
          </cell>
          <cell r="AF826" t="str">
            <v>Operational</v>
          </cell>
        </row>
        <row r="827">
          <cell r="N827" t="str">
            <v>United Kingdom</v>
          </cell>
          <cell r="W827" t="str">
            <v>Operational</v>
          </cell>
          <cell r="X827" t="str">
            <v>Operational</v>
          </cell>
          <cell r="Y827" t="str">
            <v>Operational</v>
          </cell>
          <cell r="Z827" t="str">
            <v>Operational</v>
          </cell>
          <cell r="AA827" t="str">
            <v>Operational</v>
          </cell>
          <cell r="AB827" t="str">
            <v>Operational</v>
          </cell>
          <cell r="AC827" t="str">
            <v>Operational</v>
          </cell>
          <cell r="AD827" t="str">
            <v>Operational</v>
          </cell>
          <cell r="AE827" t="str">
            <v>Operational</v>
          </cell>
          <cell r="AF827" t="str">
            <v>Operational</v>
          </cell>
        </row>
        <row r="828">
          <cell r="N828" t="str">
            <v>United Kingdom</v>
          </cell>
          <cell r="W828" t="str">
            <v>Operational</v>
          </cell>
          <cell r="X828" t="str">
            <v>Operational</v>
          </cell>
          <cell r="Y828" t="str">
            <v>Operational</v>
          </cell>
          <cell r="Z828" t="str">
            <v>Operational</v>
          </cell>
          <cell r="AA828" t="str">
            <v>Operational</v>
          </cell>
          <cell r="AB828" t="str">
            <v>Operational</v>
          </cell>
          <cell r="AC828" t="str">
            <v>Operational</v>
          </cell>
          <cell r="AD828" t="str">
            <v>Operational</v>
          </cell>
          <cell r="AE828" t="str">
            <v>Operational</v>
          </cell>
          <cell r="AF828" t="str">
            <v>Operational</v>
          </cell>
        </row>
        <row r="829">
          <cell r="N829" t="str">
            <v>United Kingdom</v>
          </cell>
          <cell r="W829" t="str">
            <v>Operational</v>
          </cell>
          <cell r="X829" t="str">
            <v>Operational</v>
          </cell>
          <cell r="Y829" t="str">
            <v>Operational</v>
          </cell>
          <cell r="Z829" t="str">
            <v>Operational</v>
          </cell>
          <cell r="AA829" t="str">
            <v>Operational</v>
          </cell>
          <cell r="AB829" t="str">
            <v>Operational</v>
          </cell>
          <cell r="AC829" t="str">
            <v>Operational</v>
          </cell>
          <cell r="AD829" t="str">
            <v>Operational</v>
          </cell>
          <cell r="AE829" t="str">
            <v>Operational</v>
          </cell>
          <cell r="AF829" t="str">
            <v>Operational</v>
          </cell>
        </row>
        <row r="830">
          <cell r="N830" t="str">
            <v>United Kingdom</v>
          </cell>
          <cell r="W830" t="str">
            <v>Operational</v>
          </cell>
          <cell r="X830" t="str">
            <v>Operational</v>
          </cell>
          <cell r="Y830" t="str">
            <v>Operational</v>
          </cell>
          <cell r="Z830" t="str">
            <v>Operational</v>
          </cell>
          <cell r="AA830" t="str">
            <v>Operational</v>
          </cell>
          <cell r="AB830" t="str">
            <v>Operational</v>
          </cell>
          <cell r="AC830" t="str">
            <v>Operational</v>
          </cell>
          <cell r="AD830" t="str">
            <v>Operational</v>
          </cell>
          <cell r="AE830" t="str">
            <v>Operational</v>
          </cell>
          <cell r="AF830" t="str">
            <v>Operational</v>
          </cell>
        </row>
        <row r="831">
          <cell r="N831" t="str">
            <v>United Kingdom</v>
          </cell>
          <cell r="W831" t="str">
            <v>Operational</v>
          </cell>
          <cell r="X831" t="str">
            <v>Operational</v>
          </cell>
          <cell r="Y831" t="str">
            <v>Operational</v>
          </cell>
          <cell r="Z831" t="str">
            <v>Operational</v>
          </cell>
          <cell r="AA831" t="str">
            <v>Operational</v>
          </cell>
          <cell r="AB831" t="str">
            <v>Operational</v>
          </cell>
          <cell r="AC831" t="str">
            <v>Operational</v>
          </cell>
          <cell r="AD831" t="str">
            <v>Operational</v>
          </cell>
          <cell r="AE831" t="str">
            <v>Operational</v>
          </cell>
          <cell r="AF831" t="str">
            <v>Operational</v>
          </cell>
        </row>
        <row r="832">
          <cell r="N832" t="str">
            <v>United Kingdom</v>
          </cell>
          <cell r="W832" t="str">
            <v>Operational</v>
          </cell>
          <cell r="X832" t="str">
            <v>Operational</v>
          </cell>
          <cell r="Y832" t="str">
            <v>Operational</v>
          </cell>
          <cell r="Z832" t="str">
            <v>Operational</v>
          </cell>
          <cell r="AA832" t="str">
            <v>Operational</v>
          </cell>
          <cell r="AB832" t="str">
            <v>Operational</v>
          </cell>
          <cell r="AC832" t="str">
            <v>Operational</v>
          </cell>
          <cell r="AD832" t="str">
            <v>Operational</v>
          </cell>
          <cell r="AE832" t="str">
            <v>Operational</v>
          </cell>
          <cell r="AF832" t="str">
            <v>Operational</v>
          </cell>
        </row>
        <row r="833">
          <cell r="N833" t="str">
            <v>United Kingdom</v>
          </cell>
          <cell r="W833" t="str">
            <v>Operational</v>
          </cell>
          <cell r="X833" t="str">
            <v>Operational</v>
          </cell>
          <cell r="Y833" t="str">
            <v>Operational</v>
          </cell>
          <cell r="Z833" t="str">
            <v>Operational</v>
          </cell>
          <cell r="AA833" t="str">
            <v>Operational</v>
          </cell>
          <cell r="AB833" t="str">
            <v>Operational</v>
          </cell>
          <cell r="AC833" t="str">
            <v>Operational</v>
          </cell>
          <cell r="AD833" t="str">
            <v>Operational</v>
          </cell>
          <cell r="AE833" t="str">
            <v>Operational</v>
          </cell>
          <cell r="AF833" t="str">
            <v>Operational</v>
          </cell>
        </row>
        <row r="834">
          <cell r="N834" t="str">
            <v>United Kingdom</v>
          </cell>
          <cell r="W834" t="str">
            <v>Operational</v>
          </cell>
          <cell r="X834" t="str">
            <v>Operational</v>
          </cell>
          <cell r="Y834" t="str">
            <v>Operational</v>
          </cell>
          <cell r="Z834" t="str">
            <v>Operational</v>
          </cell>
          <cell r="AA834" t="str">
            <v>Operational</v>
          </cell>
          <cell r="AB834" t="str">
            <v>Operational</v>
          </cell>
          <cell r="AC834" t="str">
            <v>Operational</v>
          </cell>
          <cell r="AD834" t="str">
            <v>Operational</v>
          </cell>
          <cell r="AE834" t="str">
            <v>Operational</v>
          </cell>
          <cell r="AF834" t="str">
            <v>Operational</v>
          </cell>
        </row>
        <row r="835">
          <cell r="N835" t="str">
            <v>United Kingdom</v>
          </cell>
          <cell r="W835" t="str">
            <v>Operational</v>
          </cell>
          <cell r="X835" t="str">
            <v>Operational</v>
          </cell>
          <cell r="Y835" t="str">
            <v>Operational</v>
          </cell>
          <cell r="Z835" t="str">
            <v>Operational</v>
          </cell>
          <cell r="AA835" t="str">
            <v>Operational</v>
          </cell>
          <cell r="AB835" t="str">
            <v>Operational</v>
          </cell>
          <cell r="AC835" t="str">
            <v>Operational</v>
          </cell>
          <cell r="AD835" t="str">
            <v>Operational</v>
          </cell>
          <cell r="AE835" t="str">
            <v>Operational</v>
          </cell>
          <cell r="AF835" t="str">
            <v>Operational</v>
          </cell>
        </row>
        <row r="836">
          <cell r="N836" t="str">
            <v>United Kingdom</v>
          </cell>
          <cell r="W836" t="str">
            <v>Operational</v>
          </cell>
          <cell r="X836" t="str">
            <v>Operational</v>
          </cell>
          <cell r="Y836" t="str">
            <v>Operational</v>
          </cell>
          <cell r="Z836" t="str">
            <v>Operational</v>
          </cell>
          <cell r="AA836" t="str">
            <v>Operational</v>
          </cell>
          <cell r="AB836" t="str">
            <v>Operational</v>
          </cell>
          <cell r="AC836" t="str">
            <v>Operational</v>
          </cell>
          <cell r="AD836" t="str">
            <v>Operational</v>
          </cell>
          <cell r="AE836" t="str">
            <v>Operational</v>
          </cell>
          <cell r="AF836" t="str">
            <v>Operational</v>
          </cell>
        </row>
        <row r="837">
          <cell r="N837" t="str">
            <v>United Kingdom</v>
          </cell>
          <cell r="W837" t="str">
            <v>Operational</v>
          </cell>
          <cell r="X837" t="str">
            <v>Operational</v>
          </cell>
          <cell r="Y837" t="str">
            <v>Operational</v>
          </cell>
          <cell r="Z837" t="str">
            <v>Operational</v>
          </cell>
          <cell r="AA837" t="str">
            <v>Operational</v>
          </cell>
          <cell r="AB837" t="str">
            <v>Operational</v>
          </cell>
          <cell r="AC837" t="str">
            <v>Operational</v>
          </cell>
          <cell r="AD837" t="str">
            <v>Operational</v>
          </cell>
          <cell r="AE837" t="str">
            <v>Operational</v>
          </cell>
          <cell r="AF837" t="str">
            <v>Operational</v>
          </cell>
        </row>
        <row r="838">
          <cell r="N838" t="str">
            <v>United Kingdom</v>
          </cell>
          <cell r="W838" t="str">
            <v>Operational</v>
          </cell>
          <cell r="X838" t="str">
            <v>Operational</v>
          </cell>
          <cell r="Y838" t="str">
            <v>Operational</v>
          </cell>
          <cell r="Z838" t="str">
            <v>Operational</v>
          </cell>
          <cell r="AA838" t="str">
            <v>Operational</v>
          </cell>
          <cell r="AB838" t="str">
            <v>Operational</v>
          </cell>
          <cell r="AC838" t="str">
            <v>Operational</v>
          </cell>
          <cell r="AD838" t="str">
            <v>Operational</v>
          </cell>
          <cell r="AE838" t="str">
            <v>Operational</v>
          </cell>
          <cell r="AF838" t="str">
            <v>Operational</v>
          </cell>
        </row>
        <row r="839">
          <cell r="N839" t="str">
            <v>United Kingdom</v>
          </cell>
          <cell r="W839" t="str">
            <v>Operational</v>
          </cell>
          <cell r="X839" t="str">
            <v>Operational</v>
          </cell>
          <cell r="Y839" t="str">
            <v>Operational</v>
          </cell>
          <cell r="Z839" t="str">
            <v>Operational</v>
          </cell>
          <cell r="AA839" t="str">
            <v>Operational</v>
          </cell>
          <cell r="AB839" t="str">
            <v>Operational</v>
          </cell>
          <cell r="AC839" t="str">
            <v>Operational</v>
          </cell>
          <cell r="AD839" t="str">
            <v>Operational</v>
          </cell>
          <cell r="AE839" t="str">
            <v>Operational</v>
          </cell>
          <cell r="AF839" t="str">
            <v>Operational</v>
          </cell>
        </row>
        <row r="840">
          <cell r="N840" t="str">
            <v>United Kingdom</v>
          </cell>
          <cell r="W840" t="str">
            <v>Operational</v>
          </cell>
          <cell r="X840" t="str">
            <v>Operational</v>
          </cell>
          <cell r="Y840" t="str">
            <v>Operational</v>
          </cell>
          <cell r="Z840" t="str">
            <v>Operational</v>
          </cell>
          <cell r="AA840" t="str">
            <v>Operational</v>
          </cell>
          <cell r="AB840" t="str">
            <v>Operational</v>
          </cell>
          <cell r="AC840" t="str">
            <v>Operational</v>
          </cell>
          <cell r="AD840" t="str">
            <v>Operational</v>
          </cell>
          <cell r="AE840" t="str">
            <v>Operational</v>
          </cell>
          <cell r="AF840" t="str">
            <v>Operational</v>
          </cell>
        </row>
        <row r="841">
          <cell r="N841" t="str">
            <v>United Kingdom</v>
          </cell>
          <cell r="W841" t="str">
            <v>Operational</v>
          </cell>
          <cell r="X841" t="str">
            <v>Operational</v>
          </cell>
          <cell r="Y841" t="str">
            <v>Operational</v>
          </cell>
          <cell r="Z841" t="str">
            <v>Operational</v>
          </cell>
          <cell r="AA841" t="str">
            <v>Operational</v>
          </cell>
          <cell r="AB841" t="str">
            <v>Operational</v>
          </cell>
          <cell r="AC841" t="str">
            <v>Operational</v>
          </cell>
          <cell r="AD841" t="str">
            <v>Operational</v>
          </cell>
          <cell r="AE841" t="str">
            <v>Operational</v>
          </cell>
          <cell r="AF841" t="str">
            <v>Operational</v>
          </cell>
        </row>
        <row r="842">
          <cell r="N842" t="str">
            <v>United Kingdom</v>
          </cell>
          <cell r="W842" t="str">
            <v>Operational</v>
          </cell>
          <cell r="X842" t="str">
            <v>Operational</v>
          </cell>
          <cell r="Y842" t="str">
            <v>Operational</v>
          </cell>
          <cell r="Z842" t="str">
            <v>Operational</v>
          </cell>
          <cell r="AA842" t="str">
            <v>Operational</v>
          </cell>
          <cell r="AB842" t="str">
            <v>Operational</v>
          </cell>
          <cell r="AC842" t="str">
            <v>Operational</v>
          </cell>
          <cell r="AD842" t="str">
            <v>Operational</v>
          </cell>
          <cell r="AE842" t="str">
            <v>Operational</v>
          </cell>
          <cell r="AF842" t="str">
            <v>Operational</v>
          </cell>
        </row>
        <row r="843">
          <cell r="N843" t="str">
            <v>United Kingdom</v>
          </cell>
          <cell r="W843" t="str">
            <v>Operational</v>
          </cell>
          <cell r="X843" t="str">
            <v>Operational</v>
          </cell>
          <cell r="Y843" t="str">
            <v>Operational</v>
          </cell>
          <cell r="Z843" t="str">
            <v>Operational</v>
          </cell>
          <cell r="AA843" t="str">
            <v>Operational</v>
          </cell>
          <cell r="AB843" t="str">
            <v>Operational</v>
          </cell>
          <cell r="AC843" t="str">
            <v>Operational</v>
          </cell>
          <cell r="AD843" t="str">
            <v>Operational</v>
          </cell>
          <cell r="AE843" t="str">
            <v>Operational</v>
          </cell>
          <cell r="AF843" t="str">
            <v>Operational</v>
          </cell>
        </row>
        <row r="844">
          <cell r="N844" t="str">
            <v>United Kingdom</v>
          </cell>
          <cell r="W844" t="str">
            <v>Operational</v>
          </cell>
          <cell r="X844" t="str">
            <v>Operational</v>
          </cell>
          <cell r="Y844" t="str">
            <v>Operational</v>
          </cell>
          <cell r="Z844" t="str">
            <v>Operational</v>
          </cell>
          <cell r="AA844" t="str">
            <v>Operational</v>
          </cell>
          <cell r="AB844" t="str">
            <v>Operational</v>
          </cell>
          <cell r="AC844" t="str">
            <v>Operational</v>
          </cell>
          <cell r="AD844" t="str">
            <v>Operational</v>
          </cell>
          <cell r="AE844" t="str">
            <v>Operational</v>
          </cell>
          <cell r="AF844" t="str">
            <v>Operational</v>
          </cell>
        </row>
        <row r="845">
          <cell r="N845" t="str">
            <v>United Kingdom</v>
          </cell>
          <cell r="W845" t="str">
            <v>Operational</v>
          </cell>
          <cell r="X845" t="str">
            <v>Operational</v>
          </cell>
          <cell r="Y845" t="str">
            <v>Operational</v>
          </cell>
          <cell r="Z845" t="str">
            <v>Operational</v>
          </cell>
          <cell r="AA845" t="str">
            <v>Operational</v>
          </cell>
          <cell r="AB845" t="str">
            <v>Operational</v>
          </cell>
          <cell r="AC845" t="str">
            <v>Operational</v>
          </cell>
          <cell r="AD845" t="str">
            <v>Operational</v>
          </cell>
          <cell r="AE845" t="str">
            <v>Operational</v>
          </cell>
          <cell r="AF845" t="str">
            <v>Operational</v>
          </cell>
        </row>
        <row r="846">
          <cell r="N846" t="str">
            <v>United Kingdom</v>
          </cell>
          <cell r="W846" t="str">
            <v>Operational</v>
          </cell>
          <cell r="X846" t="str">
            <v>Operational</v>
          </cell>
          <cell r="Y846" t="str">
            <v>Operational</v>
          </cell>
          <cell r="Z846" t="str">
            <v>Operational</v>
          </cell>
          <cell r="AA846" t="str">
            <v>Operational</v>
          </cell>
          <cell r="AB846" t="str">
            <v>Operational</v>
          </cell>
          <cell r="AC846" t="str">
            <v>Operational</v>
          </cell>
          <cell r="AD846" t="str">
            <v>Operational</v>
          </cell>
          <cell r="AE846" t="str">
            <v>Operational</v>
          </cell>
          <cell r="AF846" t="str">
            <v>Operational</v>
          </cell>
        </row>
        <row r="847">
          <cell r="N847" t="str">
            <v>United Kingdom</v>
          </cell>
          <cell r="W847" t="str">
            <v>Operational</v>
          </cell>
          <cell r="X847" t="str">
            <v>Operational</v>
          </cell>
          <cell r="Y847" t="str">
            <v>Operational</v>
          </cell>
          <cell r="Z847" t="str">
            <v>Operational</v>
          </cell>
          <cell r="AA847" t="str">
            <v>Operational</v>
          </cell>
          <cell r="AB847" t="str">
            <v>Operational</v>
          </cell>
          <cell r="AC847" t="str">
            <v>Operational</v>
          </cell>
          <cell r="AD847" t="str">
            <v>Operational</v>
          </cell>
          <cell r="AE847" t="str">
            <v>Operational</v>
          </cell>
          <cell r="AF847" t="str">
            <v>Operational</v>
          </cell>
        </row>
        <row r="848">
          <cell r="N848" t="str">
            <v>United Kingdom</v>
          </cell>
          <cell r="W848" t="str">
            <v>Operational</v>
          </cell>
          <cell r="X848" t="str">
            <v>Operational</v>
          </cell>
          <cell r="Y848" t="str">
            <v>Operational</v>
          </cell>
          <cell r="Z848" t="str">
            <v>Operational</v>
          </cell>
          <cell r="AA848" t="str">
            <v>Operational</v>
          </cell>
          <cell r="AB848" t="str">
            <v>Operational</v>
          </cell>
          <cell r="AC848" t="str">
            <v>Operational</v>
          </cell>
          <cell r="AD848" t="str">
            <v>Operational</v>
          </cell>
          <cell r="AE848" t="str">
            <v>Operational</v>
          </cell>
          <cell r="AF848" t="str">
            <v>Operational</v>
          </cell>
        </row>
        <row r="849">
          <cell r="N849" t="str">
            <v>United Kingdom</v>
          </cell>
          <cell r="W849" t="str">
            <v>Operational</v>
          </cell>
          <cell r="X849" t="str">
            <v>Operational</v>
          </cell>
          <cell r="Y849" t="str">
            <v>Operational</v>
          </cell>
          <cell r="Z849" t="str">
            <v>Operational</v>
          </cell>
          <cell r="AA849" t="str">
            <v>Operational</v>
          </cell>
          <cell r="AB849" t="str">
            <v>Operational</v>
          </cell>
          <cell r="AC849" t="str">
            <v>Operational</v>
          </cell>
          <cell r="AD849" t="str">
            <v>Operational</v>
          </cell>
          <cell r="AE849" t="str">
            <v>Operational</v>
          </cell>
          <cell r="AF849" t="str">
            <v>Operational</v>
          </cell>
        </row>
        <row r="850">
          <cell r="N850" t="str">
            <v>United Kingdom</v>
          </cell>
          <cell r="W850" t="str">
            <v>Operational</v>
          </cell>
          <cell r="X850" t="str">
            <v>Operational</v>
          </cell>
          <cell r="Y850" t="str">
            <v>Operational</v>
          </cell>
          <cell r="Z850" t="str">
            <v>Operational</v>
          </cell>
          <cell r="AA850" t="str">
            <v>Operational</v>
          </cell>
          <cell r="AB850" t="str">
            <v>Operational</v>
          </cell>
          <cell r="AC850" t="str">
            <v>Operational</v>
          </cell>
          <cell r="AD850" t="str">
            <v>Operational</v>
          </cell>
          <cell r="AE850" t="str">
            <v>Operational</v>
          </cell>
          <cell r="AF850" t="str">
            <v>Operational</v>
          </cell>
        </row>
        <row r="851">
          <cell r="N851" t="str">
            <v>United Kingdom</v>
          </cell>
          <cell r="W851" t="str">
            <v>Operational</v>
          </cell>
          <cell r="X851" t="str">
            <v>Operational</v>
          </cell>
          <cell r="Y851" t="str">
            <v>Operational</v>
          </cell>
          <cell r="Z851" t="str">
            <v>Operational</v>
          </cell>
          <cell r="AA851" t="str">
            <v>Operational</v>
          </cell>
          <cell r="AB851" t="str">
            <v>Operational</v>
          </cell>
          <cell r="AC851" t="str">
            <v>Operational</v>
          </cell>
          <cell r="AD851" t="str">
            <v>Operational</v>
          </cell>
          <cell r="AE851" t="str">
            <v>Operational</v>
          </cell>
          <cell r="AF851" t="str">
            <v>Operational</v>
          </cell>
        </row>
        <row r="852">
          <cell r="N852" t="str">
            <v>United Kingdom</v>
          </cell>
          <cell r="W852" t="str">
            <v>Operational</v>
          </cell>
          <cell r="X852" t="str">
            <v>Operational</v>
          </cell>
          <cell r="Y852" t="str">
            <v>Operational</v>
          </cell>
          <cell r="Z852" t="str">
            <v>Operational</v>
          </cell>
          <cell r="AA852" t="str">
            <v>Operational</v>
          </cell>
          <cell r="AB852" t="str">
            <v>Operational</v>
          </cell>
          <cell r="AC852" t="str">
            <v>Operational</v>
          </cell>
          <cell r="AD852" t="str">
            <v>Operational</v>
          </cell>
          <cell r="AE852" t="str">
            <v>Operational</v>
          </cell>
          <cell r="AF852" t="str">
            <v>Operational</v>
          </cell>
        </row>
        <row r="853">
          <cell r="N853" t="str">
            <v>United Kingdom</v>
          </cell>
          <cell r="W853" t="str">
            <v>Operational</v>
          </cell>
          <cell r="X853" t="str">
            <v>Operational</v>
          </cell>
          <cell r="Y853" t="str">
            <v>Operational</v>
          </cell>
          <cell r="Z853" t="str">
            <v>Operational</v>
          </cell>
          <cell r="AA853" t="str">
            <v>Operational</v>
          </cell>
          <cell r="AB853" t="str">
            <v>Operational</v>
          </cell>
          <cell r="AC853" t="str">
            <v>Operational</v>
          </cell>
          <cell r="AD853" t="str">
            <v>Operational</v>
          </cell>
          <cell r="AE853" t="str">
            <v>Operational</v>
          </cell>
          <cell r="AF853" t="str">
            <v>Operational</v>
          </cell>
        </row>
        <row r="854">
          <cell r="N854" t="str">
            <v>United Kingdom</v>
          </cell>
          <cell r="W854" t="str">
            <v>Under Construction</v>
          </cell>
          <cell r="X854" t="str">
            <v>Operational</v>
          </cell>
          <cell r="Y854" t="str">
            <v>Operational</v>
          </cell>
          <cell r="Z854" t="str">
            <v>Operational</v>
          </cell>
          <cell r="AA854" t="str">
            <v>Operational</v>
          </cell>
          <cell r="AB854" t="str">
            <v>Operational</v>
          </cell>
          <cell r="AC854" t="str">
            <v>Operational</v>
          </cell>
          <cell r="AD854" t="str">
            <v>Operational</v>
          </cell>
          <cell r="AE854" t="str">
            <v>Operational</v>
          </cell>
          <cell r="AF854" t="str">
            <v>Operational</v>
          </cell>
        </row>
        <row r="855">
          <cell r="N855" t="str">
            <v>United Kingdom</v>
          </cell>
          <cell r="W855" t="str">
            <v>Operational</v>
          </cell>
          <cell r="X855" t="str">
            <v>Operational</v>
          </cell>
          <cell r="Y855" t="str">
            <v>Operational</v>
          </cell>
          <cell r="Z855" t="str">
            <v>Operational</v>
          </cell>
          <cell r="AA855" t="str">
            <v>Operational</v>
          </cell>
          <cell r="AB855" t="str">
            <v>Operational</v>
          </cell>
          <cell r="AC855" t="str">
            <v>Operational</v>
          </cell>
          <cell r="AD855" t="str">
            <v>Operational</v>
          </cell>
          <cell r="AE855" t="str">
            <v>Operational</v>
          </cell>
          <cell r="AF855" t="str">
            <v>Operational</v>
          </cell>
        </row>
        <row r="856">
          <cell r="N856" t="str">
            <v>United Kingdom</v>
          </cell>
          <cell r="W856" t="str">
            <v>Operational</v>
          </cell>
          <cell r="X856" t="str">
            <v>Operational</v>
          </cell>
          <cell r="Y856" t="str">
            <v>Operational</v>
          </cell>
          <cell r="Z856" t="str">
            <v>Operational</v>
          </cell>
          <cell r="AA856" t="str">
            <v>Operational</v>
          </cell>
          <cell r="AB856" t="str">
            <v>Operational</v>
          </cell>
          <cell r="AC856" t="str">
            <v>Operational</v>
          </cell>
          <cell r="AD856" t="str">
            <v>Operational</v>
          </cell>
          <cell r="AE856" t="str">
            <v>Operational</v>
          </cell>
          <cell r="AF856" t="str">
            <v>Not Operational</v>
          </cell>
        </row>
        <row r="857">
          <cell r="N857" t="str">
            <v>United Kingdom</v>
          </cell>
          <cell r="W857" t="str">
            <v>Operational</v>
          </cell>
          <cell r="X857" t="str">
            <v>Operational</v>
          </cell>
          <cell r="Y857" t="str">
            <v>Operational</v>
          </cell>
          <cell r="Z857" t="str">
            <v>Operational</v>
          </cell>
          <cell r="AA857" t="str">
            <v>Operational</v>
          </cell>
          <cell r="AB857" t="str">
            <v>Operational</v>
          </cell>
          <cell r="AC857" t="str">
            <v>Operational</v>
          </cell>
          <cell r="AD857" t="str">
            <v>Operational</v>
          </cell>
          <cell r="AE857" t="str">
            <v>Operational</v>
          </cell>
          <cell r="AF857" t="str">
            <v>Operational</v>
          </cell>
        </row>
        <row r="858">
          <cell r="N858" t="str">
            <v>United Kingdom</v>
          </cell>
          <cell r="W858" t="str">
            <v>Operational</v>
          </cell>
          <cell r="X858" t="str">
            <v>Operational</v>
          </cell>
          <cell r="Y858" t="str">
            <v>Operational</v>
          </cell>
          <cell r="Z858" t="str">
            <v>Operational</v>
          </cell>
          <cell r="AA858" t="str">
            <v>Operational</v>
          </cell>
          <cell r="AB858" t="str">
            <v>Operational</v>
          </cell>
          <cell r="AC858" t="str">
            <v>Operational</v>
          </cell>
          <cell r="AD858" t="str">
            <v>Operational</v>
          </cell>
          <cell r="AE858" t="str">
            <v>Operational</v>
          </cell>
          <cell r="AF858" t="str">
            <v>Operational</v>
          </cell>
        </row>
        <row r="859">
          <cell r="N859" t="str">
            <v>United Kingdom</v>
          </cell>
          <cell r="W859" t="str">
            <v>Operational</v>
          </cell>
          <cell r="X859" t="str">
            <v>Operational</v>
          </cell>
          <cell r="Y859" t="str">
            <v>Operational</v>
          </cell>
          <cell r="Z859" t="str">
            <v>Operational</v>
          </cell>
          <cell r="AA859" t="str">
            <v>Operational</v>
          </cell>
          <cell r="AB859" t="str">
            <v>Operational</v>
          </cell>
          <cell r="AC859" t="str">
            <v>Operational</v>
          </cell>
          <cell r="AD859" t="str">
            <v>Operational</v>
          </cell>
          <cell r="AE859" t="str">
            <v>Operational</v>
          </cell>
          <cell r="AF859" t="str">
            <v>Operational</v>
          </cell>
        </row>
        <row r="860">
          <cell r="N860" t="str">
            <v>United Kingdom</v>
          </cell>
          <cell r="W860" t="str">
            <v>Operational</v>
          </cell>
          <cell r="X860" t="str">
            <v>Operational</v>
          </cell>
          <cell r="Y860" t="str">
            <v>Operational</v>
          </cell>
          <cell r="Z860" t="str">
            <v>Operational</v>
          </cell>
          <cell r="AA860" t="str">
            <v>Operational</v>
          </cell>
          <cell r="AB860" t="str">
            <v>Operational</v>
          </cell>
          <cell r="AC860" t="str">
            <v>Operational</v>
          </cell>
          <cell r="AD860" t="str">
            <v>Operational</v>
          </cell>
          <cell r="AE860" t="str">
            <v>Operational</v>
          </cell>
          <cell r="AF860" t="str">
            <v>Operational</v>
          </cell>
        </row>
        <row r="861">
          <cell r="N861" t="str">
            <v>United Kingdom</v>
          </cell>
          <cell r="W861" t="str">
            <v>Operational</v>
          </cell>
          <cell r="X861" t="str">
            <v>Operational</v>
          </cell>
          <cell r="Y861" t="str">
            <v>Operational</v>
          </cell>
          <cell r="Z861" t="str">
            <v>Operational</v>
          </cell>
          <cell r="AA861" t="str">
            <v>Operational</v>
          </cell>
          <cell r="AB861" t="str">
            <v>Operational</v>
          </cell>
          <cell r="AC861" t="str">
            <v>Operational</v>
          </cell>
          <cell r="AD861" t="str">
            <v>Operational</v>
          </cell>
          <cell r="AE861" t="str">
            <v>Operational</v>
          </cell>
          <cell r="AF861" t="str">
            <v>Operational</v>
          </cell>
        </row>
        <row r="862">
          <cell r="N862" t="str">
            <v>United Kingdom</v>
          </cell>
          <cell r="W862" t="str">
            <v>Operational</v>
          </cell>
          <cell r="X862" t="str">
            <v>Operational</v>
          </cell>
          <cell r="Y862" t="str">
            <v>Operational</v>
          </cell>
          <cell r="Z862" t="str">
            <v>Operational</v>
          </cell>
          <cell r="AA862" t="str">
            <v>Operational</v>
          </cell>
          <cell r="AB862" t="str">
            <v>Operational</v>
          </cell>
          <cell r="AC862" t="str">
            <v>Operational</v>
          </cell>
          <cell r="AD862" t="str">
            <v>Operational</v>
          </cell>
          <cell r="AE862" t="str">
            <v>Operational</v>
          </cell>
          <cell r="AF862" t="str">
            <v>Operational</v>
          </cell>
        </row>
        <row r="863">
          <cell r="N863" t="str">
            <v>United Kingdom</v>
          </cell>
          <cell r="W863" t="str">
            <v>Operational</v>
          </cell>
          <cell r="X863" t="str">
            <v>Operational</v>
          </cell>
          <cell r="Y863" t="str">
            <v>Operational</v>
          </cell>
          <cell r="Z863" t="str">
            <v>Operational</v>
          </cell>
          <cell r="AA863" t="str">
            <v>Operational</v>
          </cell>
          <cell r="AB863" t="str">
            <v>Operational</v>
          </cell>
          <cell r="AC863" t="str">
            <v>Operational</v>
          </cell>
          <cell r="AD863" t="str">
            <v>Operational</v>
          </cell>
          <cell r="AE863" t="str">
            <v>Operational</v>
          </cell>
          <cell r="AF863" t="str">
            <v>Operational</v>
          </cell>
        </row>
        <row r="864">
          <cell r="N864" t="str">
            <v>United Kingdom</v>
          </cell>
          <cell r="W864" t="str">
            <v>Operational</v>
          </cell>
          <cell r="X864" t="str">
            <v>Operational</v>
          </cell>
          <cell r="Y864" t="str">
            <v>Operational</v>
          </cell>
          <cell r="Z864" t="str">
            <v>Operational</v>
          </cell>
          <cell r="AA864" t="str">
            <v>Operational</v>
          </cell>
          <cell r="AB864" t="str">
            <v>Operational</v>
          </cell>
          <cell r="AC864" t="str">
            <v>Operational</v>
          </cell>
          <cell r="AD864" t="str">
            <v>Operational</v>
          </cell>
          <cell r="AE864" t="str">
            <v>Operational</v>
          </cell>
          <cell r="AF864" t="str">
            <v>Operational</v>
          </cell>
        </row>
        <row r="865">
          <cell r="N865" t="str">
            <v>United Kingdom</v>
          </cell>
          <cell r="W865" t="str">
            <v>Operational</v>
          </cell>
          <cell r="X865" t="str">
            <v>Operational</v>
          </cell>
          <cell r="Y865" t="str">
            <v>Operational</v>
          </cell>
          <cell r="Z865" t="str">
            <v>Operational</v>
          </cell>
          <cell r="AA865" t="str">
            <v>Operational</v>
          </cell>
          <cell r="AB865" t="str">
            <v>Operational</v>
          </cell>
          <cell r="AC865" t="str">
            <v>Operational</v>
          </cell>
          <cell r="AD865" t="str">
            <v>Operational</v>
          </cell>
          <cell r="AE865" t="str">
            <v>Operational</v>
          </cell>
          <cell r="AF865" t="str">
            <v>Operational</v>
          </cell>
        </row>
        <row r="866">
          <cell r="N866" t="str">
            <v>United Kingdom</v>
          </cell>
          <cell r="W866" t="str">
            <v>Operational</v>
          </cell>
          <cell r="X866" t="str">
            <v>Operational</v>
          </cell>
          <cell r="Y866" t="str">
            <v>Operational</v>
          </cell>
          <cell r="Z866" t="str">
            <v>Operational</v>
          </cell>
          <cell r="AA866" t="str">
            <v>Operational</v>
          </cell>
          <cell r="AB866" t="str">
            <v>Operational</v>
          </cell>
          <cell r="AC866" t="str">
            <v>Operational</v>
          </cell>
          <cell r="AD866" t="str">
            <v>Operational</v>
          </cell>
          <cell r="AE866" t="str">
            <v>Operational</v>
          </cell>
          <cell r="AF866" t="str">
            <v>Operational</v>
          </cell>
        </row>
        <row r="867">
          <cell r="N867" t="str">
            <v>United Kingdom</v>
          </cell>
          <cell r="W867" t="str">
            <v>Operational</v>
          </cell>
          <cell r="X867" t="str">
            <v>Operational</v>
          </cell>
          <cell r="Y867" t="str">
            <v>Operational</v>
          </cell>
          <cell r="Z867" t="str">
            <v>Operational</v>
          </cell>
          <cell r="AA867" t="str">
            <v>Operational</v>
          </cell>
          <cell r="AB867" t="str">
            <v>Operational</v>
          </cell>
          <cell r="AC867" t="str">
            <v>Operational</v>
          </cell>
          <cell r="AD867" t="str">
            <v>Operational</v>
          </cell>
          <cell r="AE867" t="str">
            <v>Operational</v>
          </cell>
          <cell r="AF867" t="str">
            <v>Operational</v>
          </cell>
        </row>
        <row r="868">
          <cell r="N868" t="str">
            <v>United Kingdom</v>
          </cell>
          <cell r="W868" t="str">
            <v>Operational</v>
          </cell>
          <cell r="X868" t="str">
            <v>Operational</v>
          </cell>
          <cell r="Y868" t="str">
            <v>Operational</v>
          </cell>
          <cell r="Z868" t="str">
            <v>Operational</v>
          </cell>
          <cell r="AA868" t="str">
            <v>Operational</v>
          </cell>
          <cell r="AB868" t="str">
            <v>Operational</v>
          </cell>
          <cell r="AC868" t="str">
            <v>Operational</v>
          </cell>
          <cell r="AD868" t="str">
            <v>Operational</v>
          </cell>
          <cell r="AE868" t="str">
            <v>Operational</v>
          </cell>
          <cell r="AF868" t="str">
            <v>Operational</v>
          </cell>
        </row>
        <row r="869">
          <cell r="N869" t="str">
            <v>United Kingdom</v>
          </cell>
          <cell r="W869" t="str">
            <v>Operational</v>
          </cell>
          <cell r="X869" t="str">
            <v>Operational</v>
          </cell>
          <cell r="Y869" t="str">
            <v>Operational</v>
          </cell>
          <cell r="Z869" t="str">
            <v>Operational</v>
          </cell>
          <cell r="AA869" t="str">
            <v>Operational</v>
          </cell>
          <cell r="AB869" t="str">
            <v>Operational</v>
          </cell>
          <cell r="AC869" t="str">
            <v>Operational</v>
          </cell>
          <cell r="AD869" t="str">
            <v>Operational</v>
          </cell>
          <cell r="AE869" t="str">
            <v>Operational</v>
          </cell>
          <cell r="AF869" t="str">
            <v>Operational</v>
          </cell>
        </row>
        <row r="870">
          <cell r="N870" t="str">
            <v>United Kingdom</v>
          </cell>
          <cell r="W870" t="str">
            <v>Operational</v>
          </cell>
          <cell r="X870" t="str">
            <v>Operational</v>
          </cell>
          <cell r="Y870" t="str">
            <v>Operational</v>
          </cell>
          <cell r="Z870" t="str">
            <v>Operational</v>
          </cell>
          <cell r="AA870" t="str">
            <v>Operational</v>
          </cell>
          <cell r="AB870" t="str">
            <v>Operational</v>
          </cell>
          <cell r="AC870" t="str">
            <v>Operational</v>
          </cell>
          <cell r="AD870" t="str">
            <v>Operational</v>
          </cell>
          <cell r="AE870" t="str">
            <v>Operational</v>
          </cell>
          <cell r="AF870" t="str">
            <v>Operational</v>
          </cell>
        </row>
        <row r="871">
          <cell r="N871" t="str">
            <v>United Kingdom</v>
          </cell>
          <cell r="W871" t="str">
            <v>Operational</v>
          </cell>
          <cell r="X871" t="str">
            <v>Operational</v>
          </cell>
          <cell r="Y871" t="str">
            <v>Operational</v>
          </cell>
          <cell r="Z871" t="str">
            <v>Operational</v>
          </cell>
          <cell r="AA871" t="str">
            <v>Operational</v>
          </cell>
          <cell r="AB871" t="str">
            <v>Operational</v>
          </cell>
          <cell r="AC871" t="str">
            <v>Operational</v>
          </cell>
          <cell r="AD871" t="str">
            <v>Operational</v>
          </cell>
          <cell r="AE871" t="str">
            <v>Operational</v>
          </cell>
          <cell r="AF871" t="str">
            <v>Operational</v>
          </cell>
        </row>
        <row r="872">
          <cell r="N872" t="str">
            <v>United Kingdom</v>
          </cell>
          <cell r="W872" t="str">
            <v>Operational</v>
          </cell>
          <cell r="X872" t="str">
            <v>Operational</v>
          </cell>
          <cell r="Y872" t="str">
            <v>Operational</v>
          </cell>
          <cell r="Z872" t="str">
            <v>Operational</v>
          </cell>
          <cell r="AA872" t="str">
            <v>Operational</v>
          </cell>
          <cell r="AB872" t="str">
            <v>Operational</v>
          </cell>
          <cell r="AC872" t="str">
            <v>Operational</v>
          </cell>
          <cell r="AD872" t="str">
            <v>Operational</v>
          </cell>
          <cell r="AE872" t="str">
            <v>Operational</v>
          </cell>
          <cell r="AF872" t="str">
            <v>Operational</v>
          </cell>
        </row>
        <row r="873">
          <cell r="N873" t="str">
            <v>United Kingdom</v>
          </cell>
          <cell r="W873" t="str">
            <v>Operational</v>
          </cell>
          <cell r="X873" t="str">
            <v>Operational</v>
          </cell>
          <cell r="Y873" t="str">
            <v>Operational</v>
          </cell>
          <cell r="Z873" t="str">
            <v>Operational</v>
          </cell>
          <cell r="AA873" t="str">
            <v>Operational</v>
          </cell>
          <cell r="AB873" t="str">
            <v>Operational</v>
          </cell>
          <cell r="AC873" t="str">
            <v>Operational</v>
          </cell>
          <cell r="AD873" t="str">
            <v>Operational</v>
          </cell>
          <cell r="AE873" t="str">
            <v>Operational</v>
          </cell>
          <cell r="AF873" t="str">
            <v>Operational</v>
          </cell>
        </row>
        <row r="874">
          <cell r="N874" t="str">
            <v>United Kingdom</v>
          </cell>
          <cell r="W874" t="str">
            <v>Operational</v>
          </cell>
          <cell r="X874" t="str">
            <v>Operational</v>
          </cell>
          <cell r="Y874" t="str">
            <v>Operational</v>
          </cell>
          <cell r="Z874" t="str">
            <v>Operational</v>
          </cell>
          <cell r="AA874" t="str">
            <v>Operational</v>
          </cell>
          <cell r="AB874" t="str">
            <v>Operational</v>
          </cell>
          <cell r="AC874" t="str">
            <v>Operational</v>
          </cell>
          <cell r="AD874" t="str">
            <v>Operational</v>
          </cell>
          <cell r="AE874" t="str">
            <v>Operational</v>
          </cell>
          <cell r="AF874" t="str">
            <v>Operational</v>
          </cell>
        </row>
        <row r="875">
          <cell r="N875" t="str">
            <v>United Kingdom</v>
          </cell>
          <cell r="W875" t="str">
            <v>Operational</v>
          </cell>
          <cell r="X875" t="str">
            <v>Operational</v>
          </cell>
          <cell r="Y875" t="str">
            <v>Operational</v>
          </cell>
          <cell r="Z875" t="str">
            <v>Operational</v>
          </cell>
          <cell r="AA875" t="str">
            <v>Operational</v>
          </cell>
          <cell r="AB875" t="str">
            <v>Operational</v>
          </cell>
          <cell r="AC875" t="str">
            <v>Operational</v>
          </cell>
          <cell r="AD875" t="str">
            <v>Operational</v>
          </cell>
          <cell r="AE875" t="str">
            <v>Operational</v>
          </cell>
          <cell r="AF875" t="str">
            <v>Operational</v>
          </cell>
        </row>
        <row r="876">
          <cell r="N876" t="str">
            <v>United Kingdom</v>
          </cell>
          <cell r="W876" t="str">
            <v>Operational</v>
          </cell>
          <cell r="X876" t="str">
            <v>Operational</v>
          </cell>
          <cell r="Y876" t="str">
            <v>Operational</v>
          </cell>
          <cell r="Z876" t="str">
            <v>Operational</v>
          </cell>
          <cell r="AA876" t="str">
            <v>Operational</v>
          </cell>
          <cell r="AB876" t="str">
            <v>Operational</v>
          </cell>
          <cell r="AC876" t="str">
            <v>Operational</v>
          </cell>
          <cell r="AD876" t="str">
            <v>Operational</v>
          </cell>
          <cell r="AE876" t="str">
            <v>Operational</v>
          </cell>
          <cell r="AF876" t="str">
            <v>Operational</v>
          </cell>
        </row>
        <row r="877">
          <cell r="N877" t="str">
            <v>United Kingdom</v>
          </cell>
          <cell r="W877" t="str">
            <v>Operational</v>
          </cell>
          <cell r="X877" t="str">
            <v>Operational</v>
          </cell>
          <cell r="Y877" t="str">
            <v>Operational</v>
          </cell>
          <cell r="Z877" t="str">
            <v>Operational</v>
          </cell>
          <cell r="AA877" t="str">
            <v>Operational</v>
          </cell>
          <cell r="AB877" t="str">
            <v>Operational</v>
          </cell>
          <cell r="AC877" t="str">
            <v>Operational</v>
          </cell>
          <cell r="AD877" t="str">
            <v>Operational</v>
          </cell>
          <cell r="AE877" t="str">
            <v>Operational</v>
          </cell>
          <cell r="AF877" t="str">
            <v>Operational</v>
          </cell>
        </row>
        <row r="878">
          <cell r="N878" t="str">
            <v>United Kingdom</v>
          </cell>
          <cell r="W878" t="str">
            <v>Operational</v>
          </cell>
          <cell r="X878" t="str">
            <v>Operational</v>
          </cell>
          <cell r="Y878" t="str">
            <v>Operational</v>
          </cell>
          <cell r="Z878" t="str">
            <v>Operational</v>
          </cell>
          <cell r="AA878" t="str">
            <v>Operational</v>
          </cell>
          <cell r="AB878" t="str">
            <v>Operational</v>
          </cell>
          <cell r="AC878" t="str">
            <v>Operational</v>
          </cell>
          <cell r="AD878" t="str">
            <v>Operational</v>
          </cell>
          <cell r="AE878" t="str">
            <v>Operational</v>
          </cell>
          <cell r="AF878" t="str">
            <v>Operational</v>
          </cell>
        </row>
        <row r="879">
          <cell r="N879" t="str">
            <v>United Kingdom</v>
          </cell>
          <cell r="W879" t="str">
            <v>Operational</v>
          </cell>
          <cell r="X879" t="str">
            <v>Operational</v>
          </cell>
          <cell r="Y879" t="str">
            <v>Operational</v>
          </cell>
          <cell r="Z879" t="str">
            <v>Operational</v>
          </cell>
          <cell r="AA879" t="str">
            <v>Operational</v>
          </cell>
          <cell r="AB879" t="str">
            <v>Operational</v>
          </cell>
          <cell r="AC879" t="str">
            <v>Operational</v>
          </cell>
          <cell r="AD879" t="str">
            <v>Operational</v>
          </cell>
          <cell r="AE879" t="str">
            <v>Operational</v>
          </cell>
          <cell r="AF879" t="str">
            <v>Operational</v>
          </cell>
        </row>
        <row r="880">
          <cell r="N880" t="str">
            <v>United Kingdom</v>
          </cell>
          <cell r="W880" t="str">
            <v>Operational</v>
          </cell>
          <cell r="X880" t="str">
            <v>Operational</v>
          </cell>
          <cell r="Y880" t="str">
            <v>Operational</v>
          </cell>
          <cell r="Z880" t="str">
            <v>Operational</v>
          </cell>
          <cell r="AA880" t="str">
            <v>Operational</v>
          </cell>
          <cell r="AB880" t="str">
            <v>Operational</v>
          </cell>
          <cell r="AC880" t="str">
            <v>Operational</v>
          </cell>
          <cell r="AD880" t="str">
            <v>Operational</v>
          </cell>
          <cell r="AE880" t="str">
            <v>Operational</v>
          </cell>
          <cell r="AF880" t="str">
            <v>Operational</v>
          </cell>
        </row>
        <row r="881">
          <cell r="N881" t="str">
            <v>United Kingdom</v>
          </cell>
          <cell r="W881" t="str">
            <v>Operational</v>
          </cell>
          <cell r="X881" t="str">
            <v>Operational</v>
          </cell>
          <cell r="Y881" t="str">
            <v>Operational</v>
          </cell>
          <cell r="Z881" t="str">
            <v>Operational</v>
          </cell>
          <cell r="AA881" t="str">
            <v>Operational</v>
          </cell>
          <cell r="AB881" t="str">
            <v>Operational</v>
          </cell>
          <cell r="AC881" t="str">
            <v>Operational</v>
          </cell>
          <cell r="AD881" t="str">
            <v>Operational</v>
          </cell>
          <cell r="AE881" t="str">
            <v>Operational</v>
          </cell>
          <cell r="AF881" t="str">
            <v>Operational</v>
          </cell>
        </row>
        <row r="882">
          <cell r="N882" t="str">
            <v>United Kingdom</v>
          </cell>
          <cell r="W882" t="str">
            <v>Operational</v>
          </cell>
          <cell r="X882" t="str">
            <v>Operational</v>
          </cell>
          <cell r="Y882" t="str">
            <v>Operational</v>
          </cell>
          <cell r="Z882" t="str">
            <v>Operational</v>
          </cell>
          <cell r="AA882" t="str">
            <v>Operational</v>
          </cell>
          <cell r="AB882" t="str">
            <v>Operational</v>
          </cell>
          <cell r="AC882" t="str">
            <v>Operational</v>
          </cell>
          <cell r="AD882" t="str">
            <v>Operational</v>
          </cell>
          <cell r="AE882" t="str">
            <v>Operational</v>
          </cell>
          <cell r="AF882" t="str">
            <v>Operational</v>
          </cell>
        </row>
        <row r="883">
          <cell r="N883" t="str">
            <v>United Kingdom</v>
          </cell>
          <cell r="W883" t="str">
            <v>Operational</v>
          </cell>
          <cell r="X883" t="str">
            <v>Operational</v>
          </cell>
          <cell r="Y883" t="str">
            <v>Operational</v>
          </cell>
          <cell r="Z883" t="str">
            <v>Operational</v>
          </cell>
          <cell r="AA883" t="str">
            <v>Operational</v>
          </cell>
          <cell r="AB883" t="str">
            <v>Operational</v>
          </cell>
          <cell r="AC883" t="str">
            <v>Operational</v>
          </cell>
          <cell r="AD883" t="str">
            <v>Operational</v>
          </cell>
          <cell r="AE883" t="str">
            <v>Operational</v>
          </cell>
          <cell r="AF883" t="str">
            <v>Operational</v>
          </cell>
        </row>
        <row r="884">
          <cell r="N884" t="str">
            <v>United Kingdom</v>
          </cell>
          <cell r="W884" t="str">
            <v>Operational</v>
          </cell>
          <cell r="X884" t="str">
            <v>Operational</v>
          </cell>
          <cell r="Y884" t="str">
            <v>Operational</v>
          </cell>
          <cell r="Z884" t="str">
            <v>Operational</v>
          </cell>
          <cell r="AA884" t="str">
            <v>Operational</v>
          </cell>
          <cell r="AB884" t="str">
            <v>Operational</v>
          </cell>
          <cell r="AC884" t="str">
            <v>Operational</v>
          </cell>
          <cell r="AD884" t="str">
            <v>Operational</v>
          </cell>
          <cell r="AE884" t="str">
            <v>Operational</v>
          </cell>
          <cell r="AF884" t="str">
            <v>Operational</v>
          </cell>
        </row>
        <row r="885">
          <cell r="N885" t="str">
            <v>United Kingdom</v>
          </cell>
          <cell r="W885" t="str">
            <v>Operational</v>
          </cell>
          <cell r="X885" t="str">
            <v>Operational</v>
          </cell>
          <cell r="Y885" t="str">
            <v>Operational</v>
          </cell>
          <cell r="Z885" t="str">
            <v>Operational</v>
          </cell>
          <cell r="AA885" t="str">
            <v>Operational</v>
          </cell>
          <cell r="AB885" t="str">
            <v>Operational</v>
          </cell>
          <cell r="AC885" t="str">
            <v>Operational</v>
          </cell>
          <cell r="AD885" t="str">
            <v>Operational</v>
          </cell>
          <cell r="AE885" t="str">
            <v>Operational</v>
          </cell>
          <cell r="AF885" t="str">
            <v>Operational</v>
          </cell>
        </row>
        <row r="886">
          <cell r="N886" t="str">
            <v>United Kingdom</v>
          </cell>
          <cell r="W886" t="str">
            <v>Operational</v>
          </cell>
          <cell r="X886" t="str">
            <v>Operational</v>
          </cell>
          <cell r="Y886" t="str">
            <v>Operational</v>
          </cell>
          <cell r="Z886" t="str">
            <v>Operational</v>
          </cell>
          <cell r="AA886" t="str">
            <v>Operational</v>
          </cell>
          <cell r="AB886" t="str">
            <v>Operational</v>
          </cell>
          <cell r="AC886" t="str">
            <v>Operational</v>
          </cell>
          <cell r="AD886" t="str">
            <v>Operational</v>
          </cell>
          <cell r="AE886" t="str">
            <v>Operational</v>
          </cell>
          <cell r="AF886" t="str">
            <v>Operational</v>
          </cell>
        </row>
        <row r="887">
          <cell r="N887" t="str">
            <v>United Kingdom</v>
          </cell>
          <cell r="W887" t="str">
            <v>Operational</v>
          </cell>
          <cell r="X887" t="str">
            <v>Operational</v>
          </cell>
          <cell r="Y887" t="str">
            <v>Operational</v>
          </cell>
          <cell r="Z887" t="str">
            <v>Operational</v>
          </cell>
          <cell r="AA887" t="str">
            <v>Operational</v>
          </cell>
          <cell r="AB887" t="str">
            <v>Operational</v>
          </cell>
          <cell r="AC887" t="str">
            <v>Operational</v>
          </cell>
          <cell r="AD887" t="str">
            <v>Operational</v>
          </cell>
          <cell r="AE887" t="str">
            <v>Operational</v>
          </cell>
          <cell r="AF887" t="str">
            <v>Operational</v>
          </cell>
        </row>
        <row r="888">
          <cell r="N888" t="str">
            <v>United Kingdom</v>
          </cell>
          <cell r="W888" t="str">
            <v>Operational</v>
          </cell>
          <cell r="X888" t="str">
            <v>Operational</v>
          </cell>
          <cell r="Y888" t="str">
            <v>Operational</v>
          </cell>
          <cell r="Z888" t="str">
            <v>Operational</v>
          </cell>
          <cell r="AA888" t="str">
            <v>Operational</v>
          </cell>
          <cell r="AB888" t="str">
            <v>Operational</v>
          </cell>
          <cell r="AC888" t="str">
            <v>Operational</v>
          </cell>
          <cell r="AD888" t="str">
            <v>Operational</v>
          </cell>
          <cell r="AE888" t="str">
            <v>Operational</v>
          </cell>
          <cell r="AF888" t="str">
            <v>Operational</v>
          </cell>
        </row>
        <row r="889">
          <cell r="N889" t="str">
            <v>United Kingdom</v>
          </cell>
          <cell r="W889" t="str">
            <v>Operational</v>
          </cell>
          <cell r="X889" t="str">
            <v>Operational</v>
          </cell>
          <cell r="Y889" t="str">
            <v>Operational</v>
          </cell>
          <cell r="Z889" t="str">
            <v>Operational</v>
          </cell>
          <cell r="AA889" t="str">
            <v>Operational</v>
          </cell>
          <cell r="AB889" t="str">
            <v>Operational</v>
          </cell>
          <cell r="AC889" t="str">
            <v>Operational</v>
          </cell>
          <cell r="AD889" t="str">
            <v>Operational</v>
          </cell>
          <cell r="AE889" t="str">
            <v>Operational</v>
          </cell>
          <cell r="AF889" t="str">
            <v>Operational</v>
          </cell>
        </row>
        <row r="890">
          <cell r="N890" t="str">
            <v>United Kingdom</v>
          </cell>
          <cell r="W890" t="str">
            <v>Operational</v>
          </cell>
          <cell r="X890" t="str">
            <v>Operational</v>
          </cell>
          <cell r="Y890" t="str">
            <v>Operational</v>
          </cell>
          <cell r="Z890" t="str">
            <v>Operational</v>
          </cell>
          <cell r="AA890" t="str">
            <v>Operational</v>
          </cell>
          <cell r="AB890" t="str">
            <v>Operational</v>
          </cell>
          <cell r="AC890" t="str">
            <v>Operational</v>
          </cell>
          <cell r="AD890" t="str">
            <v>Operational</v>
          </cell>
          <cell r="AE890" t="str">
            <v>Operational</v>
          </cell>
          <cell r="AF890" t="str">
            <v>Operational</v>
          </cell>
        </row>
        <row r="891">
          <cell r="N891" t="str">
            <v>United Kingdom</v>
          </cell>
          <cell r="W891" t="str">
            <v>Operational</v>
          </cell>
          <cell r="X891" t="str">
            <v>Operational</v>
          </cell>
          <cell r="Y891" t="str">
            <v>Operational</v>
          </cell>
          <cell r="Z891" t="str">
            <v>Operational</v>
          </cell>
          <cell r="AA891" t="str">
            <v>Operational</v>
          </cell>
          <cell r="AB891" t="str">
            <v>Operational</v>
          </cell>
          <cell r="AC891" t="str">
            <v>Operational</v>
          </cell>
          <cell r="AD891" t="str">
            <v>Operational</v>
          </cell>
          <cell r="AE891" t="str">
            <v>Operational</v>
          </cell>
          <cell r="AF891" t="str">
            <v>Operational</v>
          </cell>
        </row>
        <row r="892">
          <cell r="N892" t="str">
            <v>United Kingdom</v>
          </cell>
          <cell r="W892" t="str">
            <v>Operational</v>
          </cell>
          <cell r="X892" t="str">
            <v>Operational</v>
          </cell>
          <cell r="Y892" t="str">
            <v>Operational</v>
          </cell>
          <cell r="Z892" t="str">
            <v>Operational</v>
          </cell>
          <cell r="AA892" t="str">
            <v>Operational</v>
          </cell>
          <cell r="AB892" t="str">
            <v>Operational</v>
          </cell>
          <cell r="AC892" t="str">
            <v>Operational</v>
          </cell>
          <cell r="AD892" t="str">
            <v>Operational</v>
          </cell>
          <cell r="AE892" t="str">
            <v>Operational</v>
          </cell>
          <cell r="AF892" t="str">
            <v>Operational</v>
          </cell>
        </row>
        <row r="893">
          <cell r="N893" t="str">
            <v>United Kingdom</v>
          </cell>
          <cell r="W893" t="str">
            <v>Operational</v>
          </cell>
          <cell r="X893" t="str">
            <v>Operational</v>
          </cell>
          <cell r="Y893" t="str">
            <v>Operational</v>
          </cell>
          <cell r="Z893" t="str">
            <v>Operational</v>
          </cell>
          <cell r="AA893" t="str">
            <v>Operational</v>
          </cell>
          <cell r="AB893" t="str">
            <v>Operational</v>
          </cell>
          <cell r="AC893" t="str">
            <v>Operational</v>
          </cell>
          <cell r="AD893" t="str">
            <v>Operational</v>
          </cell>
          <cell r="AE893" t="str">
            <v>Operational</v>
          </cell>
          <cell r="AF893" t="str">
            <v>Operational</v>
          </cell>
        </row>
        <row r="894">
          <cell r="N894" t="str">
            <v>United Kingdom</v>
          </cell>
          <cell r="W894" t="str">
            <v>Under Construction</v>
          </cell>
          <cell r="X894" t="str">
            <v>Operational</v>
          </cell>
          <cell r="Y894" t="str">
            <v>Operational</v>
          </cell>
          <cell r="Z894" t="str">
            <v>Operational</v>
          </cell>
          <cell r="AA894" t="str">
            <v>Operational</v>
          </cell>
          <cell r="AB894" t="str">
            <v>Operational</v>
          </cell>
          <cell r="AC894" t="str">
            <v>Operational</v>
          </cell>
          <cell r="AD894" t="str">
            <v>Operational</v>
          </cell>
          <cell r="AE894" t="str">
            <v>Operational</v>
          </cell>
          <cell r="AF894" t="str">
            <v>Operational</v>
          </cell>
        </row>
        <row r="895">
          <cell r="N895" t="str">
            <v>United Kingdom</v>
          </cell>
          <cell r="W895" t="str">
            <v>Operational</v>
          </cell>
          <cell r="X895" t="str">
            <v>Operational</v>
          </cell>
          <cell r="Y895" t="str">
            <v>Operational</v>
          </cell>
          <cell r="Z895" t="str">
            <v>Operational</v>
          </cell>
          <cell r="AA895" t="str">
            <v>Operational</v>
          </cell>
          <cell r="AB895" t="str">
            <v>Operational</v>
          </cell>
          <cell r="AC895" t="str">
            <v>Operational</v>
          </cell>
          <cell r="AD895" t="str">
            <v>Operational</v>
          </cell>
          <cell r="AE895" t="str">
            <v>Operational</v>
          </cell>
          <cell r="AF895" t="str">
            <v>Operational</v>
          </cell>
        </row>
        <row r="896">
          <cell r="N896" t="str">
            <v>United Kingdom</v>
          </cell>
          <cell r="W896" t="str">
            <v>Operational</v>
          </cell>
          <cell r="X896" t="str">
            <v>Operational</v>
          </cell>
          <cell r="Y896" t="str">
            <v>Operational</v>
          </cell>
          <cell r="Z896" t="str">
            <v>Operational</v>
          </cell>
          <cell r="AA896" t="str">
            <v>Operational</v>
          </cell>
          <cell r="AB896" t="str">
            <v>Operational</v>
          </cell>
          <cell r="AC896" t="str">
            <v>Operational</v>
          </cell>
          <cell r="AD896" t="str">
            <v>Operational</v>
          </cell>
          <cell r="AE896" t="str">
            <v>Operational</v>
          </cell>
          <cell r="AF896" t="str">
            <v>Operational</v>
          </cell>
        </row>
        <row r="897">
          <cell r="N897" t="str">
            <v>United Kingdom</v>
          </cell>
          <cell r="W897" t="str">
            <v>Operational</v>
          </cell>
          <cell r="X897" t="str">
            <v>Operational</v>
          </cell>
          <cell r="Y897" t="str">
            <v>Operational</v>
          </cell>
          <cell r="Z897" t="str">
            <v>Operational</v>
          </cell>
          <cell r="AA897" t="str">
            <v>Operational</v>
          </cell>
          <cell r="AB897" t="str">
            <v>Operational</v>
          </cell>
          <cell r="AC897" t="str">
            <v>Operational</v>
          </cell>
          <cell r="AD897" t="str">
            <v>Operational</v>
          </cell>
          <cell r="AE897" t="str">
            <v>Operational</v>
          </cell>
          <cell r="AF897" t="str">
            <v>Operational</v>
          </cell>
        </row>
        <row r="898">
          <cell r="N898" t="str">
            <v>United Kingdom</v>
          </cell>
          <cell r="W898" t="str">
            <v>Operational</v>
          </cell>
          <cell r="X898" t="str">
            <v>Operational</v>
          </cell>
          <cell r="Y898" t="str">
            <v>Operational</v>
          </cell>
          <cell r="Z898" t="str">
            <v>Operational</v>
          </cell>
          <cell r="AA898" t="str">
            <v>Operational</v>
          </cell>
          <cell r="AB898" t="str">
            <v>Operational</v>
          </cell>
          <cell r="AC898" t="str">
            <v>Operational</v>
          </cell>
          <cell r="AD898" t="str">
            <v>Operational</v>
          </cell>
          <cell r="AE898" t="str">
            <v>Operational</v>
          </cell>
          <cell r="AF898" t="str">
            <v>Operational</v>
          </cell>
        </row>
        <row r="899">
          <cell r="N899" t="str">
            <v>United Kingdom</v>
          </cell>
          <cell r="W899" t="str">
            <v>Operational</v>
          </cell>
          <cell r="X899" t="str">
            <v>Operational</v>
          </cell>
          <cell r="Y899" t="str">
            <v>Operational</v>
          </cell>
          <cell r="Z899" t="str">
            <v>Operational</v>
          </cell>
          <cell r="AA899" t="str">
            <v>Operational</v>
          </cell>
          <cell r="AB899" t="str">
            <v>Operational</v>
          </cell>
          <cell r="AC899" t="str">
            <v>Operational</v>
          </cell>
          <cell r="AD899" t="str">
            <v>Operational</v>
          </cell>
          <cell r="AE899" t="str">
            <v>Operational</v>
          </cell>
          <cell r="AF899" t="str">
            <v>Operational</v>
          </cell>
        </row>
        <row r="900">
          <cell r="N900" t="str">
            <v>United Kingdom</v>
          </cell>
          <cell r="W900" t="str">
            <v>Operational</v>
          </cell>
          <cell r="X900" t="str">
            <v>Operational</v>
          </cell>
          <cell r="Y900" t="str">
            <v>Operational</v>
          </cell>
          <cell r="Z900" t="str">
            <v>Operational</v>
          </cell>
          <cell r="AA900" t="str">
            <v>Operational</v>
          </cell>
          <cell r="AB900" t="str">
            <v>Operational</v>
          </cell>
          <cell r="AC900" t="str">
            <v>Operational</v>
          </cell>
          <cell r="AD900" t="str">
            <v>Operational</v>
          </cell>
          <cell r="AE900" t="str">
            <v>Operational</v>
          </cell>
          <cell r="AF900" t="str">
            <v>Operational</v>
          </cell>
        </row>
        <row r="901">
          <cell r="N901" t="str">
            <v>United Kingdom</v>
          </cell>
          <cell r="W901" t="str">
            <v>Operational</v>
          </cell>
          <cell r="X901" t="str">
            <v>Operational</v>
          </cell>
          <cell r="Y901" t="str">
            <v>Operational</v>
          </cell>
          <cell r="Z901" t="str">
            <v>Operational</v>
          </cell>
          <cell r="AA901" t="str">
            <v>Operational</v>
          </cell>
          <cell r="AB901" t="str">
            <v>Operational</v>
          </cell>
          <cell r="AC901" t="str">
            <v>Operational</v>
          </cell>
          <cell r="AD901" t="str">
            <v>Operational</v>
          </cell>
          <cell r="AE901" t="str">
            <v>Operational</v>
          </cell>
          <cell r="AF901" t="str">
            <v>Operational</v>
          </cell>
        </row>
        <row r="902">
          <cell r="N902" t="str">
            <v>United Kingdom</v>
          </cell>
          <cell r="W902" t="str">
            <v>Operational</v>
          </cell>
          <cell r="X902" t="str">
            <v>Operational</v>
          </cell>
          <cell r="Y902" t="str">
            <v>Operational</v>
          </cell>
          <cell r="Z902" t="str">
            <v>Operational</v>
          </cell>
          <cell r="AA902" t="str">
            <v>Operational</v>
          </cell>
          <cell r="AB902" t="str">
            <v>Operational</v>
          </cell>
          <cell r="AC902" t="str">
            <v>Operational</v>
          </cell>
          <cell r="AD902" t="str">
            <v>Operational</v>
          </cell>
          <cell r="AE902" t="str">
            <v>Operational</v>
          </cell>
          <cell r="AF902" t="str">
            <v>Operational</v>
          </cell>
        </row>
        <row r="903">
          <cell r="N903" t="str">
            <v>United Kingdom</v>
          </cell>
          <cell r="W903" t="str">
            <v>Operational</v>
          </cell>
          <cell r="X903" t="str">
            <v>Operational</v>
          </cell>
          <cell r="Y903" t="str">
            <v>Operational</v>
          </cell>
          <cell r="Z903" t="str">
            <v>Operational</v>
          </cell>
          <cell r="AA903" t="str">
            <v>Operational</v>
          </cell>
          <cell r="AB903" t="str">
            <v>Operational</v>
          </cell>
          <cell r="AC903" t="str">
            <v>Operational</v>
          </cell>
          <cell r="AD903" t="str">
            <v>Operational</v>
          </cell>
          <cell r="AE903" t="str">
            <v>Operational</v>
          </cell>
          <cell r="AF903" t="str">
            <v>Operational</v>
          </cell>
        </row>
        <row r="904">
          <cell r="N904" t="str">
            <v>United Kingdom</v>
          </cell>
          <cell r="W904" t="str">
            <v>Operational</v>
          </cell>
          <cell r="X904" t="str">
            <v>Operational</v>
          </cell>
          <cell r="Y904" t="str">
            <v>Operational</v>
          </cell>
          <cell r="Z904" t="str">
            <v>Operational</v>
          </cell>
          <cell r="AA904" t="str">
            <v>Operational</v>
          </cell>
          <cell r="AB904" t="str">
            <v>Operational</v>
          </cell>
          <cell r="AC904" t="str">
            <v>Operational</v>
          </cell>
          <cell r="AD904" t="str">
            <v>Operational</v>
          </cell>
          <cell r="AE904" t="str">
            <v>Operational</v>
          </cell>
          <cell r="AF904" t="str">
            <v>Operational</v>
          </cell>
        </row>
        <row r="905">
          <cell r="N905" t="str">
            <v>United Kingdom</v>
          </cell>
          <cell r="W905" t="str">
            <v>Operational</v>
          </cell>
          <cell r="X905" t="str">
            <v>Operational</v>
          </cell>
          <cell r="Y905" t="str">
            <v>Operational</v>
          </cell>
          <cell r="Z905" t="str">
            <v>Operational</v>
          </cell>
          <cell r="AA905" t="str">
            <v>Operational</v>
          </cell>
          <cell r="AB905" t="str">
            <v>Operational</v>
          </cell>
          <cell r="AC905" t="str">
            <v>Operational</v>
          </cell>
          <cell r="AD905" t="str">
            <v>Operational</v>
          </cell>
          <cell r="AE905" t="str">
            <v>Operational</v>
          </cell>
          <cell r="AF905" t="str">
            <v>Operational</v>
          </cell>
        </row>
        <row r="906">
          <cell r="N906" t="str">
            <v>United Kingdom</v>
          </cell>
          <cell r="W906" t="str">
            <v>Operational</v>
          </cell>
          <cell r="X906" t="str">
            <v>Operational</v>
          </cell>
          <cell r="Y906" t="str">
            <v>Operational</v>
          </cell>
          <cell r="Z906" t="str">
            <v>Operational</v>
          </cell>
          <cell r="AA906" t="str">
            <v>Operational</v>
          </cell>
          <cell r="AB906" t="str">
            <v>Operational</v>
          </cell>
          <cell r="AC906" t="str">
            <v>Operational</v>
          </cell>
          <cell r="AD906" t="str">
            <v>Operational</v>
          </cell>
          <cell r="AE906" t="str">
            <v>Operational</v>
          </cell>
          <cell r="AF906" t="str">
            <v>Operational</v>
          </cell>
        </row>
        <row r="907">
          <cell r="N907" t="str">
            <v>United Kingdom</v>
          </cell>
          <cell r="W907" t="str">
            <v>Operational</v>
          </cell>
          <cell r="X907" t="str">
            <v>Operational</v>
          </cell>
          <cell r="Y907" t="str">
            <v>Operational</v>
          </cell>
          <cell r="Z907" t="str">
            <v>Operational</v>
          </cell>
          <cell r="AA907" t="str">
            <v>Operational</v>
          </cell>
          <cell r="AB907" t="str">
            <v>Operational</v>
          </cell>
          <cell r="AC907" t="str">
            <v>Operational</v>
          </cell>
          <cell r="AD907" t="str">
            <v>Operational</v>
          </cell>
          <cell r="AE907" t="str">
            <v>Operational</v>
          </cell>
          <cell r="AF907" t="str">
            <v>Operational</v>
          </cell>
        </row>
        <row r="908">
          <cell r="N908" t="str">
            <v>United Kingdom</v>
          </cell>
          <cell r="W908" t="str">
            <v>Operational</v>
          </cell>
          <cell r="X908" t="str">
            <v>Operational</v>
          </cell>
          <cell r="Y908" t="str">
            <v>Operational</v>
          </cell>
          <cell r="Z908" t="str">
            <v>Operational</v>
          </cell>
          <cell r="AA908" t="str">
            <v>Operational</v>
          </cell>
          <cell r="AB908" t="str">
            <v>Operational</v>
          </cell>
          <cell r="AC908" t="str">
            <v>Operational</v>
          </cell>
          <cell r="AD908" t="str">
            <v>Operational</v>
          </cell>
          <cell r="AE908" t="str">
            <v>Operational</v>
          </cell>
          <cell r="AF908" t="str">
            <v>Operational</v>
          </cell>
        </row>
        <row r="909">
          <cell r="N909" t="str">
            <v>United Kingdom</v>
          </cell>
          <cell r="W909" t="str">
            <v>Operational</v>
          </cell>
          <cell r="X909" t="str">
            <v>Operational</v>
          </cell>
          <cell r="Y909" t="str">
            <v>Operational</v>
          </cell>
          <cell r="Z909" t="str">
            <v>Operational</v>
          </cell>
          <cell r="AA909" t="str">
            <v>Operational</v>
          </cell>
          <cell r="AB909" t="str">
            <v>Operational</v>
          </cell>
          <cell r="AC909" t="str">
            <v>Operational</v>
          </cell>
          <cell r="AD909" t="str">
            <v>Operational</v>
          </cell>
          <cell r="AE909" t="str">
            <v>Operational</v>
          </cell>
          <cell r="AF909" t="str">
            <v>Operational</v>
          </cell>
        </row>
        <row r="910">
          <cell r="N910" t="str">
            <v>United Kingdom</v>
          </cell>
          <cell r="W910" t="str">
            <v>Operational</v>
          </cell>
          <cell r="X910" t="str">
            <v>Operational</v>
          </cell>
          <cell r="Y910" t="str">
            <v>Operational</v>
          </cell>
          <cell r="Z910" t="str">
            <v>Operational</v>
          </cell>
          <cell r="AA910" t="str">
            <v>Operational</v>
          </cell>
          <cell r="AB910" t="str">
            <v>Operational</v>
          </cell>
          <cell r="AC910" t="str">
            <v>Operational</v>
          </cell>
          <cell r="AD910" t="str">
            <v>Operational</v>
          </cell>
          <cell r="AE910" t="str">
            <v>Operational</v>
          </cell>
          <cell r="AF910" t="str">
            <v>Operational</v>
          </cell>
        </row>
        <row r="911">
          <cell r="N911" t="str">
            <v>United Kingdom</v>
          </cell>
          <cell r="W911" t="str">
            <v>Operational</v>
          </cell>
          <cell r="X911" t="str">
            <v>Operational</v>
          </cell>
          <cell r="Y911" t="str">
            <v>Operational</v>
          </cell>
          <cell r="Z911" t="str">
            <v>Operational</v>
          </cell>
          <cell r="AA911" t="str">
            <v>Operational</v>
          </cell>
          <cell r="AB911" t="str">
            <v>Operational</v>
          </cell>
          <cell r="AC911" t="str">
            <v>Operational</v>
          </cell>
          <cell r="AD911" t="str">
            <v>Operational</v>
          </cell>
          <cell r="AE911" t="str">
            <v>Operational</v>
          </cell>
          <cell r="AF911" t="str">
            <v>Operational</v>
          </cell>
        </row>
        <row r="912">
          <cell r="N912" t="str">
            <v>United Kingdom</v>
          </cell>
          <cell r="W912" t="str">
            <v>Operational</v>
          </cell>
          <cell r="X912" t="str">
            <v>Operational</v>
          </cell>
          <cell r="Y912" t="str">
            <v>Operational</v>
          </cell>
          <cell r="Z912" t="str">
            <v>Operational</v>
          </cell>
          <cell r="AA912" t="str">
            <v>Operational</v>
          </cell>
          <cell r="AB912" t="str">
            <v>Operational</v>
          </cell>
          <cell r="AC912" t="str">
            <v>Operational</v>
          </cell>
          <cell r="AD912" t="str">
            <v>Operational</v>
          </cell>
          <cell r="AE912" t="str">
            <v>Operational</v>
          </cell>
          <cell r="AF912" t="str">
            <v>Operational</v>
          </cell>
        </row>
        <row r="913">
          <cell r="N913" t="str">
            <v>United Kingdom</v>
          </cell>
          <cell r="W913" t="str">
            <v>Operational</v>
          </cell>
          <cell r="X913" t="str">
            <v>Operational</v>
          </cell>
          <cell r="Y913" t="str">
            <v>Operational</v>
          </cell>
          <cell r="Z913" t="str">
            <v>Operational</v>
          </cell>
          <cell r="AA913" t="str">
            <v>Operational</v>
          </cell>
          <cell r="AB913" t="str">
            <v>Operational</v>
          </cell>
          <cell r="AC913" t="str">
            <v>Operational</v>
          </cell>
          <cell r="AD913" t="str">
            <v>Operational</v>
          </cell>
          <cell r="AE913" t="str">
            <v>Operational</v>
          </cell>
          <cell r="AF913" t="str">
            <v>Operational</v>
          </cell>
        </row>
        <row r="914">
          <cell r="N914" t="str">
            <v>United Kingdom</v>
          </cell>
          <cell r="W914" t="str">
            <v>Operational</v>
          </cell>
          <cell r="X914" t="str">
            <v>Operational</v>
          </cell>
          <cell r="Y914" t="str">
            <v>Operational</v>
          </cell>
          <cell r="Z914" t="str">
            <v>Operational</v>
          </cell>
          <cell r="AA914" t="str">
            <v>Operational</v>
          </cell>
          <cell r="AB914" t="str">
            <v>Operational</v>
          </cell>
          <cell r="AC914" t="str">
            <v>Operational</v>
          </cell>
          <cell r="AD914" t="str">
            <v>Operational</v>
          </cell>
          <cell r="AE914" t="str">
            <v>Operational</v>
          </cell>
          <cell r="AF914" t="str">
            <v>Operational</v>
          </cell>
        </row>
        <row r="915">
          <cell r="N915" t="str">
            <v>United Kingdom</v>
          </cell>
          <cell r="W915" t="str">
            <v>Operational</v>
          </cell>
          <cell r="X915" t="str">
            <v>Operational</v>
          </cell>
          <cell r="Y915" t="str">
            <v>Operational</v>
          </cell>
          <cell r="Z915" t="str">
            <v>Operational</v>
          </cell>
          <cell r="AA915" t="str">
            <v>Operational</v>
          </cell>
          <cell r="AB915" t="str">
            <v>Operational</v>
          </cell>
          <cell r="AC915" t="str">
            <v>Operational</v>
          </cell>
          <cell r="AD915" t="str">
            <v>Operational</v>
          </cell>
          <cell r="AE915" t="str">
            <v>Operational</v>
          </cell>
          <cell r="AF915" t="str">
            <v>Operational</v>
          </cell>
        </row>
        <row r="916">
          <cell r="N916" t="str">
            <v>United Kingdom</v>
          </cell>
          <cell r="W916" t="str">
            <v>Operational</v>
          </cell>
          <cell r="X916" t="str">
            <v>Operational</v>
          </cell>
          <cell r="Y916" t="str">
            <v>Operational</v>
          </cell>
          <cell r="Z916" t="str">
            <v>Operational</v>
          </cell>
          <cell r="AA916" t="str">
            <v>Operational</v>
          </cell>
          <cell r="AB916" t="str">
            <v>Operational</v>
          </cell>
          <cell r="AC916" t="str">
            <v>Operational</v>
          </cell>
          <cell r="AD916" t="str">
            <v>Operational</v>
          </cell>
          <cell r="AE916" t="str">
            <v>Operational</v>
          </cell>
          <cell r="AF916" t="str">
            <v>Operational</v>
          </cell>
        </row>
        <row r="917">
          <cell r="N917" t="str">
            <v>United Kingdom</v>
          </cell>
          <cell r="W917" t="str">
            <v>Operational</v>
          </cell>
          <cell r="X917" t="str">
            <v>Operational</v>
          </cell>
          <cell r="Y917" t="str">
            <v>Operational</v>
          </cell>
          <cell r="Z917" t="str">
            <v>Operational</v>
          </cell>
          <cell r="AA917" t="str">
            <v>Operational</v>
          </cell>
          <cell r="AB917" t="str">
            <v>Operational</v>
          </cell>
          <cell r="AC917" t="str">
            <v>Operational</v>
          </cell>
          <cell r="AD917" t="str">
            <v>Operational</v>
          </cell>
          <cell r="AE917" t="str">
            <v>Operational</v>
          </cell>
          <cell r="AF917" t="str">
            <v>Operational</v>
          </cell>
        </row>
        <row r="918">
          <cell r="N918" t="str">
            <v>United Kingdom</v>
          </cell>
          <cell r="W918" t="str">
            <v>Operational</v>
          </cell>
          <cell r="X918" t="str">
            <v>Operational</v>
          </cell>
          <cell r="Y918" t="str">
            <v>Operational</v>
          </cell>
          <cell r="Z918" t="str">
            <v>Operational</v>
          </cell>
          <cell r="AA918" t="str">
            <v>Operational</v>
          </cell>
          <cell r="AB918" t="str">
            <v>Operational</v>
          </cell>
          <cell r="AC918" t="str">
            <v>Operational</v>
          </cell>
          <cell r="AD918" t="str">
            <v>Operational</v>
          </cell>
          <cell r="AE918" t="str">
            <v>Operational</v>
          </cell>
          <cell r="AF918" t="str">
            <v>Operational</v>
          </cell>
        </row>
        <row r="919">
          <cell r="N919" t="str">
            <v>United Kingdom</v>
          </cell>
          <cell r="W919" t="str">
            <v>Operational</v>
          </cell>
          <cell r="X919" t="str">
            <v>Operational</v>
          </cell>
          <cell r="Y919" t="str">
            <v>Operational</v>
          </cell>
          <cell r="Z919" t="str">
            <v>Operational</v>
          </cell>
          <cell r="AA919" t="str">
            <v>Operational</v>
          </cell>
          <cell r="AB919" t="str">
            <v>Operational</v>
          </cell>
          <cell r="AC919" t="str">
            <v>Operational</v>
          </cell>
          <cell r="AD919" t="str">
            <v>Operational</v>
          </cell>
          <cell r="AE919" t="str">
            <v>Operational</v>
          </cell>
          <cell r="AF919" t="str">
            <v>Operational</v>
          </cell>
        </row>
        <row r="920">
          <cell r="N920" t="str">
            <v>United Kingdom</v>
          </cell>
          <cell r="W920" t="str">
            <v>Operational</v>
          </cell>
          <cell r="X920" t="str">
            <v>Operational</v>
          </cell>
          <cell r="Y920" t="str">
            <v>Operational</v>
          </cell>
          <cell r="Z920" t="str">
            <v>Operational</v>
          </cell>
          <cell r="AA920" t="str">
            <v>Operational</v>
          </cell>
          <cell r="AB920" t="str">
            <v>Operational</v>
          </cell>
          <cell r="AC920" t="str">
            <v>Operational</v>
          </cell>
          <cell r="AD920" t="str">
            <v>Operational</v>
          </cell>
          <cell r="AE920" t="str">
            <v>Operational</v>
          </cell>
          <cell r="AF920" t="str">
            <v>Operational</v>
          </cell>
        </row>
        <row r="921">
          <cell r="N921" t="str">
            <v>United Kingdom</v>
          </cell>
          <cell r="W921" t="str">
            <v>Operational</v>
          </cell>
          <cell r="X921" t="str">
            <v>Operational</v>
          </cell>
          <cell r="Y921" t="str">
            <v>Operational</v>
          </cell>
          <cell r="Z921" t="str">
            <v>Operational</v>
          </cell>
          <cell r="AA921" t="str">
            <v>Operational</v>
          </cell>
          <cell r="AB921" t="str">
            <v>Operational</v>
          </cell>
          <cell r="AC921" t="str">
            <v>Operational</v>
          </cell>
          <cell r="AD921" t="str">
            <v>Operational</v>
          </cell>
          <cell r="AE921" t="str">
            <v>Operational</v>
          </cell>
          <cell r="AF921" t="str">
            <v>Operational</v>
          </cell>
        </row>
        <row r="922">
          <cell r="N922" t="str">
            <v>United Kingdom</v>
          </cell>
          <cell r="W922" t="str">
            <v>Operational</v>
          </cell>
          <cell r="X922" t="str">
            <v>Operational</v>
          </cell>
          <cell r="Y922" t="str">
            <v>Operational</v>
          </cell>
          <cell r="Z922" t="str">
            <v>Operational</v>
          </cell>
          <cell r="AA922" t="str">
            <v>Operational</v>
          </cell>
          <cell r="AB922" t="str">
            <v>Operational</v>
          </cell>
          <cell r="AC922" t="str">
            <v>Operational</v>
          </cell>
          <cell r="AD922" t="str">
            <v>Operational</v>
          </cell>
          <cell r="AE922" t="str">
            <v>Operational</v>
          </cell>
          <cell r="AF922" t="str">
            <v>Operational</v>
          </cell>
        </row>
        <row r="923">
          <cell r="N923" t="str">
            <v>United Kingdom</v>
          </cell>
          <cell r="W923" t="str">
            <v>Operational</v>
          </cell>
          <cell r="X923" t="str">
            <v>Operational</v>
          </cell>
          <cell r="Y923" t="str">
            <v>Operational</v>
          </cell>
          <cell r="Z923" t="str">
            <v>Operational</v>
          </cell>
          <cell r="AA923" t="str">
            <v>Operational</v>
          </cell>
          <cell r="AB923" t="str">
            <v>Operational</v>
          </cell>
          <cell r="AC923" t="str">
            <v>Operational</v>
          </cell>
          <cell r="AD923" t="str">
            <v>Operational</v>
          </cell>
          <cell r="AE923" t="str">
            <v>Operational</v>
          </cell>
          <cell r="AF923" t="str">
            <v>Operational</v>
          </cell>
        </row>
        <row r="924">
          <cell r="N924" t="str">
            <v>United Kingdom</v>
          </cell>
          <cell r="W924" t="str">
            <v>Operational</v>
          </cell>
          <cell r="X924" t="str">
            <v>Operational</v>
          </cell>
          <cell r="Y924" t="str">
            <v>Operational</v>
          </cell>
          <cell r="Z924" t="str">
            <v>Operational</v>
          </cell>
          <cell r="AA924" t="str">
            <v>Operational</v>
          </cell>
          <cell r="AB924" t="str">
            <v>Operational</v>
          </cell>
          <cell r="AC924" t="str">
            <v>Operational</v>
          </cell>
          <cell r="AD924" t="str">
            <v>Operational</v>
          </cell>
          <cell r="AE924" t="str">
            <v>Operational</v>
          </cell>
          <cell r="AF924" t="str">
            <v>Operational</v>
          </cell>
        </row>
        <row r="925">
          <cell r="N925" t="str">
            <v>United Kingdom</v>
          </cell>
          <cell r="W925" t="str">
            <v>Operational</v>
          </cell>
          <cell r="X925" t="str">
            <v>Operational</v>
          </cell>
          <cell r="Y925" t="str">
            <v>Operational</v>
          </cell>
          <cell r="Z925" t="str">
            <v>Operational</v>
          </cell>
          <cell r="AA925" t="str">
            <v>Operational</v>
          </cell>
          <cell r="AB925" t="str">
            <v>Operational</v>
          </cell>
          <cell r="AC925" t="str">
            <v>Operational</v>
          </cell>
          <cell r="AD925" t="str">
            <v>Operational</v>
          </cell>
          <cell r="AE925" t="str">
            <v>Operational</v>
          </cell>
          <cell r="AF925" t="str">
            <v>Operational</v>
          </cell>
        </row>
        <row r="926">
          <cell r="N926" t="str">
            <v>United Kingdom</v>
          </cell>
          <cell r="W926" t="str">
            <v>Operational</v>
          </cell>
          <cell r="X926" t="str">
            <v>Operational</v>
          </cell>
          <cell r="Y926" t="str">
            <v>Operational</v>
          </cell>
          <cell r="Z926" t="str">
            <v>Operational</v>
          </cell>
          <cell r="AA926" t="str">
            <v>Operational</v>
          </cell>
          <cell r="AB926" t="str">
            <v>Operational</v>
          </cell>
          <cell r="AC926" t="str">
            <v>Operational</v>
          </cell>
          <cell r="AD926" t="str">
            <v>Operational</v>
          </cell>
          <cell r="AE926" t="str">
            <v>Operational</v>
          </cell>
          <cell r="AF926" t="str">
            <v>Operational</v>
          </cell>
        </row>
        <row r="927">
          <cell r="N927" t="str">
            <v>United Kingdom</v>
          </cell>
          <cell r="W927" t="str">
            <v>Operational</v>
          </cell>
          <cell r="X927" t="str">
            <v>Operational</v>
          </cell>
          <cell r="Y927" t="str">
            <v>Operational</v>
          </cell>
          <cell r="Z927" t="str">
            <v>Operational</v>
          </cell>
          <cell r="AA927" t="str">
            <v>Operational</v>
          </cell>
          <cell r="AB927" t="str">
            <v>Operational</v>
          </cell>
          <cell r="AC927" t="str">
            <v>Operational</v>
          </cell>
          <cell r="AD927" t="str">
            <v>Operational</v>
          </cell>
          <cell r="AE927" t="str">
            <v>Operational</v>
          </cell>
          <cell r="AF927" t="str">
            <v>Operational</v>
          </cell>
        </row>
        <row r="928">
          <cell r="N928" t="str">
            <v>United Kingdom</v>
          </cell>
          <cell r="W928" t="str">
            <v>Operational</v>
          </cell>
          <cell r="X928" t="str">
            <v>Operational</v>
          </cell>
          <cell r="Y928" t="str">
            <v>Operational</v>
          </cell>
          <cell r="Z928" t="str">
            <v>Operational</v>
          </cell>
          <cell r="AA928" t="str">
            <v>Operational</v>
          </cell>
          <cell r="AB928" t="str">
            <v>Operational</v>
          </cell>
          <cell r="AC928" t="str">
            <v>Operational</v>
          </cell>
          <cell r="AD928" t="str">
            <v>Operational</v>
          </cell>
          <cell r="AE928" t="str">
            <v>Operational</v>
          </cell>
          <cell r="AF928" t="str">
            <v>Operational</v>
          </cell>
        </row>
        <row r="929">
          <cell r="N929" t="str">
            <v>United Kingdom</v>
          </cell>
          <cell r="W929" t="str">
            <v>Operational</v>
          </cell>
          <cell r="X929" t="str">
            <v>Operational</v>
          </cell>
          <cell r="Y929" t="str">
            <v>Operational</v>
          </cell>
          <cell r="Z929" t="str">
            <v>Operational</v>
          </cell>
          <cell r="AA929" t="str">
            <v>Operational</v>
          </cell>
          <cell r="AB929" t="str">
            <v>Operational</v>
          </cell>
          <cell r="AC929" t="str">
            <v>Operational</v>
          </cell>
          <cell r="AD929" t="str">
            <v>Operational</v>
          </cell>
          <cell r="AE929" t="str">
            <v>Operational</v>
          </cell>
          <cell r="AF929" t="str">
            <v>Operational</v>
          </cell>
        </row>
        <row r="930">
          <cell r="N930" t="str">
            <v>United Kingdom</v>
          </cell>
          <cell r="W930" t="str">
            <v>Operational</v>
          </cell>
          <cell r="X930" t="str">
            <v>Operational</v>
          </cell>
          <cell r="Y930" t="str">
            <v>Operational</v>
          </cell>
          <cell r="Z930" t="str">
            <v>Operational</v>
          </cell>
          <cell r="AA930" t="str">
            <v>Operational</v>
          </cell>
          <cell r="AB930" t="str">
            <v>Operational</v>
          </cell>
          <cell r="AC930" t="str">
            <v>Operational</v>
          </cell>
          <cell r="AD930" t="str">
            <v>Operational</v>
          </cell>
          <cell r="AE930" t="str">
            <v>Operational</v>
          </cell>
          <cell r="AF930" t="str">
            <v>Operational</v>
          </cell>
        </row>
        <row r="931">
          <cell r="N931" t="str">
            <v>United Kingdom</v>
          </cell>
          <cell r="W931" t="str">
            <v>Operational</v>
          </cell>
          <cell r="X931" t="str">
            <v>Operational</v>
          </cell>
          <cell r="Y931" t="str">
            <v>Operational</v>
          </cell>
          <cell r="Z931" t="str">
            <v>Operational</v>
          </cell>
          <cell r="AA931" t="str">
            <v>Operational</v>
          </cell>
          <cell r="AB931" t="str">
            <v>Operational</v>
          </cell>
          <cell r="AC931" t="str">
            <v>Operational</v>
          </cell>
          <cell r="AD931" t="str">
            <v>Operational</v>
          </cell>
          <cell r="AE931" t="str">
            <v>Operational</v>
          </cell>
          <cell r="AF931" t="str">
            <v>Operational</v>
          </cell>
        </row>
        <row r="932">
          <cell r="N932" t="str">
            <v>United Kingdom</v>
          </cell>
          <cell r="W932" t="str">
            <v>Operational</v>
          </cell>
          <cell r="X932" t="str">
            <v>Operational</v>
          </cell>
          <cell r="Y932" t="str">
            <v>Operational</v>
          </cell>
          <cell r="Z932" t="str">
            <v>Operational</v>
          </cell>
          <cell r="AA932" t="str">
            <v>Operational</v>
          </cell>
          <cell r="AB932" t="str">
            <v>Operational</v>
          </cell>
          <cell r="AC932" t="str">
            <v>Operational</v>
          </cell>
          <cell r="AD932" t="str">
            <v>Operational</v>
          </cell>
          <cell r="AE932" t="str">
            <v>Operational</v>
          </cell>
          <cell r="AF932" t="str">
            <v>Operational</v>
          </cell>
        </row>
        <row r="933">
          <cell r="N933" t="str">
            <v>United Kingdom</v>
          </cell>
          <cell r="W933" t="str">
            <v>Operational</v>
          </cell>
          <cell r="X933" t="str">
            <v>Operational</v>
          </cell>
          <cell r="Y933" t="str">
            <v>Operational</v>
          </cell>
          <cell r="Z933" t="str">
            <v>Operational</v>
          </cell>
          <cell r="AA933" t="str">
            <v>Operational</v>
          </cell>
          <cell r="AB933" t="str">
            <v>Operational</v>
          </cell>
          <cell r="AC933" t="str">
            <v>Operational</v>
          </cell>
          <cell r="AD933" t="str">
            <v>Operational</v>
          </cell>
          <cell r="AE933" t="str">
            <v>Operational</v>
          </cell>
          <cell r="AF933" t="str">
            <v>Operational</v>
          </cell>
        </row>
        <row r="934">
          <cell r="N934" t="str">
            <v>United Kingdom</v>
          </cell>
          <cell r="W934" t="str">
            <v>Operational</v>
          </cell>
          <cell r="X934" t="str">
            <v>Operational</v>
          </cell>
          <cell r="Y934" t="str">
            <v>Operational</v>
          </cell>
          <cell r="Z934" t="str">
            <v>Operational</v>
          </cell>
          <cell r="AA934" t="str">
            <v>Operational</v>
          </cell>
          <cell r="AB934" t="str">
            <v>Operational</v>
          </cell>
          <cell r="AC934" t="str">
            <v>Operational</v>
          </cell>
          <cell r="AD934" t="str">
            <v>Operational</v>
          </cell>
          <cell r="AE934" t="str">
            <v>Operational</v>
          </cell>
          <cell r="AF934" t="str">
            <v>Operational</v>
          </cell>
        </row>
        <row r="935">
          <cell r="N935" t="str">
            <v>United Kingdom</v>
          </cell>
          <cell r="W935" t="str">
            <v>Operational</v>
          </cell>
          <cell r="X935" t="str">
            <v>Operational</v>
          </cell>
          <cell r="Y935" t="str">
            <v>Operational</v>
          </cell>
          <cell r="Z935" t="str">
            <v>Operational</v>
          </cell>
          <cell r="AA935" t="str">
            <v>Operational</v>
          </cell>
          <cell r="AB935" t="str">
            <v>Operational</v>
          </cell>
          <cell r="AC935" t="str">
            <v>Operational</v>
          </cell>
          <cell r="AD935" t="str">
            <v>Operational</v>
          </cell>
          <cell r="AE935" t="str">
            <v>Operational</v>
          </cell>
          <cell r="AF935" t="str">
            <v>Operational</v>
          </cell>
        </row>
        <row r="936">
          <cell r="N936" t="str">
            <v>United Kingdom</v>
          </cell>
          <cell r="W936" t="str">
            <v>Operational</v>
          </cell>
          <cell r="X936" t="str">
            <v>Operational</v>
          </cell>
          <cell r="Y936" t="str">
            <v>Operational</v>
          </cell>
          <cell r="Z936" t="str">
            <v>Operational</v>
          </cell>
          <cell r="AA936" t="str">
            <v>Operational</v>
          </cell>
          <cell r="AB936" t="str">
            <v>Operational</v>
          </cell>
          <cell r="AC936" t="str">
            <v>Operational</v>
          </cell>
          <cell r="AD936" t="str">
            <v>Operational</v>
          </cell>
          <cell r="AE936" t="str">
            <v>Operational</v>
          </cell>
          <cell r="AF936" t="str">
            <v>Operational</v>
          </cell>
        </row>
        <row r="937">
          <cell r="N937" t="str">
            <v>United Kingdom</v>
          </cell>
          <cell r="W937" t="str">
            <v>Operational</v>
          </cell>
          <cell r="X937" t="str">
            <v>Operational</v>
          </cell>
          <cell r="Y937" t="str">
            <v>Operational</v>
          </cell>
          <cell r="Z937" t="str">
            <v>Operational</v>
          </cell>
          <cell r="AA937" t="str">
            <v>Operational</v>
          </cell>
          <cell r="AB937" t="str">
            <v>Operational</v>
          </cell>
          <cell r="AC937" t="str">
            <v>Operational</v>
          </cell>
          <cell r="AD937" t="str">
            <v>Operational</v>
          </cell>
          <cell r="AE937" t="str">
            <v>Operational</v>
          </cell>
          <cell r="AF937" t="str">
            <v>Operational</v>
          </cell>
        </row>
        <row r="938">
          <cell r="N938" t="str">
            <v>United Kingdom</v>
          </cell>
          <cell r="W938" t="str">
            <v>Operational</v>
          </cell>
          <cell r="X938" t="str">
            <v>Operational</v>
          </cell>
          <cell r="Y938" t="str">
            <v>Operational</v>
          </cell>
          <cell r="Z938" t="str">
            <v>Operational</v>
          </cell>
          <cell r="AA938" t="str">
            <v>Operational</v>
          </cell>
          <cell r="AB938" t="str">
            <v>Operational</v>
          </cell>
          <cell r="AC938" t="str">
            <v>Operational</v>
          </cell>
          <cell r="AD938" t="str">
            <v>Operational</v>
          </cell>
          <cell r="AE938" t="str">
            <v>Operational</v>
          </cell>
          <cell r="AF938" t="str">
            <v>Operational</v>
          </cell>
        </row>
        <row r="939">
          <cell r="N939" t="str">
            <v>United Kingdom</v>
          </cell>
          <cell r="W939" t="str">
            <v>Operational</v>
          </cell>
          <cell r="X939" t="str">
            <v>Operational</v>
          </cell>
          <cell r="Y939" t="str">
            <v>Operational</v>
          </cell>
          <cell r="Z939" t="str">
            <v>Operational</v>
          </cell>
          <cell r="AA939" t="str">
            <v>Operational</v>
          </cell>
          <cell r="AB939" t="str">
            <v>Operational</v>
          </cell>
          <cell r="AC939" t="str">
            <v>Operational</v>
          </cell>
          <cell r="AD939" t="str">
            <v>Operational</v>
          </cell>
          <cell r="AE939" t="str">
            <v>Operational</v>
          </cell>
          <cell r="AF939" t="str">
            <v>Operational</v>
          </cell>
        </row>
        <row r="940">
          <cell r="N940" t="str">
            <v>United Kingdom</v>
          </cell>
          <cell r="W940" t="str">
            <v>Operational</v>
          </cell>
          <cell r="X940" t="str">
            <v>Operational</v>
          </cell>
          <cell r="Y940" t="str">
            <v>Operational</v>
          </cell>
          <cell r="Z940" t="str">
            <v>Operational</v>
          </cell>
          <cell r="AA940" t="str">
            <v>Operational</v>
          </cell>
          <cell r="AB940" t="str">
            <v>Operational</v>
          </cell>
          <cell r="AC940" t="str">
            <v>Operational</v>
          </cell>
          <cell r="AD940" t="str">
            <v>Operational</v>
          </cell>
          <cell r="AE940" t="str">
            <v>Operational</v>
          </cell>
          <cell r="AF940" t="str">
            <v>Operational</v>
          </cell>
        </row>
        <row r="941">
          <cell r="N941" t="str">
            <v>United Kingdom</v>
          </cell>
          <cell r="W941" t="str">
            <v>Operational</v>
          </cell>
          <cell r="X941" t="str">
            <v>Operational</v>
          </cell>
          <cell r="Y941" t="str">
            <v>Operational</v>
          </cell>
          <cell r="Z941" t="str">
            <v>Operational</v>
          </cell>
          <cell r="AA941" t="str">
            <v>Operational</v>
          </cell>
          <cell r="AB941" t="str">
            <v>Operational</v>
          </cell>
          <cell r="AC941" t="str">
            <v>Operational</v>
          </cell>
          <cell r="AD941" t="str">
            <v>Operational</v>
          </cell>
          <cell r="AE941" t="str">
            <v>Operational</v>
          </cell>
          <cell r="AF941" t="str">
            <v>Operational</v>
          </cell>
        </row>
        <row r="942">
          <cell r="N942" t="str">
            <v>United Kingdom</v>
          </cell>
          <cell r="W942" t="str">
            <v>Operational</v>
          </cell>
          <cell r="X942" t="str">
            <v>Operational</v>
          </cell>
          <cell r="Y942" t="str">
            <v>Operational</v>
          </cell>
          <cell r="Z942" t="str">
            <v>Operational</v>
          </cell>
          <cell r="AA942" t="str">
            <v>Operational</v>
          </cell>
          <cell r="AB942" t="str">
            <v>Operational</v>
          </cell>
          <cell r="AC942" t="str">
            <v>Operational</v>
          </cell>
          <cell r="AD942" t="str">
            <v>Operational</v>
          </cell>
          <cell r="AE942" t="str">
            <v>Operational</v>
          </cell>
          <cell r="AF942" t="str">
            <v>Operational</v>
          </cell>
        </row>
        <row r="943">
          <cell r="N943" t="str">
            <v>United Kingdom</v>
          </cell>
          <cell r="W943" t="str">
            <v>Operational</v>
          </cell>
          <cell r="X943" t="str">
            <v>Operational</v>
          </cell>
          <cell r="Y943" t="str">
            <v>Operational</v>
          </cell>
          <cell r="Z943" t="str">
            <v>Operational</v>
          </cell>
          <cell r="AA943" t="str">
            <v>Operational</v>
          </cell>
          <cell r="AB943" t="str">
            <v>Operational</v>
          </cell>
          <cell r="AC943" t="str">
            <v>Operational</v>
          </cell>
          <cell r="AD943" t="str">
            <v>Operational</v>
          </cell>
          <cell r="AE943" t="str">
            <v>Operational</v>
          </cell>
          <cell r="AF943" t="str">
            <v>Operational</v>
          </cell>
        </row>
        <row r="944">
          <cell r="N944" t="str">
            <v>United Kingdom</v>
          </cell>
          <cell r="W944" t="str">
            <v>Operational</v>
          </cell>
          <cell r="X944" t="str">
            <v>Operational</v>
          </cell>
          <cell r="Y944" t="str">
            <v>Operational</v>
          </cell>
          <cell r="Z944" t="str">
            <v>Operational</v>
          </cell>
          <cell r="AA944" t="str">
            <v>Operational</v>
          </cell>
          <cell r="AB944" t="str">
            <v>Operational</v>
          </cell>
          <cell r="AC944" t="str">
            <v>Operational</v>
          </cell>
          <cell r="AD944" t="str">
            <v>Operational</v>
          </cell>
          <cell r="AE944" t="str">
            <v>Operational</v>
          </cell>
          <cell r="AF944" t="str">
            <v>Operational</v>
          </cell>
        </row>
        <row r="945">
          <cell r="N945" t="str">
            <v>United Kingdom</v>
          </cell>
          <cell r="W945" t="str">
            <v>Operational</v>
          </cell>
          <cell r="X945" t="str">
            <v>Operational</v>
          </cell>
          <cell r="Y945" t="str">
            <v>Operational</v>
          </cell>
          <cell r="Z945" t="str">
            <v>Operational</v>
          </cell>
          <cell r="AA945" t="str">
            <v>Operational</v>
          </cell>
          <cell r="AB945" t="str">
            <v>Operational</v>
          </cell>
          <cell r="AC945" t="str">
            <v>Operational</v>
          </cell>
          <cell r="AD945" t="str">
            <v>Operational</v>
          </cell>
          <cell r="AE945" t="str">
            <v>Operational</v>
          </cell>
          <cell r="AF945" t="str">
            <v>Operational</v>
          </cell>
        </row>
        <row r="946">
          <cell r="N946" t="str">
            <v>United Kingdom</v>
          </cell>
          <cell r="W946" t="str">
            <v>Operational</v>
          </cell>
          <cell r="X946" t="str">
            <v>Operational</v>
          </cell>
          <cell r="Y946" t="str">
            <v>Operational</v>
          </cell>
          <cell r="Z946" t="str">
            <v>Operational</v>
          </cell>
          <cell r="AA946" t="str">
            <v>Operational</v>
          </cell>
          <cell r="AB946" t="str">
            <v>Operational</v>
          </cell>
          <cell r="AC946" t="str">
            <v>Operational</v>
          </cell>
          <cell r="AD946" t="str">
            <v>Operational</v>
          </cell>
          <cell r="AE946" t="str">
            <v>Operational</v>
          </cell>
          <cell r="AF946" t="str">
            <v>Operational</v>
          </cell>
        </row>
        <row r="947">
          <cell r="N947" t="str">
            <v>United Kingdom</v>
          </cell>
          <cell r="W947" t="str">
            <v>Operational</v>
          </cell>
          <cell r="X947" t="str">
            <v>Operational</v>
          </cell>
          <cell r="Y947" t="str">
            <v>Operational</v>
          </cell>
          <cell r="Z947" t="str">
            <v>Operational</v>
          </cell>
          <cell r="AA947" t="str">
            <v>Operational</v>
          </cell>
          <cell r="AB947" t="str">
            <v>Operational</v>
          </cell>
          <cell r="AC947" t="str">
            <v>Operational</v>
          </cell>
          <cell r="AD947" t="str">
            <v>Operational</v>
          </cell>
          <cell r="AE947" t="str">
            <v>Operational</v>
          </cell>
          <cell r="AF947" t="str">
            <v>Operational</v>
          </cell>
        </row>
        <row r="948">
          <cell r="N948" t="str">
            <v>United Kingdom</v>
          </cell>
          <cell r="W948" t="str">
            <v>Operational</v>
          </cell>
          <cell r="X948" t="str">
            <v>Operational</v>
          </cell>
          <cell r="Y948" t="str">
            <v>Operational</v>
          </cell>
          <cell r="Z948" t="str">
            <v>Operational</v>
          </cell>
          <cell r="AA948" t="str">
            <v>Operational</v>
          </cell>
          <cell r="AB948" t="str">
            <v>Operational</v>
          </cell>
          <cell r="AC948" t="str">
            <v>Operational</v>
          </cell>
          <cell r="AD948" t="str">
            <v>Operational</v>
          </cell>
          <cell r="AE948" t="str">
            <v>Operational</v>
          </cell>
          <cell r="AF948" t="str">
            <v>Operational</v>
          </cell>
        </row>
        <row r="949">
          <cell r="N949" t="str">
            <v>United Kingdom</v>
          </cell>
          <cell r="W949" t="str">
            <v>Operational</v>
          </cell>
          <cell r="X949" t="str">
            <v>Operational</v>
          </cell>
          <cell r="Y949" t="str">
            <v>Operational</v>
          </cell>
          <cell r="Z949" t="str">
            <v>Operational</v>
          </cell>
          <cell r="AA949" t="str">
            <v>Operational</v>
          </cell>
          <cell r="AB949" t="str">
            <v>Operational</v>
          </cell>
          <cell r="AC949" t="str">
            <v>Operational</v>
          </cell>
          <cell r="AD949" t="str">
            <v>Operational</v>
          </cell>
          <cell r="AE949" t="str">
            <v>Operational</v>
          </cell>
          <cell r="AF949" t="str">
            <v>Operational</v>
          </cell>
        </row>
        <row r="950">
          <cell r="N950" t="str">
            <v>United Kingdom</v>
          </cell>
          <cell r="W950" t="str">
            <v>Operational</v>
          </cell>
          <cell r="X950" t="str">
            <v>Operational</v>
          </cell>
          <cell r="Y950" t="str">
            <v>Operational</v>
          </cell>
          <cell r="Z950" t="str">
            <v>Operational</v>
          </cell>
          <cell r="AA950" t="str">
            <v>Operational</v>
          </cell>
          <cell r="AB950" t="str">
            <v>Operational</v>
          </cell>
          <cell r="AC950" t="str">
            <v>Operational</v>
          </cell>
          <cell r="AD950" t="str">
            <v>Operational</v>
          </cell>
          <cell r="AE950" t="str">
            <v>Operational</v>
          </cell>
          <cell r="AF950" t="str">
            <v>Operational</v>
          </cell>
        </row>
        <row r="951">
          <cell r="N951" t="str">
            <v>United Kingdom</v>
          </cell>
          <cell r="W951" t="str">
            <v>Operational</v>
          </cell>
          <cell r="X951" t="str">
            <v>Operational</v>
          </cell>
          <cell r="Y951" t="str">
            <v>Operational</v>
          </cell>
          <cell r="Z951" t="str">
            <v>Operational</v>
          </cell>
          <cell r="AA951" t="str">
            <v>Operational</v>
          </cell>
          <cell r="AB951" t="str">
            <v>Operational</v>
          </cell>
          <cell r="AC951" t="str">
            <v>Operational</v>
          </cell>
          <cell r="AD951" t="str">
            <v>Operational</v>
          </cell>
          <cell r="AE951" t="str">
            <v>Operational</v>
          </cell>
          <cell r="AF951" t="str">
            <v>Operational</v>
          </cell>
        </row>
        <row r="952">
          <cell r="N952" t="str">
            <v>United Kingdom</v>
          </cell>
          <cell r="W952" t="str">
            <v>Operational</v>
          </cell>
          <cell r="X952" t="str">
            <v>Operational</v>
          </cell>
          <cell r="Y952" t="str">
            <v>Operational</v>
          </cell>
          <cell r="Z952" t="str">
            <v>Operational</v>
          </cell>
          <cell r="AA952" t="str">
            <v>Operational</v>
          </cell>
          <cell r="AB952" t="str">
            <v>Operational</v>
          </cell>
          <cell r="AC952" t="str">
            <v>Operational</v>
          </cell>
          <cell r="AD952" t="str">
            <v>Operational</v>
          </cell>
          <cell r="AE952" t="str">
            <v>Operational</v>
          </cell>
          <cell r="AF952" t="str">
            <v>Operational</v>
          </cell>
        </row>
        <row r="953">
          <cell r="N953" t="str">
            <v>United Kingdom</v>
          </cell>
          <cell r="W953" t="str">
            <v>Operational</v>
          </cell>
          <cell r="X953" t="str">
            <v>Operational</v>
          </cell>
          <cell r="Y953" t="str">
            <v>Operational</v>
          </cell>
          <cell r="Z953" t="str">
            <v>Operational</v>
          </cell>
          <cell r="AA953" t="str">
            <v>Operational</v>
          </cell>
          <cell r="AB953" t="str">
            <v>Operational</v>
          </cell>
          <cell r="AC953" t="str">
            <v>Operational</v>
          </cell>
          <cell r="AD953" t="str">
            <v>Operational</v>
          </cell>
          <cell r="AE953" t="str">
            <v>Operational</v>
          </cell>
          <cell r="AF953" t="str">
            <v>Operational</v>
          </cell>
        </row>
        <row r="954">
          <cell r="N954" t="str">
            <v>United Kingdom</v>
          </cell>
          <cell r="W954" t="str">
            <v>Operational</v>
          </cell>
          <cell r="X954" t="str">
            <v>Operational</v>
          </cell>
          <cell r="Y954" t="str">
            <v>Operational</v>
          </cell>
          <cell r="Z954" t="str">
            <v>Operational</v>
          </cell>
          <cell r="AA954" t="str">
            <v>Operational</v>
          </cell>
          <cell r="AB954" t="str">
            <v>Operational</v>
          </cell>
          <cell r="AC954" t="str">
            <v>Operational</v>
          </cell>
          <cell r="AD954" t="str">
            <v>Operational</v>
          </cell>
          <cell r="AE954" t="str">
            <v>Operational</v>
          </cell>
          <cell r="AF954" t="str">
            <v>Operational</v>
          </cell>
        </row>
        <row r="955">
          <cell r="N955" t="str">
            <v>United Kingdom</v>
          </cell>
          <cell r="W955" t="str">
            <v>Operational</v>
          </cell>
          <cell r="X955" t="str">
            <v>Operational</v>
          </cell>
          <cell r="Y955" t="str">
            <v>Operational</v>
          </cell>
          <cell r="Z955" t="str">
            <v>Operational</v>
          </cell>
          <cell r="AA955" t="str">
            <v>Operational</v>
          </cell>
          <cell r="AB955" t="str">
            <v>Operational</v>
          </cell>
          <cell r="AC955" t="str">
            <v>Operational</v>
          </cell>
          <cell r="AD955" t="str">
            <v>Operational</v>
          </cell>
          <cell r="AE955" t="str">
            <v>Operational</v>
          </cell>
          <cell r="AF955" t="str">
            <v>Operational</v>
          </cell>
        </row>
        <row r="956">
          <cell r="N956" t="str">
            <v>United Kingdom</v>
          </cell>
          <cell r="W956" t="str">
            <v>Operational</v>
          </cell>
          <cell r="X956" t="str">
            <v>Operational</v>
          </cell>
          <cell r="Y956" t="str">
            <v>Operational</v>
          </cell>
          <cell r="Z956" t="str">
            <v>Operational</v>
          </cell>
          <cell r="AA956" t="str">
            <v>Operational</v>
          </cell>
          <cell r="AB956" t="str">
            <v>Operational</v>
          </cell>
          <cell r="AC956" t="str">
            <v>Operational</v>
          </cell>
          <cell r="AD956" t="str">
            <v>Operational</v>
          </cell>
          <cell r="AE956" t="str">
            <v>Operational</v>
          </cell>
          <cell r="AF956" t="str">
            <v>Operational</v>
          </cell>
        </row>
        <row r="957">
          <cell r="N957" t="str">
            <v>United Kingdom</v>
          </cell>
          <cell r="W957" t="str">
            <v>Operational</v>
          </cell>
          <cell r="X957" t="str">
            <v>Operational</v>
          </cell>
          <cell r="Y957" t="str">
            <v>Operational</v>
          </cell>
          <cell r="Z957" t="str">
            <v>Operational</v>
          </cell>
          <cell r="AA957" t="str">
            <v>Operational</v>
          </cell>
          <cell r="AB957" t="str">
            <v>Operational</v>
          </cell>
          <cell r="AC957" t="str">
            <v>Operational</v>
          </cell>
          <cell r="AD957" t="str">
            <v>Operational</v>
          </cell>
          <cell r="AE957" t="str">
            <v>Operational</v>
          </cell>
          <cell r="AF957" t="str">
            <v>Operational</v>
          </cell>
        </row>
        <row r="958">
          <cell r="N958" t="str">
            <v>United Kingdom</v>
          </cell>
          <cell r="W958" t="str">
            <v>Operational</v>
          </cell>
          <cell r="X958" t="str">
            <v>Operational</v>
          </cell>
          <cell r="Y958" t="str">
            <v>Operational</v>
          </cell>
          <cell r="Z958" t="str">
            <v>Operational</v>
          </cell>
          <cell r="AA958" t="str">
            <v>Operational</v>
          </cell>
          <cell r="AB958" t="str">
            <v>Operational</v>
          </cell>
          <cell r="AC958" t="str">
            <v>Operational</v>
          </cell>
          <cell r="AD958" t="str">
            <v>Operational</v>
          </cell>
          <cell r="AE958" t="str">
            <v>Operational</v>
          </cell>
          <cell r="AF958" t="str">
            <v>Operational</v>
          </cell>
        </row>
        <row r="959">
          <cell r="N959" t="str">
            <v>United Kingdom</v>
          </cell>
          <cell r="W959" t="str">
            <v>Operational</v>
          </cell>
          <cell r="X959" t="str">
            <v>Operational</v>
          </cell>
          <cell r="Y959" t="str">
            <v>Operational</v>
          </cell>
          <cell r="Z959" t="str">
            <v>Operational</v>
          </cell>
          <cell r="AA959" t="str">
            <v>Operational</v>
          </cell>
          <cell r="AB959" t="str">
            <v>Operational</v>
          </cell>
          <cell r="AC959" t="str">
            <v>Operational</v>
          </cell>
          <cell r="AD959" t="str">
            <v>Operational</v>
          </cell>
          <cell r="AE959" t="str">
            <v>Operational</v>
          </cell>
          <cell r="AF959" t="str">
            <v>Operational</v>
          </cell>
        </row>
        <row r="960">
          <cell r="N960" t="str">
            <v>United Kingdom</v>
          </cell>
          <cell r="W960" t="str">
            <v>Operational</v>
          </cell>
          <cell r="X960" t="str">
            <v>Operational</v>
          </cell>
          <cell r="Y960" t="str">
            <v>Operational</v>
          </cell>
          <cell r="Z960" t="str">
            <v>Operational</v>
          </cell>
          <cell r="AA960" t="str">
            <v>Operational</v>
          </cell>
          <cell r="AB960" t="str">
            <v>Operational</v>
          </cell>
          <cell r="AC960" t="str">
            <v>Operational</v>
          </cell>
          <cell r="AD960" t="str">
            <v>Operational</v>
          </cell>
          <cell r="AE960" t="str">
            <v>Operational</v>
          </cell>
          <cell r="AF960" t="str">
            <v>Operational</v>
          </cell>
        </row>
        <row r="961">
          <cell r="N961" t="str">
            <v>United Kingdom</v>
          </cell>
          <cell r="W961" t="str">
            <v>Operational</v>
          </cell>
          <cell r="X961" t="str">
            <v>Operational</v>
          </cell>
          <cell r="Y961" t="str">
            <v>Operational</v>
          </cell>
          <cell r="Z961" t="str">
            <v>Operational</v>
          </cell>
          <cell r="AA961" t="str">
            <v>Operational</v>
          </cell>
          <cell r="AB961" t="str">
            <v>Operational</v>
          </cell>
          <cell r="AC961" t="str">
            <v>Operational</v>
          </cell>
          <cell r="AD961" t="str">
            <v>Operational</v>
          </cell>
          <cell r="AE961" t="str">
            <v>Operational</v>
          </cell>
          <cell r="AF961" t="str">
            <v>Operational</v>
          </cell>
        </row>
        <row r="962">
          <cell r="N962" t="str">
            <v>United Kingdom</v>
          </cell>
          <cell r="W962" t="str">
            <v>Operational</v>
          </cell>
          <cell r="X962" t="str">
            <v>Operational</v>
          </cell>
          <cell r="Y962" t="str">
            <v>Operational</v>
          </cell>
          <cell r="Z962" t="str">
            <v>Operational</v>
          </cell>
          <cell r="AA962" t="str">
            <v>Operational</v>
          </cell>
          <cell r="AB962" t="str">
            <v>Operational</v>
          </cell>
          <cell r="AC962" t="str">
            <v>Operational</v>
          </cell>
          <cell r="AD962" t="str">
            <v>Operational</v>
          </cell>
          <cell r="AE962" t="str">
            <v>Operational</v>
          </cell>
          <cell r="AF962" t="str">
            <v>Operational</v>
          </cell>
        </row>
        <row r="963">
          <cell r="N963" t="str">
            <v>United Kingdom</v>
          </cell>
          <cell r="W963" t="str">
            <v>Operational</v>
          </cell>
          <cell r="X963" t="str">
            <v>Operational</v>
          </cell>
          <cell r="Y963" t="str">
            <v>Operational</v>
          </cell>
          <cell r="Z963" t="str">
            <v>Operational</v>
          </cell>
          <cell r="AA963" t="str">
            <v>Operational</v>
          </cell>
          <cell r="AB963" t="str">
            <v>Operational</v>
          </cell>
          <cell r="AC963" t="str">
            <v>Operational</v>
          </cell>
          <cell r="AD963" t="str">
            <v>Operational</v>
          </cell>
          <cell r="AE963" t="str">
            <v>Operational</v>
          </cell>
          <cell r="AF963" t="str">
            <v>Operational</v>
          </cell>
        </row>
        <row r="964">
          <cell r="N964" t="str">
            <v>United Kingdom</v>
          </cell>
          <cell r="W964" t="str">
            <v>Operational</v>
          </cell>
          <cell r="X964" t="str">
            <v>Operational</v>
          </cell>
          <cell r="Y964" t="str">
            <v>Operational</v>
          </cell>
          <cell r="Z964" t="str">
            <v>Operational</v>
          </cell>
          <cell r="AA964" t="str">
            <v>Operational</v>
          </cell>
          <cell r="AB964" t="str">
            <v>Operational</v>
          </cell>
          <cell r="AC964" t="str">
            <v>Operational</v>
          </cell>
          <cell r="AD964" t="str">
            <v>Operational</v>
          </cell>
          <cell r="AE964" t="str">
            <v>Operational</v>
          </cell>
          <cell r="AF964" t="str">
            <v>Operational</v>
          </cell>
        </row>
        <row r="965">
          <cell r="N965" t="str">
            <v>United Kingdom</v>
          </cell>
          <cell r="W965" t="str">
            <v>Operational</v>
          </cell>
          <cell r="X965" t="str">
            <v>Operational</v>
          </cell>
          <cell r="Y965" t="str">
            <v>Operational</v>
          </cell>
          <cell r="Z965" t="str">
            <v>Operational</v>
          </cell>
          <cell r="AA965" t="str">
            <v>Operational</v>
          </cell>
          <cell r="AB965" t="str">
            <v>Operational</v>
          </cell>
          <cell r="AC965" t="str">
            <v>Operational</v>
          </cell>
          <cell r="AD965" t="str">
            <v>Operational</v>
          </cell>
          <cell r="AE965" t="str">
            <v>Operational</v>
          </cell>
          <cell r="AF965" t="str">
            <v>Operational</v>
          </cell>
        </row>
        <row r="966">
          <cell r="N966" t="str">
            <v>United Kingdom</v>
          </cell>
          <cell r="W966" t="str">
            <v>Operational</v>
          </cell>
          <cell r="X966" t="str">
            <v>Operational</v>
          </cell>
          <cell r="Y966" t="str">
            <v>Operational</v>
          </cell>
          <cell r="Z966" t="str">
            <v>Operational</v>
          </cell>
          <cell r="AA966" t="str">
            <v>Operational</v>
          </cell>
          <cell r="AB966" t="str">
            <v>Operational</v>
          </cell>
          <cell r="AC966" t="str">
            <v>Operational</v>
          </cell>
          <cell r="AD966" t="str">
            <v>Operational</v>
          </cell>
          <cell r="AE966" t="str">
            <v>Operational</v>
          </cell>
          <cell r="AF966" t="str">
            <v>Operational</v>
          </cell>
        </row>
        <row r="967">
          <cell r="N967" t="str">
            <v>United Kingdom</v>
          </cell>
          <cell r="W967" t="str">
            <v>Operational</v>
          </cell>
          <cell r="X967" t="str">
            <v>Operational</v>
          </cell>
          <cell r="Y967" t="str">
            <v>Operational</v>
          </cell>
          <cell r="Z967" t="str">
            <v>Operational</v>
          </cell>
          <cell r="AA967" t="str">
            <v>Operational</v>
          </cell>
          <cell r="AB967" t="str">
            <v>Operational</v>
          </cell>
          <cell r="AC967" t="str">
            <v>Operational</v>
          </cell>
          <cell r="AD967" t="str">
            <v>Operational</v>
          </cell>
          <cell r="AE967" t="str">
            <v>Operational</v>
          </cell>
          <cell r="AF967" t="str">
            <v>Operational</v>
          </cell>
        </row>
        <row r="968">
          <cell r="N968" t="str">
            <v>United Kingdom</v>
          </cell>
          <cell r="W968" t="str">
            <v>Operational</v>
          </cell>
          <cell r="X968" t="str">
            <v>Operational</v>
          </cell>
          <cell r="Y968" t="str">
            <v>Operational</v>
          </cell>
          <cell r="Z968" t="str">
            <v>Operational</v>
          </cell>
          <cell r="AA968" t="str">
            <v>Operational</v>
          </cell>
          <cell r="AB968" t="str">
            <v>Operational</v>
          </cell>
          <cell r="AC968" t="str">
            <v>Operational</v>
          </cell>
          <cell r="AD968" t="str">
            <v>Operational</v>
          </cell>
          <cell r="AE968" t="str">
            <v>Operational</v>
          </cell>
          <cell r="AF968" t="str">
            <v>Operational</v>
          </cell>
        </row>
        <row r="969">
          <cell r="N969" t="str">
            <v>United Kingdom</v>
          </cell>
          <cell r="W969" t="str">
            <v>Operational</v>
          </cell>
          <cell r="X969" t="str">
            <v>Operational</v>
          </cell>
          <cell r="Y969" t="str">
            <v>Operational</v>
          </cell>
          <cell r="Z969" t="str">
            <v>Operational</v>
          </cell>
          <cell r="AA969" t="str">
            <v>Operational</v>
          </cell>
          <cell r="AB969" t="str">
            <v>Operational</v>
          </cell>
          <cell r="AC969" t="str">
            <v>Operational</v>
          </cell>
          <cell r="AD969" t="str">
            <v>Operational</v>
          </cell>
          <cell r="AE969" t="str">
            <v>Operational</v>
          </cell>
          <cell r="AF969" t="str">
            <v>Operational</v>
          </cell>
        </row>
        <row r="970">
          <cell r="N970" t="str">
            <v>United Kingdom</v>
          </cell>
          <cell r="W970" t="str">
            <v>Operational</v>
          </cell>
          <cell r="X970" t="str">
            <v>Operational</v>
          </cell>
          <cell r="Y970" t="str">
            <v>Operational</v>
          </cell>
          <cell r="Z970" t="str">
            <v>Operational</v>
          </cell>
          <cell r="AA970" t="str">
            <v>Operational</v>
          </cell>
          <cell r="AB970" t="str">
            <v>Operational</v>
          </cell>
          <cell r="AC970" t="str">
            <v>Operational</v>
          </cell>
          <cell r="AD970" t="str">
            <v>Operational</v>
          </cell>
          <cell r="AE970" t="str">
            <v>Operational</v>
          </cell>
          <cell r="AF970" t="str">
            <v>Operational</v>
          </cell>
        </row>
        <row r="971">
          <cell r="N971" t="str">
            <v>United Kingdom</v>
          </cell>
          <cell r="W971" t="str">
            <v>Operational</v>
          </cell>
          <cell r="X971" t="str">
            <v>Operational</v>
          </cell>
          <cell r="Y971" t="str">
            <v>Operational</v>
          </cell>
          <cell r="Z971" t="str">
            <v>Operational</v>
          </cell>
          <cell r="AA971" t="str">
            <v>Operational</v>
          </cell>
          <cell r="AB971" t="str">
            <v>Operational</v>
          </cell>
          <cell r="AC971" t="str">
            <v>Operational</v>
          </cell>
          <cell r="AD971" t="str">
            <v>Operational</v>
          </cell>
          <cell r="AE971" t="str">
            <v>Operational</v>
          </cell>
          <cell r="AF971" t="str">
            <v>Operational</v>
          </cell>
        </row>
        <row r="972">
          <cell r="N972" t="str">
            <v>United Kingdom</v>
          </cell>
          <cell r="W972" t="str">
            <v>Operational</v>
          </cell>
          <cell r="X972" t="str">
            <v>Operational</v>
          </cell>
          <cell r="Y972" t="str">
            <v>Operational</v>
          </cell>
          <cell r="Z972" t="str">
            <v>Operational</v>
          </cell>
          <cell r="AA972" t="str">
            <v>Operational</v>
          </cell>
          <cell r="AB972" t="str">
            <v>Operational</v>
          </cell>
          <cell r="AC972" t="str">
            <v>Operational</v>
          </cell>
          <cell r="AD972" t="str">
            <v>Operational</v>
          </cell>
          <cell r="AE972" t="str">
            <v>Operational</v>
          </cell>
          <cell r="AF972" t="str">
            <v>Operational</v>
          </cell>
        </row>
        <row r="973">
          <cell r="N973" t="str">
            <v>United Kingdom</v>
          </cell>
          <cell r="W973" t="str">
            <v>Operational</v>
          </cell>
          <cell r="X973" t="str">
            <v>Operational</v>
          </cell>
          <cell r="Y973" t="str">
            <v>Operational</v>
          </cell>
          <cell r="Z973" t="str">
            <v>Operational</v>
          </cell>
          <cell r="AA973" t="str">
            <v>Operational</v>
          </cell>
          <cell r="AB973" t="str">
            <v>Operational</v>
          </cell>
          <cell r="AC973" t="str">
            <v>Operational</v>
          </cell>
          <cell r="AD973" t="str">
            <v>Operational</v>
          </cell>
          <cell r="AE973" t="str">
            <v>Operational</v>
          </cell>
          <cell r="AF973" t="str">
            <v>Operational</v>
          </cell>
        </row>
        <row r="974">
          <cell r="N974" t="str">
            <v>United Kingdom</v>
          </cell>
          <cell r="W974" t="str">
            <v>Operational</v>
          </cell>
          <cell r="X974" t="str">
            <v>Operational</v>
          </cell>
          <cell r="Y974" t="str">
            <v>Operational</v>
          </cell>
          <cell r="Z974" t="str">
            <v>Operational</v>
          </cell>
          <cell r="AA974" t="str">
            <v>Operational</v>
          </cell>
          <cell r="AB974" t="str">
            <v>Operational</v>
          </cell>
          <cell r="AC974" t="str">
            <v>Operational</v>
          </cell>
          <cell r="AD974" t="str">
            <v>Operational</v>
          </cell>
          <cell r="AE974" t="str">
            <v>Operational</v>
          </cell>
          <cell r="AF974" t="str">
            <v>Operational</v>
          </cell>
        </row>
        <row r="975">
          <cell r="N975" t="str">
            <v>United Kingdom</v>
          </cell>
          <cell r="W975" t="str">
            <v>Operational</v>
          </cell>
          <cell r="X975" t="str">
            <v>Operational</v>
          </cell>
          <cell r="Y975" t="str">
            <v>Operational</v>
          </cell>
          <cell r="Z975" t="str">
            <v>Operational</v>
          </cell>
          <cell r="AA975" t="str">
            <v>Operational</v>
          </cell>
          <cell r="AB975" t="str">
            <v>Operational</v>
          </cell>
          <cell r="AC975" t="str">
            <v>Operational</v>
          </cell>
          <cell r="AD975" t="str">
            <v>Operational</v>
          </cell>
          <cell r="AE975" t="str">
            <v>Operational</v>
          </cell>
          <cell r="AF975" t="str">
            <v>Operational</v>
          </cell>
        </row>
        <row r="976">
          <cell r="N976" t="str">
            <v>United Kingdom</v>
          </cell>
          <cell r="W976" t="str">
            <v>Under Construction</v>
          </cell>
          <cell r="X976" t="str">
            <v>Under Construction</v>
          </cell>
          <cell r="Y976" t="str">
            <v>Under Construction</v>
          </cell>
          <cell r="Z976" t="str">
            <v>Under Construction</v>
          </cell>
          <cell r="AA976" t="str">
            <v>Under Construction</v>
          </cell>
          <cell r="AB976" t="str">
            <v>Operational</v>
          </cell>
          <cell r="AC976" t="str">
            <v>Operational</v>
          </cell>
          <cell r="AD976" t="str">
            <v>Operational</v>
          </cell>
          <cell r="AE976" t="str">
            <v>Operational</v>
          </cell>
          <cell r="AF976" t="str">
            <v>Operational</v>
          </cell>
        </row>
        <row r="977">
          <cell r="N977" t="str">
            <v>United Kingdom</v>
          </cell>
          <cell r="W977" t="str">
            <v>Operational</v>
          </cell>
          <cell r="X977" t="str">
            <v>Operational</v>
          </cell>
          <cell r="Y977" t="str">
            <v>Operational</v>
          </cell>
          <cell r="Z977" t="str">
            <v>Operational</v>
          </cell>
          <cell r="AA977" t="str">
            <v>Operational</v>
          </cell>
          <cell r="AB977" t="str">
            <v>Operational</v>
          </cell>
          <cell r="AC977" t="str">
            <v>Operational</v>
          </cell>
          <cell r="AD977" t="str">
            <v>Operational</v>
          </cell>
          <cell r="AE977" t="str">
            <v>Operational</v>
          </cell>
          <cell r="AF977" t="str">
            <v>Operational</v>
          </cell>
        </row>
        <row r="978">
          <cell r="N978" t="str">
            <v>United Kingdom</v>
          </cell>
          <cell r="W978" t="str">
            <v>Operational</v>
          </cell>
          <cell r="X978" t="str">
            <v>Operational</v>
          </cell>
          <cell r="Y978" t="str">
            <v>Operational</v>
          </cell>
          <cell r="Z978" t="str">
            <v>Operational</v>
          </cell>
          <cell r="AA978" t="str">
            <v>Operational</v>
          </cell>
          <cell r="AB978" t="str">
            <v>Operational</v>
          </cell>
          <cell r="AC978" t="str">
            <v>Operational</v>
          </cell>
          <cell r="AD978" t="str">
            <v>Operational</v>
          </cell>
          <cell r="AE978" t="str">
            <v>Operational</v>
          </cell>
          <cell r="AF978" t="str">
            <v>Operational</v>
          </cell>
        </row>
        <row r="979">
          <cell r="N979" t="str">
            <v>United Kingdom</v>
          </cell>
          <cell r="W979" t="str">
            <v>Operational</v>
          </cell>
          <cell r="X979" t="str">
            <v>Operational</v>
          </cell>
          <cell r="Y979" t="str">
            <v>Operational</v>
          </cell>
          <cell r="Z979" t="str">
            <v>Operational</v>
          </cell>
          <cell r="AA979" t="str">
            <v>Operational</v>
          </cell>
          <cell r="AB979" t="str">
            <v>Operational</v>
          </cell>
          <cell r="AC979" t="str">
            <v>Operational</v>
          </cell>
          <cell r="AD979" t="str">
            <v>Operational</v>
          </cell>
          <cell r="AE979" t="str">
            <v>Operational</v>
          </cell>
          <cell r="AF979" t="str">
            <v>Operational</v>
          </cell>
        </row>
        <row r="980">
          <cell r="N980" t="str">
            <v>United Kingdom</v>
          </cell>
          <cell r="W980" t="str">
            <v>Operational</v>
          </cell>
          <cell r="X980" t="str">
            <v>Operational</v>
          </cell>
          <cell r="Y980" t="str">
            <v>Operational</v>
          </cell>
          <cell r="Z980" t="str">
            <v>Operational</v>
          </cell>
          <cell r="AA980" t="str">
            <v>Operational</v>
          </cell>
          <cell r="AB980" t="str">
            <v>Operational</v>
          </cell>
          <cell r="AC980" t="str">
            <v>Operational</v>
          </cell>
          <cell r="AD980" t="str">
            <v>Operational</v>
          </cell>
          <cell r="AE980" t="str">
            <v>Operational</v>
          </cell>
          <cell r="AF980" t="str">
            <v>Operational</v>
          </cell>
        </row>
        <row r="981">
          <cell r="N981" t="str">
            <v>United Kingdom</v>
          </cell>
          <cell r="W981" t="str">
            <v>Operational</v>
          </cell>
          <cell r="X981" t="str">
            <v>Operational</v>
          </cell>
          <cell r="Y981" t="str">
            <v>Operational</v>
          </cell>
          <cell r="Z981" t="str">
            <v>Operational</v>
          </cell>
          <cell r="AA981" t="str">
            <v>Operational</v>
          </cell>
          <cell r="AB981" t="str">
            <v>Operational</v>
          </cell>
          <cell r="AC981" t="str">
            <v>Operational</v>
          </cell>
          <cell r="AD981" t="str">
            <v>Operational</v>
          </cell>
          <cell r="AE981" t="str">
            <v>Operational</v>
          </cell>
          <cell r="AF981" t="str">
            <v>Operational</v>
          </cell>
        </row>
        <row r="982">
          <cell r="N982" t="str">
            <v>United Kingdom</v>
          </cell>
          <cell r="W982" t="str">
            <v>Operational</v>
          </cell>
          <cell r="X982" t="str">
            <v>Operational</v>
          </cell>
          <cell r="Y982" t="str">
            <v>Operational</v>
          </cell>
          <cell r="Z982" t="str">
            <v>Operational</v>
          </cell>
          <cell r="AA982" t="str">
            <v>Operational</v>
          </cell>
          <cell r="AB982" t="str">
            <v>Operational</v>
          </cell>
          <cell r="AC982" t="str">
            <v>Operational</v>
          </cell>
          <cell r="AD982" t="str">
            <v>Operational</v>
          </cell>
          <cell r="AE982" t="str">
            <v>Operational</v>
          </cell>
          <cell r="AF982" t="str">
            <v>Operational</v>
          </cell>
        </row>
        <row r="983">
          <cell r="N983" t="str">
            <v>United Kingdom</v>
          </cell>
          <cell r="W983" t="str">
            <v>Operational</v>
          </cell>
          <cell r="X983" t="str">
            <v>Operational</v>
          </cell>
          <cell r="Y983" t="str">
            <v>Operational</v>
          </cell>
          <cell r="Z983" t="str">
            <v>Operational</v>
          </cell>
          <cell r="AA983" t="str">
            <v>Operational</v>
          </cell>
          <cell r="AB983" t="str">
            <v>Operational</v>
          </cell>
          <cell r="AC983" t="str">
            <v>Operational</v>
          </cell>
          <cell r="AD983" t="str">
            <v>Operational</v>
          </cell>
          <cell r="AE983" t="str">
            <v>Operational</v>
          </cell>
          <cell r="AF983" t="str">
            <v>Operational</v>
          </cell>
        </row>
        <row r="984">
          <cell r="N984" t="str">
            <v>United Kingdom</v>
          </cell>
          <cell r="W984" t="str">
            <v>Operational</v>
          </cell>
          <cell r="X984" t="str">
            <v>Operational</v>
          </cell>
          <cell r="Y984" t="str">
            <v>Operational</v>
          </cell>
          <cell r="Z984" t="str">
            <v>Operational</v>
          </cell>
          <cell r="AA984" t="str">
            <v>Operational</v>
          </cell>
          <cell r="AB984" t="str">
            <v>Operational</v>
          </cell>
          <cell r="AC984" t="str">
            <v>Operational</v>
          </cell>
          <cell r="AD984" t="str">
            <v>Operational</v>
          </cell>
          <cell r="AE984" t="str">
            <v>Operational</v>
          </cell>
          <cell r="AF984" t="str">
            <v>Operational</v>
          </cell>
        </row>
        <row r="985">
          <cell r="N985" t="str">
            <v>United Kingdom</v>
          </cell>
          <cell r="W985" t="str">
            <v>Operational</v>
          </cell>
          <cell r="X985" t="str">
            <v>Operational</v>
          </cell>
          <cell r="Y985" t="str">
            <v>Operational</v>
          </cell>
          <cell r="Z985" t="str">
            <v>Operational</v>
          </cell>
          <cell r="AA985" t="str">
            <v>Operational</v>
          </cell>
          <cell r="AB985" t="str">
            <v>Operational</v>
          </cell>
          <cell r="AC985" t="str">
            <v>Operational</v>
          </cell>
          <cell r="AD985" t="str">
            <v>Operational</v>
          </cell>
          <cell r="AE985" t="str">
            <v>Under Construction</v>
          </cell>
          <cell r="AF985" t="str">
            <v>Under Construction</v>
          </cell>
        </row>
        <row r="986">
          <cell r="N986" t="str">
            <v>United Kingdom</v>
          </cell>
          <cell r="W986" t="str">
            <v>Operational</v>
          </cell>
          <cell r="X986" t="str">
            <v>Operational</v>
          </cell>
          <cell r="Y986" t="str">
            <v>Operational</v>
          </cell>
          <cell r="Z986" t="str">
            <v>Operational</v>
          </cell>
          <cell r="AA986" t="str">
            <v>Operational</v>
          </cell>
          <cell r="AB986" t="str">
            <v>Operational</v>
          </cell>
          <cell r="AC986" t="str">
            <v>Operational</v>
          </cell>
          <cell r="AD986" t="str">
            <v>Operational</v>
          </cell>
          <cell r="AE986" t="str">
            <v>Operational</v>
          </cell>
          <cell r="AF986" t="str">
            <v>Operational</v>
          </cell>
        </row>
        <row r="987">
          <cell r="N987" t="str">
            <v>United Kingdom</v>
          </cell>
          <cell r="W987" t="str">
            <v>Operational</v>
          </cell>
          <cell r="X987" t="str">
            <v>Operational</v>
          </cell>
          <cell r="Y987" t="str">
            <v>Operational</v>
          </cell>
          <cell r="Z987" t="str">
            <v>Operational</v>
          </cell>
          <cell r="AA987" t="str">
            <v>Operational</v>
          </cell>
          <cell r="AB987" t="str">
            <v>Operational</v>
          </cell>
          <cell r="AC987" t="str">
            <v>Operational</v>
          </cell>
          <cell r="AD987" t="str">
            <v>Operational</v>
          </cell>
          <cell r="AE987" t="str">
            <v>Operational</v>
          </cell>
          <cell r="AF987" t="str">
            <v>Operational</v>
          </cell>
        </row>
        <row r="988">
          <cell r="N988" t="str">
            <v>United Kingdom</v>
          </cell>
          <cell r="W988" t="str">
            <v>Under Construction</v>
          </cell>
          <cell r="X988" t="str">
            <v>Under Construction</v>
          </cell>
          <cell r="Y988" t="str">
            <v>Under Construction</v>
          </cell>
          <cell r="Z988" t="str">
            <v>Under Construction</v>
          </cell>
          <cell r="AA988" t="str">
            <v>Under Construction</v>
          </cell>
          <cell r="AB988" t="str">
            <v>Under Construction</v>
          </cell>
          <cell r="AC988" t="str">
            <v>Under Construction</v>
          </cell>
          <cell r="AD988" t="str">
            <v>Under Construction</v>
          </cell>
          <cell r="AE988" t="str">
            <v>Under Construction</v>
          </cell>
          <cell r="AF988" t="str">
            <v>Under Construction</v>
          </cell>
        </row>
        <row r="989">
          <cell r="N989" t="str">
            <v>United Kingdom</v>
          </cell>
          <cell r="W989" t="str">
            <v>Under Construction</v>
          </cell>
          <cell r="X989" t="str">
            <v>Under Construction</v>
          </cell>
          <cell r="Y989" t="str">
            <v>Under Construction</v>
          </cell>
          <cell r="Z989" t="str">
            <v>Under Construction</v>
          </cell>
          <cell r="AA989" t="str">
            <v>Under Construction</v>
          </cell>
          <cell r="AB989" t="str">
            <v>Under Construction</v>
          </cell>
          <cell r="AC989" t="str">
            <v>Under Construction</v>
          </cell>
          <cell r="AD989" t="str">
            <v>Under Construction</v>
          </cell>
          <cell r="AE989" t="str">
            <v>Under Construction</v>
          </cell>
          <cell r="AF989" t="str">
            <v>Under Construction</v>
          </cell>
        </row>
        <row r="990">
          <cell r="N990" t="str">
            <v>Zimbabwe</v>
          </cell>
          <cell r="W990" t="str">
            <v>Operational</v>
          </cell>
          <cell r="X990" t="str">
            <v>Operational</v>
          </cell>
          <cell r="Y990" t="str">
            <v>Operational</v>
          </cell>
          <cell r="Z990" t="str">
            <v>Operational</v>
          </cell>
          <cell r="AA990" t="str">
            <v>Operational</v>
          </cell>
          <cell r="AB990" t="str">
            <v>Operational</v>
          </cell>
          <cell r="AC990" t="str">
            <v>Operational</v>
          </cell>
          <cell r="AD990" t="str">
            <v>Operational</v>
          </cell>
          <cell r="AE990" t="str">
            <v>Operational</v>
          </cell>
          <cell r="AF990" t="str">
            <v>Operational</v>
          </cell>
        </row>
      </sheetData>
      <sheetData sheetId="19"/>
      <sheetData sheetId="20">
        <row r="5">
          <cell r="N5" t="str">
            <v>Mexico</v>
          </cell>
          <cell r="W5" t="str">
            <v>Under Construction</v>
          </cell>
          <cell r="X5" t="str">
            <v>Under Construction</v>
          </cell>
          <cell r="Y5" t="str">
            <v>Under Construction</v>
          </cell>
          <cell r="Z5" t="str">
            <v>Under Construction</v>
          </cell>
          <cell r="AA5" t="str">
            <v>Under Construction</v>
          </cell>
          <cell r="AB5" t="str">
            <v>Under Construction</v>
          </cell>
          <cell r="AC5" t="str">
            <v>Under Construction</v>
          </cell>
          <cell r="AD5" t="str">
            <v>Under Construction</v>
          </cell>
          <cell r="AE5" t="str">
            <v>Under Construction</v>
          </cell>
          <cell r="AF5" t="str">
            <v>Under Construction</v>
          </cell>
        </row>
        <row r="6">
          <cell r="N6" t="str">
            <v>Venezuela, RB</v>
          </cell>
          <cell r="W6" t="str">
            <v>Operational</v>
          </cell>
          <cell r="X6" t="str">
            <v>Operational</v>
          </cell>
          <cell r="Y6" t="str">
            <v>Operational</v>
          </cell>
          <cell r="Z6" t="str">
            <v>Operational</v>
          </cell>
          <cell r="AA6" t="str">
            <v>Operational</v>
          </cell>
          <cell r="AB6" t="str">
            <v>Operational</v>
          </cell>
          <cell r="AC6" t="str">
            <v>Operational</v>
          </cell>
          <cell r="AD6" t="str">
            <v>Operational</v>
          </cell>
          <cell r="AE6" t="str">
            <v>Operational</v>
          </cell>
          <cell r="AF6" t="str">
            <v>Operational</v>
          </cell>
        </row>
        <row r="7">
          <cell r="N7" t="str">
            <v>Colombia</v>
          </cell>
          <cell r="W7" t="str">
            <v>Under Construction</v>
          </cell>
          <cell r="X7" t="str">
            <v>Under Construction</v>
          </cell>
          <cell r="Y7" t="str">
            <v>Under Construction</v>
          </cell>
          <cell r="Z7" t="str">
            <v>Under Construction</v>
          </cell>
          <cell r="AA7" t="str">
            <v>Under Construction</v>
          </cell>
          <cell r="AB7" t="str">
            <v>Under Construction</v>
          </cell>
          <cell r="AC7" t="str">
            <v>Under Construction</v>
          </cell>
          <cell r="AD7" t="str">
            <v>Under Construction</v>
          </cell>
          <cell r="AE7" t="str">
            <v>Under Construction</v>
          </cell>
          <cell r="AF7" t="str">
            <v>Under Construction</v>
          </cell>
        </row>
        <row r="8">
          <cell r="N8" t="str">
            <v>Colombia</v>
          </cell>
          <cell r="W8" t="str">
            <v>Operational</v>
          </cell>
          <cell r="X8" t="str">
            <v>Operational</v>
          </cell>
          <cell r="Y8" t="str">
            <v>Operational</v>
          </cell>
          <cell r="Z8" t="str">
            <v>Operational</v>
          </cell>
          <cell r="AA8" t="str">
            <v>Operational</v>
          </cell>
          <cell r="AB8" t="str">
            <v>Operational</v>
          </cell>
          <cell r="AC8" t="str">
            <v>Operational</v>
          </cell>
          <cell r="AD8" t="str">
            <v>Operational</v>
          </cell>
          <cell r="AE8" t="str">
            <v>Operational</v>
          </cell>
          <cell r="AF8" t="str">
            <v>Operational</v>
          </cell>
        </row>
        <row r="9">
          <cell r="N9" t="str">
            <v>Colombia</v>
          </cell>
          <cell r="W9" t="str">
            <v>Under Construction</v>
          </cell>
          <cell r="X9" t="str">
            <v>Under Construction</v>
          </cell>
          <cell r="Y9" t="str">
            <v>Under Construction</v>
          </cell>
          <cell r="Z9" t="str">
            <v>Under Construction</v>
          </cell>
          <cell r="AA9" t="str">
            <v>Under Construction</v>
          </cell>
          <cell r="AB9" t="str">
            <v>Under Construction</v>
          </cell>
          <cell r="AC9" t="str">
            <v>Under Construction</v>
          </cell>
          <cell r="AD9" t="str">
            <v>Under Construction</v>
          </cell>
          <cell r="AE9" t="str">
            <v>Under Construction</v>
          </cell>
          <cell r="AF9" t="str">
            <v>Under Construction</v>
          </cell>
        </row>
        <row r="10">
          <cell r="N10" t="str">
            <v>Colombia</v>
          </cell>
          <cell r="W10" t="str">
            <v>Under Construction</v>
          </cell>
          <cell r="X10" t="str">
            <v>Under Construction</v>
          </cell>
          <cell r="Y10" t="str">
            <v>Under Construction</v>
          </cell>
          <cell r="Z10" t="str">
            <v>Under Construction</v>
          </cell>
          <cell r="AA10" t="str">
            <v>Under Construction</v>
          </cell>
          <cell r="AB10" t="str">
            <v>Under Construction</v>
          </cell>
          <cell r="AC10" t="str">
            <v>Under Construction</v>
          </cell>
          <cell r="AD10" t="str">
            <v>Under Construction</v>
          </cell>
          <cell r="AE10" t="str">
            <v>Under Construction</v>
          </cell>
          <cell r="AF10" t="str">
            <v>Under Construction</v>
          </cell>
        </row>
        <row r="11">
          <cell r="N11" t="str">
            <v>Curacao</v>
          </cell>
          <cell r="W11" t="str">
            <v>Operational</v>
          </cell>
          <cell r="X11" t="str">
            <v>Operational</v>
          </cell>
          <cell r="Y11" t="str">
            <v>Operational</v>
          </cell>
          <cell r="Z11" t="str">
            <v>Operational</v>
          </cell>
          <cell r="AA11" t="str">
            <v>Operational</v>
          </cell>
          <cell r="AB11" t="str">
            <v>Operational</v>
          </cell>
          <cell r="AC11" t="str">
            <v>Operational</v>
          </cell>
          <cell r="AD11" t="str">
            <v>Operational</v>
          </cell>
          <cell r="AE11" t="str">
            <v>Operational</v>
          </cell>
          <cell r="AF11" t="str">
            <v>Operational</v>
          </cell>
        </row>
        <row r="12">
          <cell r="N12" t="str">
            <v>Colombia</v>
          </cell>
          <cell r="W12" t="str">
            <v>Operational</v>
          </cell>
          <cell r="X12" t="str">
            <v>Operational</v>
          </cell>
          <cell r="Y12" t="str">
            <v>Operational</v>
          </cell>
          <cell r="Z12" t="str">
            <v>Operational</v>
          </cell>
          <cell r="AA12" t="str">
            <v>Operational</v>
          </cell>
          <cell r="AB12" t="str">
            <v>Operational</v>
          </cell>
          <cell r="AC12" t="str">
            <v>Operational</v>
          </cell>
          <cell r="AD12" t="str">
            <v>Operational</v>
          </cell>
          <cell r="AE12" t="str">
            <v>Operational</v>
          </cell>
          <cell r="AF12" t="str">
            <v>Operational</v>
          </cell>
        </row>
        <row r="13">
          <cell r="N13" t="str">
            <v>Brazil</v>
          </cell>
          <cell r="W13" t="str">
            <v>Operational</v>
          </cell>
          <cell r="X13" t="str">
            <v>Operational</v>
          </cell>
          <cell r="Y13" t="str">
            <v>Operational</v>
          </cell>
          <cell r="Z13" t="str">
            <v>Operational</v>
          </cell>
          <cell r="AA13" t="str">
            <v>Operational</v>
          </cell>
          <cell r="AB13" t="str">
            <v>Operational</v>
          </cell>
          <cell r="AC13" t="str">
            <v>Operational</v>
          </cell>
          <cell r="AD13" t="str">
            <v>Operational</v>
          </cell>
          <cell r="AE13" t="str">
            <v>Operational</v>
          </cell>
          <cell r="AF13" t="str">
            <v>Operational</v>
          </cell>
        </row>
        <row r="14">
          <cell r="N14" t="str">
            <v>Dominican Republic</v>
          </cell>
          <cell r="W14" t="str">
            <v>Under Construction</v>
          </cell>
          <cell r="X14" t="str">
            <v>Under Construction</v>
          </cell>
          <cell r="Y14" t="str">
            <v>Operational</v>
          </cell>
          <cell r="Z14" t="str">
            <v>Operational</v>
          </cell>
          <cell r="AA14" t="str">
            <v>Operational</v>
          </cell>
          <cell r="AB14" t="str">
            <v>Operational</v>
          </cell>
          <cell r="AC14" t="str">
            <v>Operational</v>
          </cell>
          <cell r="AD14" t="str">
            <v>Operational</v>
          </cell>
          <cell r="AE14" t="str">
            <v>Operational</v>
          </cell>
          <cell r="AF14" t="str">
            <v>Operational</v>
          </cell>
        </row>
        <row r="15">
          <cell r="N15" t="str">
            <v>Mexico</v>
          </cell>
          <cell r="W15" t="str">
            <v>Operational</v>
          </cell>
          <cell r="X15" t="str">
            <v>Operational</v>
          </cell>
          <cell r="Y15" t="str">
            <v>Operational</v>
          </cell>
          <cell r="Z15" t="str">
            <v>Operational</v>
          </cell>
          <cell r="AA15" t="str">
            <v>Operational</v>
          </cell>
          <cell r="AB15" t="str">
            <v>Operational</v>
          </cell>
          <cell r="AC15" t="str">
            <v>Operational</v>
          </cell>
          <cell r="AD15" t="str">
            <v>Operational</v>
          </cell>
          <cell r="AE15" t="str">
            <v>Operational</v>
          </cell>
          <cell r="AF15" t="str">
            <v>Operational</v>
          </cell>
        </row>
        <row r="16">
          <cell r="N16" t="str">
            <v>Colombia</v>
          </cell>
          <cell r="W16" t="str">
            <v>Operational</v>
          </cell>
          <cell r="X16" t="str">
            <v>Operational</v>
          </cell>
          <cell r="Y16" t="str">
            <v>Operational</v>
          </cell>
          <cell r="Z16" t="str">
            <v>Operational</v>
          </cell>
          <cell r="AA16" t="str">
            <v>Operational</v>
          </cell>
          <cell r="AB16" t="str">
            <v>Operational</v>
          </cell>
          <cell r="AC16" t="str">
            <v>Operational</v>
          </cell>
          <cell r="AD16" t="str">
            <v>Operational</v>
          </cell>
          <cell r="AE16" t="str">
            <v>Operational</v>
          </cell>
          <cell r="AF16" t="str">
            <v>Operational</v>
          </cell>
        </row>
        <row r="17">
          <cell r="N17" t="str">
            <v>Guatemala</v>
          </cell>
          <cell r="W17" t="str">
            <v>Operational</v>
          </cell>
          <cell r="X17" t="str">
            <v>Operational</v>
          </cell>
          <cell r="Y17" t="str">
            <v>Operational</v>
          </cell>
          <cell r="Z17" t="str">
            <v>Operational</v>
          </cell>
          <cell r="AA17" t="str">
            <v>Operational</v>
          </cell>
          <cell r="AB17" t="str">
            <v>Operational</v>
          </cell>
          <cell r="AC17" t="str">
            <v>Operational</v>
          </cell>
          <cell r="AD17" t="str">
            <v>Operational</v>
          </cell>
          <cell r="AE17" t="str">
            <v>Operational</v>
          </cell>
          <cell r="AF17" t="str">
            <v>Operational</v>
          </cell>
        </row>
        <row r="18">
          <cell r="N18" t="str">
            <v>Brazil</v>
          </cell>
          <cell r="W18" t="str">
            <v>Operational</v>
          </cell>
          <cell r="X18" t="str">
            <v>Operational</v>
          </cell>
          <cell r="Y18" t="str">
            <v>Operational</v>
          </cell>
          <cell r="Z18" t="str">
            <v>Operational</v>
          </cell>
          <cell r="AA18" t="str">
            <v>Operational</v>
          </cell>
          <cell r="AB18" t="str">
            <v>Operational</v>
          </cell>
          <cell r="AC18" t="str">
            <v>Operational</v>
          </cell>
          <cell r="AD18" t="str">
            <v>Operational</v>
          </cell>
          <cell r="AE18" t="str">
            <v>Operational</v>
          </cell>
          <cell r="AF18" t="str">
            <v>Operational</v>
          </cell>
        </row>
        <row r="19">
          <cell r="N19" t="str">
            <v>Argentina</v>
          </cell>
          <cell r="W19" t="str">
            <v>Operational</v>
          </cell>
          <cell r="X19" t="str">
            <v>Operational</v>
          </cell>
          <cell r="Y19" t="str">
            <v>Operational</v>
          </cell>
          <cell r="Z19" t="str">
            <v>Operational</v>
          </cell>
          <cell r="AA19" t="str">
            <v>Operational</v>
          </cell>
          <cell r="AB19" t="str">
            <v>Operational</v>
          </cell>
          <cell r="AC19" t="str">
            <v>Operational</v>
          </cell>
          <cell r="AD19" t="str">
            <v>Operational</v>
          </cell>
          <cell r="AE19" t="str">
            <v>Operational</v>
          </cell>
          <cell r="AF19" t="str">
            <v>Operational</v>
          </cell>
        </row>
        <row r="20">
          <cell r="N20" t="str">
            <v>Argentina</v>
          </cell>
          <cell r="W20" t="str">
            <v>Operational</v>
          </cell>
          <cell r="X20" t="str">
            <v>Operational</v>
          </cell>
          <cell r="Y20" t="str">
            <v>Operational</v>
          </cell>
          <cell r="Z20" t="str">
            <v>Operational</v>
          </cell>
          <cell r="AA20" t="str">
            <v>Operational</v>
          </cell>
          <cell r="AB20" t="str">
            <v>Operational</v>
          </cell>
          <cell r="AC20" t="str">
            <v>Operational</v>
          </cell>
          <cell r="AD20" t="str">
            <v>Operational</v>
          </cell>
          <cell r="AE20" t="str">
            <v>Operational</v>
          </cell>
          <cell r="AF20" t="str">
            <v>Operational</v>
          </cell>
        </row>
        <row r="21">
          <cell r="N21" t="str">
            <v>Chile</v>
          </cell>
          <cell r="W21" t="str">
            <v>Operational</v>
          </cell>
          <cell r="X21" t="str">
            <v>Operational</v>
          </cell>
          <cell r="Y21" t="str">
            <v>Operational</v>
          </cell>
          <cell r="Z21" t="str">
            <v>Operational</v>
          </cell>
          <cell r="AA21" t="str">
            <v>Operational</v>
          </cell>
          <cell r="AB21" t="str">
            <v>Operational</v>
          </cell>
          <cell r="AC21" t="str">
            <v>Operational</v>
          </cell>
          <cell r="AD21" t="str">
            <v>Operational</v>
          </cell>
          <cell r="AE21" t="str">
            <v>Operational</v>
          </cell>
          <cell r="AF21" t="str">
            <v>Operational</v>
          </cell>
        </row>
        <row r="22">
          <cell r="N22" t="str">
            <v>Brazil</v>
          </cell>
          <cell r="W22" t="str">
            <v>Operational</v>
          </cell>
          <cell r="X22" t="str">
            <v>Operational</v>
          </cell>
          <cell r="Y22" t="str">
            <v>Operational</v>
          </cell>
          <cell r="Z22" t="str">
            <v>Operational</v>
          </cell>
          <cell r="AA22" t="str">
            <v>Operational</v>
          </cell>
          <cell r="AB22" t="str">
            <v>Operational</v>
          </cell>
          <cell r="AC22" t="str">
            <v>Operational</v>
          </cell>
          <cell r="AD22" t="str">
            <v>Operational</v>
          </cell>
          <cell r="AE22" t="str">
            <v>Operational</v>
          </cell>
          <cell r="AF22" t="str">
            <v>Operational</v>
          </cell>
        </row>
        <row r="23">
          <cell r="N23" t="str">
            <v>Costa Rica</v>
          </cell>
          <cell r="W23" t="str">
            <v>Operational</v>
          </cell>
          <cell r="X23" t="str">
            <v>Operational</v>
          </cell>
          <cell r="Y23" t="str">
            <v>Operational</v>
          </cell>
          <cell r="Z23" t="str">
            <v>Operational</v>
          </cell>
          <cell r="AA23" t="str">
            <v>Operational</v>
          </cell>
          <cell r="AB23" t="str">
            <v>Operational</v>
          </cell>
          <cell r="AC23" t="str">
            <v>Operational</v>
          </cell>
          <cell r="AD23" t="str">
            <v>Operational</v>
          </cell>
          <cell r="AE23" t="str">
            <v>Operational</v>
          </cell>
          <cell r="AF23" t="str">
            <v>Operational</v>
          </cell>
        </row>
        <row r="24">
          <cell r="N24" t="str">
            <v>Chile</v>
          </cell>
          <cell r="W24" t="str">
            <v>Operational</v>
          </cell>
          <cell r="X24" t="str">
            <v>Operational</v>
          </cell>
          <cell r="Y24" t="str">
            <v>Operational</v>
          </cell>
          <cell r="Z24" t="str">
            <v>Operational</v>
          </cell>
          <cell r="AA24" t="str">
            <v>Operational</v>
          </cell>
          <cell r="AB24" t="str">
            <v>Operational</v>
          </cell>
          <cell r="AC24" t="str">
            <v>Operational</v>
          </cell>
          <cell r="AD24" t="str">
            <v>Operational</v>
          </cell>
          <cell r="AE24" t="str">
            <v>Operational</v>
          </cell>
          <cell r="AF24" t="str">
            <v>Operational</v>
          </cell>
        </row>
        <row r="25">
          <cell r="N25" t="str">
            <v>Brazil</v>
          </cell>
          <cell r="W25" t="str">
            <v>Operational</v>
          </cell>
          <cell r="X25" t="str">
            <v>Operational</v>
          </cell>
          <cell r="Y25" t="str">
            <v>Operational</v>
          </cell>
          <cell r="Z25" t="str">
            <v>Operational</v>
          </cell>
          <cell r="AA25" t="str">
            <v>Operational</v>
          </cell>
          <cell r="AB25" t="str">
            <v>Operational</v>
          </cell>
          <cell r="AC25" t="str">
            <v>Operational</v>
          </cell>
          <cell r="AD25" t="str">
            <v>Operational</v>
          </cell>
          <cell r="AE25" t="str">
            <v>Operational</v>
          </cell>
          <cell r="AF25" t="str">
            <v>Operational</v>
          </cell>
        </row>
        <row r="26">
          <cell r="N26" t="str">
            <v>Mexico</v>
          </cell>
          <cell r="W26" t="str">
            <v>Operational</v>
          </cell>
          <cell r="X26" t="str">
            <v>Operational</v>
          </cell>
          <cell r="Y26" t="str">
            <v>Operational</v>
          </cell>
          <cell r="Z26" t="str">
            <v>Operational</v>
          </cell>
          <cell r="AA26" t="str">
            <v>Operational</v>
          </cell>
          <cell r="AB26" t="str">
            <v>Operational</v>
          </cell>
          <cell r="AC26" t="str">
            <v>Operational</v>
          </cell>
          <cell r="AD26" t="str">
            <v>Operational</v>
          </cell>
          <cell r="AE26" t="str">
            <v>Operational</v>
          </cell>
          <cell r="AF26" t="str">
            <v>Operational</v>
          </cell>
        </row>
        <row r="27">
          <cell r="N27" t="str">
            <v>Ecuador</v>
          </cell>
          <cell r="W27" t="str">
            <v>Operational</v>
          </cell>
          <cell r="X27" t="str">
            <v>Operational</v>
          </cell>
          <cell r="Y27" t="str">
            <v>Operational</v>
          </cell>
          <cell r="Z27" t="str">
            <v>Operational</v>
          </cell>
          <cell r="AA27" t="str">
            <v>Operational</v>
          </cell>
          <cell r="AB27" t="str">
            <v>Operational</v>
          </cell>
          <cell r="AC27" t="str">
            <v>Operational</v>
          </cell>
          <cell r="AD27" t="str">
            <v>Operational</v>
          </cell>
          <cell r="AE27" t="str">
            <v>Operational</v>
          </cell>
          <cell r="AF27" t="str">
            <v>Operational</v>
          </cell>
        </row>
        <row r="28">
          <cell r="N28" t="str">
            <v>Ecuador</v>
          </cell>
          <cell r="W28" t="str">
            <v>Operational</v>
          </cell>
          <cell r="X28" t="str">
            <v>Operational</v>
          </cell>
          <cell r="Y28" t="str">
            <v>Operational</v>
          </cell>
          <cell r="Z28" t="str">
            <v>Operational</v>
          </cell>
          <cell r="AA28" t="str">
            <v>Operational</v>
          </cell>
          <cell r="AB28" t="str">
            <v>Operational</v>
          </cell>
          <cell r="AC28" t="str">
            <v>Operational</v>
          </cell>
          <cell r="AD28" t="str">
            <v>Operational</v>
          </cell>
          <cell r="AE28" t="str">
            <v>Operational</v>
          </cell>
          <cell r="AF28" t="str">
            <v>Operational</v>
          </cell>
        </row>
        <row r="29">
          <cell r="N29" t="str">
            <v>Mexico</v>
          </cell>
          <cell r="W29" t="str">
            <v>Operational</v>
          </cell>
          <cell r="X29" t="str">
            <v>Operational</v>
          </cell>
          <cell r="Y29" t="str">
            <v>Operational</v>
          </cell>
          <cell r="Z29" t="str">
            <v>Operational</v>
          </cell>
          <cell r="AA29" t="str">
            <v>Operational</v>
          </cell>
          <cell r="AB29" t="str">
            <v>Operational</v>
          </cell>
          <cell r="AC29" t="str">
            <v>Operational</v>
          </cell>
          <cell r="AD29" t="str">
            <v>Operational</v>
          </cell>
          <cell r="AE29" t="str">
            <v>Operational</v>
          </cell>
          <cell r="AF29" t="str">
            <v>Operational</v>
          </cell>
        </row>
        <row r="30">
          <cell r="N30" t="str">
            <v>Mexico</v>
          </cell>
          <cell r="W30" t="str">
            <v>Operational</v>
          </cell>
          <cell r="X30" t="str">
            <v>Operational</v>
          </cell>
          <cell r="Y30" t="str">
            <v>Operational</v>
          </cell>
          <cell r="Z30" t="str">
            <v>Operational</v>
          </cell>
          <cell r="AA30" t="str">
            <v>Operational</v>
          </cell>
          <cell r="AB30" t="str">
            <v>Operational</v>
          </cell>
          <cell r="AC30" t="str">
            <v>Operational</v>
          </cell>
          <cell r="AD30" t="str">
            <v>Operational</v>
          </cell>
          <cell r="AE30" t="str">
            <v>Operational</v>
          </cell>
          <cell r="AF30" t="str">
            <v>Operational</v>
          </cell>
        </row>
        <row r="31">
          <cell r="N31" t="str">
            <v>Brazil</v>
          </cell>
          <cell r="W31" t="str">
            <v>Operational</v>
          </cell>
          <cell r="X31" t="str">
            <v>Operational</v>
          </cell>
          <cell r="Y31" t="str">
            <v>Operational</v>
          </cell>
          <cell r="Z31" t="str">
            <v>Operational</v>
          </cell>
          <cell r="AA31" t="str">
            <v>Operational</v>
          </cell>
          <cell r="AB31" t="str">
            <v>Operational</v>
          </cell>
          <cell r="AC31" t="str">
            <v>Operational</v>
          </cell>
          <cell r="AD31" t="str">
            <v>Operational</v>
          </cell>
          <cell r="AE31" t="str">
            <v>Operational</v>
          </cell>
          <cell r="AF31" t="str">
            <v>Operational</v>
          </cell>
        </row>
        <row r="32">
          <cell r="N32" t="str">
            <v>Brazil</v>
          </cell>
          <cell r="W32" t="str">
            <v>Operational</v>
          </cell>
          <cell r="X32" t="str">
            <v>Operational</v>
          </cell>
          <cell r="Y32" t="str">
            <v>Operational</v>
          </cell>
          <cell r="Z32" t="str">
            <v>Operational</v>
          </cell>
          <cell r="AA32" t="str">
            <v>Operational</v>
          </cell>
          <cell r="AB32" t="str">
            <v>Operational</v>
          </cell>
          <cell r="AC32" t="str">
            <v>Operational</v>
          </cell>
          <cell r="AD32" t="str">
            <v>Operational</v>
          </cell>
          <cell r="AE32" t="str">
            <v>Operational</v>
          </cell>
          <cell r="AF32" t="str">
            <v>Operational</v>
          </cell>
        </row>
        <row r="33">
          <cell r="N33" t="str">
            <v>Colombia</v>
          </cell>
          <cell r="W33" t="str">
            <v>Operational</v>
          </cell>
          <cell r="X33" t="str">
            <v>Operational</v>
          </cell>
          <cell r="Y33" t="str">
            <v>Operational</v>
          </cell>
          <cell r="Z33" t="str">
            <v>Operational</v>
          </cell>
          <cell r="AA33" t="str">
            <v>Operational</v>
          </cell>
          <cell r="AB33" t="str">
            <v>Operational</v>
          </cell>
          <cell r="AC33" t="str">
            <v>Operational</v>
          </cell>
          <cell r="AD33" t="str">
            <v>Operational</v>
          </cell>
          <cell r="AE33" t="str">
            <v>Operational</v>
          </cell>
          <cell r="AF33" t="str">
            <v>Operational</v>
          </cell>
        </row>
        <row r="34">
          <cell r="N34" t="str">
            <v>Peru</v>
          </cell>
          <cell r="W34" t="str">
            <v>Operational</v>
          </cell>
          <cell r="X34" t="str">
            <v>Operational</v>
          </cell>
          <cell r="Y34" t="str">
            <v>Operational</v>
          </cell>
          <cell r="Z34" t="str">
            <v>Operational</v>
          </cell>
          <cell r="AA34" t="str">
            <v>Operational</v>
          </cell>
          <cell r="AB34" t="str">
            <v>Operational</v>
          </cell>
          <cell r="AC34" t="str">
            <v>Operational</v>
          </cell>
          <cell r="AD34" t="str">
            <v>Operational</v>
          </cell>
          <cell r="AE34" t="str">
            <v>Operational</v>
          </cell>
          <cell r="AF34" t="str">
            <v>Operational</v>
          </cell>
        </row>
        <row r="35">
          <cell r="N35" t="str">
            <v>Colombia</v>
          </cell>
          <cell r="W35" t="str">
            <v>Operational</v>
          </cell>
          <cell r="X35" t="str">
            <v>Operational</v>
          </cell>
          <cell r="Y35" t="str">
            <v>Operational</v>
          </cell>
          <cell r="Z35" t="str">
            <v>Operational</v>
          </cell>
          <cell r="AA35" t="str">
            <v>Operational</v>
          </cell>
          <cell r="AB35" t="str">
            <v>Operational</v>
          </cell>
          <cell r="AC35" t="str">
            <v>Operational</v>
          </cell>
          <cell r="AD35" t="str">
            <v>Operational</v>
          </cell>
          <cell r="AE35" t="str">
            <v>Operational</v>
          </cell>
          <cell r="AF35" t="str">
            <v>Operational</v>
          </cell>
        </row>
        <row r="36">
          <cell r="N36" t="str">
            <v>Brazil</v>
          </cell>
          <cell r="W36" t="str">
            <v>Operational</v>
          </cell>
          <cell r="X36" t="str">
            <v>Operational</v>
          </cell>
          <cell r="Y36" t="str">
            <v>Operational</v>
          </cell>
          <cell r="Z36" t="str">
            <v>Operational</v>
          </cell>
          <cell r="AA36" t="str">
            <v>Operational</v>
          </cell>
          <cell r="AB36" t="str">
            <v>Operational</v>
          </cell>
          <cell r="AC36" t="str">
            <v>Operational</v>
          </cell>
          <cell r="AD36" t="str">
            <v>Operational</v>
          </cell>
          <cell r="AE36" t="str">
            <v>Operational</v>
          </cell>
          <cell r="AF36" t="str">
            <v>Operational</v>
          </cell>
        </row>
        <row r="37">
          <cell r="N37" t="str">
            <v>Brazil</v>
          </cell>
          <cell r="W37" t="str">
            <v>Operational</v>
          </cell>
          <cell r="X37" t="str">
            <v>Operational</v>
          </cell>
          <cell r="Y37" t="str">
            <v>Operational</v>
          </cell>
          <cell r="Z37" t="str">
            <v>Operational</v>
          </cell>
          <cell r="AA37" t="str">
            <v>Operational</v>
          </cell>
          <cell r="AB37" t="str">
            <v>Operational</v>
          </cell>
          <cell r="AC37" t="str">
            <v>Operational</v>
          </cell>
          <cell r="AD37" t="str">
            <v>Operational</v>
          </cell>
          <cell r="AE37" t="str">
            <v>Operational</v>
          </cell>
          <cell r="AF37" t="str">
            <v>Operational</v>
          </cell>
        </row>
        <row r="38">
          <cell r="N38" t="str">
            <v>Brazil</v>
          </cell>
          <cell r="W38" t="str">
            <v>Operational</v>
          </cell>
          <cell r="X38" t="str">
            <v>Operational</v>
          </cell>
          <cell r="Y38" t="str">
            <v>Operational</v>
          </cell>
          <cell r="Z38" t="str">
            <v>Operational</v>
          </cell>
          <cell r="AA38" t="str">
            <v>Operational</v>
          </cell>
          <cell r="AB38" t="str">
            <v>Operational</v>
          </cell>
          <cell r="AC38" t="str">
            <v>Operational</v>
          </cell>
          <cell r="AD38" t="str">
            <v>Operational</v>
          </cell>
          <cell r="AE38" t="str">
            <v>Operational</v>
          </cell>
          <cell r="AF38" t="str">
            <v>Operational</v>
          </cell>
        </row>
        <row r="39">
          <cell r="N39" t="str">
            <v>Brazil</v>
          </cell>
          <cell r="W39" t="str">
            <v>Operational</v>
          </cell>
          <cell r="X39" t="str">
            <v>Operational</v>
          </cell>
          <cell r="Y39" t="str">
            <v>Operational</v>
          </cell>
          <cell r="Z39" t="str">
            <v>Operational</v>
          </cell>
          <cell r="AA39" t="str">
            <v>Operational</v>
          </cell>
          <cell r="AB39" t="str">
            <v>Operational</v>
          </cell>
          <cell r="AC39" t="str">
            <v>Operational</v>
          </cell>
          <cell r="AD39" t="str">
            <v>Operational</v>
          </cell>
          <cell r="AE39" t="str">
            <v>Operational</v>
          </cell>
          <cell r="AF39" t="str">
            <v>Operational</v>
          </cell>
        </row>
        <row r="40">
          <cell r="N40" t="str">
            <v>Brazil</v>
          </cell>
          <cell r="W40" t="str">
            <v>Operational</v>
          </cell>
          <cell r="X40" t="str">
            <v>Operational</v>
          </cell>
          <cell r="Y40" t="str">
            <v>Operational</v>
          </cell>
          <cell r="Z40" t="str">
            <v>Operational</v>
          </cell>
          <cell r="AA40" t="str">
            <v>Operational</v>
          </cell>
          <cell r="AB40" t="str">
            <v>Operational</v>
          </cell>
          <cell r="AC40" t="str">
            <v>Operational</v>
          </cell>
          <cell r="AD40" t="str">
            <v>Operational</v>
          </cell>
          <cell r="AE40" t="str">
            <v>Operational</v>
          </cell>
          <cell r="AF40" t="str">
            <v>Operational</v>
          </cell>
        </row>
        <row r="41">
          <cell r="N41" t="str">
            <v>Colombia</v>
          </cell>
          <cell r="W41" t="str">
            <v>Operational</v>
          </cell>
          <cell r="X41" t="str">
            <v>Operational</v>
          </cell>
          <cell r="Y41" t="str">
            <v>Operational</v>
          </cell>
          <cell r="Z41" t="str">
            <v>Operational</v>
          </cell>
          <cell r="AA41" t="str">
            <v>Operational</v>
          </cell>
          <cell r="AB41" t="str">
            <v>Operational</v>
          </cell>
          <cell r="AC41" t="str">
            <v>Operational</v>
          </cell>
          <cell r="AD41" t="str">
            <v>Operational</v>
          </cell>
          <cell r="AE41" t="str">
            <v>Operational</v>
          </cell>
          <cell r="AF41" t="str">
            <v>Operational</v>
          </cell>
        </row>
        <row r="42">
          <cell r="N42" t="str">
            <v>Colombia</v>
          </cell>
          <cell r="W42" t="str">
            <v>Operational</v>
          </cell>
          <cell r="X42" t="str">
            <v>Operational</v>
          </cell>
          <cell r="Y42" t="str">
            <v>Operational</v>
          </cell>
          <cell r="Z42" t="str">
            <v>Operational</v>
          </cell>
          <cell r="AA42" t="str">
            <v>Operational</v>
          </cell>
          <cell r="AB42" t="str">
            <v>Operational</v>
          </cell>
          <cell r="AC42" t="str">
            <v>Operational</v>
          </cell>
          <cell r="AD42" t="str">
            <v>Operational</v>
          </cell>
          <cell r="AE42" t="str">
            <v>Operational</v>
          </cell>
          <cell r="AF42" t="str">
            <v>Operational</v>
          </cell>
        </row>
        <row r="43">
          <cell r="N43" t="str">
            <v>Colombia</v>
          </cell>
          <cell r="W43" t="str">
            <v>Operational</v>
          </cell>
          <cell r="X43" t="str">
            <v>Operational</v>
          </cell>
          <cell r="Y43" t="str">
            <v>Operational</v>
          </cell>
          <cell r="Z43" t="str">
            <v>Operational</v>
          </cell>
          <cell r="AA43" t="str">
            <v>Operational</v>
          </cell>
          <cell r="AB43" t="str">
            <v>Operational</v>
          </cell>
          <cell r="AC43" t="str">
            <v>Operational</v>
          </cell>
          <cell r="AD43" t="str">
            <v>Operational</v>
          </cell>
          <cell r="AE43" t="str">
            <v>Operational</v>
          </cell>
          <cell r="AF43" t="str">
            <v>Operational</v>
          </cell>
        </row>
        <row r="44">
          <cell r="N44" t="str">
            <v>Colombia</v>
          </cell>
          <cell r="W44" t="str">
            <v>Operational</v>
          </cell>
          <cell r="X44" t="str">
            <v>Operational</v>
          </cell>
          <cell r="Y44" t="str">
            <v>Operational</v>
          </cell>
          <cell r="Z44" t="str">
            <v>Operational</v>
          </cell>
          <cell r="AA44" t="str">
            <v>Operational</v>
          </cell>
          <cell r="AB44" t="str">
            <v>Operational</v>
          </cell>
          <cell r="AC44" t="str">
            <v>Operational</v>
          </cell>
          <cell r="AD44" t="str">
            <v>Operational</v>
          </cell>
          <cell r="AE44" t="str">
            <v>Operational</v>
          </cell>
          <cell r="AF44" t="str">
            <v>Operational</v>
          </cell>
        </row>
        <row r="45">
          <cell r="N45" t="str">
            <v>Chile</v>
          </cell>
          <cell r="W45" t="str">
            <v>Operational</v>
          </cell>
          <cell r="X45" t="str">
            <v>Operational</v>
          </cell>
          <cell r="Y45" t="str">
            <v>Operational</v>
          </cell>
          <cell r="Z45" t="str">
            <v>Operational</v>
          </cell>
          <cell r="AA45" t="str">
            <v>Operational</v>
          </cell>
          <cell r="AB45" t="str">
            <v>Operational</v>
          </cell>
          <cell r="AC45" t="str">
            <v>Operational</v>
          </cell>
          <cell r="AD45" t="str">
            <v>Operational</v>
          </cell>
          <cell r="AE45" t="str">
            <v>Operational</v>
          </cell>
          <cell r="AF45" t="str">
            <v>Operational</v>
          </cell>
        </row>
        <row r="46">
          <cell r="N46" t="str">
            <v>Peru</v>
          </cell>
          <cell r="W46" t="str">
            <v>Operational</v>
          </cell>
          <cell r="X46" t="str">
            <v>Operational</v>
          </cell>
          <cell r="Y46" t="str">
            <v>Operational</v>
          </cell>
          <cell r="Z46" t="str">
            <v>Operational</v>
          </cell>
          <cell r="AA46" t="str">
            <v>Operational</v>
          </cell>
          <cell r="AB46" t="str">
            <v>Operational</v>
          </cell>
          <cell r="AC46" t="str">
            <v>Operational</v>
          </cell>
          <cell r="AD46" t="str">
            <v>Operational</v>
          </cell>
          <cell r="AE46" t="str">
            <v>Operational</v>
          </cell>
          <cell r="AF46" t="str">
            <v>Operational</v>
          </cell>
        </row>
        <row r="47">
          <cell r="N47" t="str">
            <v>Venezuela, RB</v>
          </cell>
          <cell r="W47" t="str">
            <v>Operational</v>
          </cell>
          <cell r="X47" t="str">
            <v>Operational</v>
          </cell>
          <cell r="Y47" t="str">
            <v>Operational</v>
          </cell>
          <cell r="Z47" t="str">
            <v>Operational</v>
          </cell>
          <cell r="AA47" t="str">
            <v>Operational</v>
          </cell>
          <cell r="AB47" t="str">
            <v>Operational</v>
          </cell>
          <cell r="AC47" t="str">
            <v>Operational</v>
          </cell>
          <cell r="AD47" t="str">
            <v>Operational</v>
          </cell>
          <cell r="AE47" t="str">
            <v>Operational</v>
          </cell>
          <cell r="AF47" t="str">
            <v>Operational</v>
          </cell>
        </row>
        <row r="48">
          <cell r="N48" t="str">
            <v>Colombia</v>
          </cell>
          <cell r="W48" t="str">
            <v>Operational</v>
          </cell>
          <cell r="X48" t="str">
            <v>Operational</v>
          </cell>
          <cell r="Y48" t="str">
            <v>Operational</v>
          </cell>
          <cell r="Z48" t="str">
            <v>Operational</v>
          </cell>
          <cell r="AA48" t="str">
            <v>Operational</v>
          </cell>
          <cell r="AB48" t="str">
            <v>Operational</v>
          </cell>
          <cell r="AC48" t="str">
            <v>Operational</v>
          </cell>
          <cell r="AD48" t="str">
            <v>Operational</v>
          </cell>
          <cell r="AE48" t="str">
            <v>Operational</v>
          </cell>
          <cell r="AF48" t="str">
            <v>Operational</v>
          </cell>
        </row>
        <row r="49">
          <cell r="N49" t="str">
            <v>Peru</v>
          </cell>
          <cell r="W49" t="str">
            <v>Operational</v>
          </cell>
          <cell r="X49" t="str">
            <v>Operational</v>
          </cell>
          <cell r="Y49" t="str">
            <v>Operational</v>
          </cell>
          <cell r="Z49" t="str">
            <v>Operational</v>
          </cell>
          <cell r="AA49" t="str">
            <v>Operational</v>
          </cell>
          <cell r="AB49" t="str">
            <v>Operational</v>
          </cell>
          <cell r="AC49" t="str">
            <v>Operational</v>
          </cell>
          <cell r="AD49" t="str">
            <v>Operational</v>
          </cell>
          <cell r="AE49" t="str">
            <v>Operational</v>
          </cell>
          <cell r="AF49" t="str">
            <v>Operational</v>
          </cell>
        </row>
        <row r="50">
          <cell r="N50" t="str">
            <v>Panama</v>
          </cell>
          <cell r="W50" t="str">
            <v>Operational</v>
          </cell>
          <cell r="X50" t="str">
            <v>Operational</v>
          </cell>
          <cell r="Y50" t="str">
            <v>Operational</v>
          </cell>
          <cell r="Z50" t="str">
            <v>Operational</v>
          </cell>
          <cell r="AA50" t="str">
            <v>Operational</v>
          </cell>
          <cell r="AB50" t="str">
            <v>Operational</v>
          </cell>
          <cell r="AC50" t="str">
            <v>Operational</v>
          </cell>
          <cell r="AD50" t="str">
            <v>Operational</v>
          </cell>
          <cell r="AE50" t="str">
            <v>Operational</v>
          </cell>
          <cell r="AF50" t="str">
            <v>Operational</v>
          </cell>
        </row>
        <row r="51">
          <cell r="N51" t="str">
            <v>Panama</v>
          </cell>
          <cell r="W51" t="str">
            <v>Operational</v>
          </cell>
          <cell r="X51" t="str">
            <v>Operational</v>
          </cell>
          <cell r="Y51" t="str">
            <v>Operational</v>
          </cell>
          <cell r="Z51" t="str">
            <v>Operational</v>
          </cell>
          <cell r="AA51" t="str">
            <v>Operational</v>
          </cell>
          <cell r="AB51" t="str">
            <v>Operational</v>
          </cell>
          <cell r="AC51" t="str">
            <v>Operational</v>
          </cell>
          <cell r="AD51" t="str">
            <v>Operational</v>
          </cell>
          <cell r="AE51" t="str">
            <v>Operational</v>
          </cell>
          <cell r="AF51" t="str">
            <v>Operational</v>
          </cell>
        </row>
        <row r="52">
          <cell r="N52" t="str">
            <v>Colombia</v>
          </cell>
          <cell r="W52" t="str">
            <v>Operational</v>
          </cell>
          <cell r="X52" t="str">
            <v>Operational</v>
          </cell>
          <cell r="Y52" t="str">
            <v>Operational</v>
          </cell>
          <cell r="Z52" t="str">
            <v>Operational</v>
          </cell>
          <cell r="AA52" t="str">
            <v>Operational</v>
          </cell>
          <cell r="AB52" t="str">
            <v>Operational</v>
          </cell>
          <cell r="AC52" t="str">
            <v>Operational</v>
          </cell>
          <cell r="AD52" t="str">
            <v>Operational</v>
          </cell>
          <cell r="AE52" t="str">
            <v>Operational</v>
          </cell>
          <cell r="AF52" t="str">
            <v>Operational</v>
          </cell>
        </row>
        <row r="53">
          <cell r="N53" t="str">
            <v>Colombia</v>
          </cell>
          <cell r="W53" t="str">
            <v>Operational</v>
          </cell>
          <cell r="X53" t="str">
            <v>Operational</v>
          </cell>
          <cell r="Y53" t="str">
            <v>Operational</v>
          </cell>
          <cell r="Z53" t="str">
            <v>Operational</v>
          </cell>
          <cell r="AA53" t="str">
            <v>Operational</v>
          </cell>
          <cell r="AB53" t="str">
            <v>Operational</v>
          </cell>
          <cell r="AC53" t="str">
            <v>Operational</v>
          </cell>
          <cell r="AD53" t="str">
            <v>Operational</v>
          </cell>
          <cell r="AE53" t="str">
            <v>Operational</v>
          </cell>
          <cell r="AF53" t="str">
            <v>Operational</v>
          </cell>
        </row>
        <row r="54">
          <cell r="N54" t="str">
            <v>Chile</v>
          </cell>
          <cell r="W54" t="str">
            <v>Operational</v>
          </cell>
          <cell r="X54" t="str">
            <v>Operational</v>
          </cell>
          <cell r="Y54" t="str">
            <v>Operational</v>
          </cell>
          <cell r="Z54" t="str">
            <v>Operational</v>
          </cell>
          <cell r="AA54" t="str">
            <v>Operational</v>
          </cell>
          <cell r="AB54" t="str">
            <v>Operational</v>
          </cell>
          <cell r="AC54" t="str">
            <v>Operational</v>
          </cell>
          <cell r="AD54" t="str">
            <v>Operational</v>
          </cell>
          <cell r="AE54" t="str">
            <v>Operational</v>
          </cell>
          <cell r="AF54" t="str">
            <v>Operational</v>
          </cell>
        </row>
        <row r="55">
          <cell r="N55" t="str">
            <v>Panama</v>
          </cell>
          <cell r="W55" t="str">
            <v>Operational</v>
          </cell>
          <cell r="X55" t="str">
            <v>Operational</v>
          </cell>
          <cell r="Y55" t="str">
            <v>Operational</v>
          </cell>
          <cell r="Z55" t="str">
            <v>Operational</v>
          </cell>
          <cell r="AA55" t="str">
            <v>Operational</v>
          </cell>
          <cell r="AB55" t="str">
            <v>Operational</v>
          </cell>
          <cell r="AC55" t="str">
            <v>Operational</v>
          </cell>
          <cell r="AD55" t="str">
            <v>Operational</v>
          </cell>
          <cell r="AE55" t="str">
            <v>Operational</v>
          </cell>
          <cell r="AF55" t="str">
            <v>Operational</v>
          </cell>
        </row>
        <row r="56">
          <cell r="N56" t="str">
            <v>Panama</v>
          </cell>
          <cell r="W56" t="str">
            <v>Operational</v>
          </cell>
          <cell r="X56" t="str">
            <v>Operational</v>
          </cell>
          <cell r="Y56" t="str">
            <v>Operational</v>
          </cell>
          <cell r="Z56" t="str">
            <v>Operational</v>
          </cell>
          <cell r="AA56" t="str">
            <v>Operational</v>
          </cell>
          <cell r="AB56" t="str">
            <v>Operational</v>
          </cell>
          <cell r="AC56" t="str">
            <v>Operational</v>
          </cell>
          <cell r="AD56" t="str">
            <v>Operational</v>
          </cell>
          <cell r="AE56" t="str">
            <v>Operational</v>
          </cell>
          <cell r="AF56" t="str">
            <v>Operational</v>
          </cell>
        </row>
        <row r="57">
          <cell r="N57" t="str">
            <v>Mexico</v>
          </cell>
          <cell r="W57" t="str">
            <v>Operational</v>
          </cell>
          <cell r="X57" t="str">
            <v>Operational</v>
          </cell>
          <cell r="Y57" t="str">
            <v>Operational</v>
          </cell>
          <cell r="Z57" t="str">
            <v>Operational</v>
          </cell>
          <cell r="AA57" t="str">
            <v>Operational</v>
          </cell>
          <cell r="AB57" t="str">
            <v>Operational</v>
          </cell>
          <cell r="AC57" t="str">
            <v>Operational</v>
          </cell>
          <cell r="AD57" t="str">
            <v>Operational</v>
          </cell>
          <cell r="AE57" t="str">
            <v>Operational</v>
          </cell>
          <cell r="AF57" t="str">
            <v>Operational</v>
          </cell>
        </row>
        <row r="58">
          <cell r="N58" t="str">
            <v>Argentina</v>
          </cell>
          <cell r="W58" t="str">
            <v>Operational</v>
          </cell>
          <cell r="X58" t="str">
            <v>Operational</v>
          </cell>
          <cell r="Y58" t="str">
            <v>Operational</v>
          </cell>
          <cell r="Z58" t="str">
            <v>Operational</v>
          </cell>
          <cell r="AA58" t="str">
            <v>Operational</v>
          </cell>
          <cell r="AB58" t="str">
            <v>Operational</v>
          </cell>
          <cell r="AC58" t="str">
            <v>Operational</v>
          </cell>
          <cell r="AD58" t="str">
            <v>Operational</v>
          </cell>
          <cell r="AE58" t="str">
            <v>Operational</v>
          </cell>
          <cell r="AF58" t="str">
            <v>Operational</v>
          </cell>
        </row>
        <row r="59">
          <cell r="N59" t="str">
            <v>Argentina</v>
          </cell>
          <cell r="W59" t="str">
            <v>Operational</v>
          </cell>
          <cell r="X59" t="str">
            <v>Operational</v>
          </cell>
          <cell r="Y59" t="str">
            <v>Operational</v>
          </cell>
          <cell r="Z59" t="str">
            <v>Operational</v>
          </cell>
          <cell r="AA59" t="str">
            <v>Operational</v>
          </cell>
          <cell r="AB59" t="str">
            <v>Operational</v>
          </cell>
          <cell r="AC59" t="str">
            <v>Operational</v>
          </cell>
          <cell r="AD59" t="str">
            <v>Operational</v>
          </cell>
          <cell r="AE59" t="str">
            <v>Operational</v>
          </cell>
          <cell r="AF59" t="str">
            <v>Operational</v>
          </cell>
        </row>
        <row r="60">
          <cell r="N60" t="str">
            <v>Mexico</v>
          </cell>
          <cell r="W60" t="str">
            <v>Operational</v>
          </cell>
          <cell r="X60" t="str">
            <v>Operational</v>
          </cell>
          <cell r="Y60" t="str">
            <v>Operational</v>
          </cell>
          <cell r="Z60" t="str">
            <v>Operational</v>
          </cell>
          <cell r="AA60" t="str">
            <v>Operational</v>
          </cell>
          <cell r="AB60" t="str">
            <v>Operational</v>
          </cell>
          <cell r="AC60" t="str">
            <v>Operational</v>
          </cell>
          <cell r="AD60" t="str">
            <v>Operational</v>
          </cell>
          <cell r="AE60" t="str">
            <v>Operational</v>
          </cell>
          <cell r="AF60" t="str">
            <v>Operational</v>
          </cell>
        </row>
        <row r="61">
          <cell r="N61" t="str">
            <v>Panama</v>
          </cell>
          <cell r="W61" t="str">
            <v>Operational</v>
          </cell>
          <cell r="X61" t="str">
            <v>Operational</v>
          </cell>
          <cell r="Y61" t="str">
            <v>Operational</v>
          </cell>
          <cell r="Z61" t="str">
            <v>Operational</v>
          </cell>
          <cell r="AA61" t="str">
            <v>Operational</v>
          </cell>
          <cell r="AB61" t="str">
            <v>Operational</v>
          </cell>
          <cell r="AC61" t="str">
            <v>Operational</v>
          </cell>
          <cell r="AD61" t="str">
            <v>Operational</v>
          </cell>
          <cell r="AE61" t="str">
            <v>Operational</v>
          </cell>
          <cell r="AF61" t="str">
            <v>Operational</v>
          </cell>
        </row>
        <row r="62">
          <cell r="N62" t="str">
            <v>Argentina</v>
          </cell>
          <cell r="W62" t="str">
            <v>Operational</v>
          </cell>
          <cell r="X62" t="str">
            <v>Operational</v>
          </cell>
          <cell r="Y62" t="str">
            <v>Operational</v>
          </cell>
          <cell r="Z62" t="str">
            <v>Operational</v>
          </cell>
          <cell r="AA62" t="str">
            <v>Operational</v>
          </cell>
          <cell r="AB62" t="str">
            <v>Operational</v>
          </cell>
          <cell r="AC62" t="str">
            <v>Operational</v>
          </cell>
          <cell r="AD62" t="str">
            <v>Operational</v>
          </cell>
          <cell r="AE62" t="str">
            <v>Operational</v>
          </cell>
          <cell r="AF62" t="str">
            <v>Operational</v>
          </cell>
        </row>
        <row r="63">
          <cell r="N63" t="str">
            <v>Argentina</v>
          </cell>
          <cell r="W63" t="str">
            <v>Operational</v>
          </cell>
          <cell r="X63" t="str">
            <v>Operational</v>
          </cell>
          <cell r="Y63" t="str">
            <v>Operational</v>
          </cell>
          <cell r="Z63" t="str">
            <v>Operational</v>
          </cell>
          <cell r="AA63" t="str">
            <v>Operational</v>
          </cell>
          <cell r="AB63" t="str">
            <v>Operational</v>
          </cell>
          <cell r="AC63" t="str">
            <v>Operational</v>
          </cell>
          <cell r="AD63" t="str">
            <v>Operational</v>
          </cell>
          <cell r="AE63" t="str">
            <v>Operational</v>
          </cell>
          <cell r="AF63" t="str">
            <v>Operational</v>
          </cell>
        </row>
        <row r="64">
          <cell r="N64" t="str">
            <v>Chile</v>
          </cell>
          <cell r="W64" t="str">
            <v>Operational</v>
          </cell>
          <cell r="X64" t="str">
            <v>Operational</v>
          </cell>
          <cell r="Y64" t="str">
            <v>Operational</v>
          </cell>
          <cell r="Z64" t="str">
            <v>Operational</v>
          </cell>
          <cell r="AA64" t="str">
            <v>Operational</v>
          </cell>
          <cell r="AB64" t="str">
            <v>Operational</v>
          </cell>
          <cell r="AC64" t="str">
            <v>Operational</v>
          </cell>
          <cell r="AD64" t="str">
            <v>Operational</v>
          </cell>
          <cell r="AE64" t="str">
            <v>Operational</v>
          </cell>
          <cell r="AF64" t="str">
            <v>Operational</v>
          </cell>
        </row>
        <row r="65">
          <cell r="N65" t="str">
            <v>Brazil</v>
          </cell>
          <cell r="W65" t="str">
            <v>Operational</v>
          </cell>
          <cell r="X65" t="str">
            <v>Operational</v>
          </cell>
          <cell r="Y65" t="str">
            <v>Operational</v>
          </cell>
          <cell r="Z65" t="str">
            <v>Operational</v>
          </cell>
          <cell r="AA65" t="str">
            <v>Operational</v>
          </cell>
          <cell r="AB65" t="str">
            <v>Operational</v>
          </cell>
          <cell r="AC65" t="str">
            <v>Operational</v>
          </cell>
          <cell r="AD65" t="str">
            <v>Operational</v>
          </cell>
          <cell r="AE65" t="str">
            <v>Operational</v>
          </cell>
          <cell r="AF65" t="str">
            <v>Operational</v>
          </cell>
        </row>
        <row r="66">
          <cell r="N66" t="str">
            <v>Brazil</v>
          </cell>
          <cell r="W66" t="str">
            <v>Operational</v>
          </cell>
          <cell r="X66" t="str">
            <v>Operational</v>
          </cell>
          <cell r="Y66" t="str">
            <v>Operational</v>
          </cell>
          <cell r="Z66" t="str">
            <v>Operational</v>
          </cell>
          <cell r="AA66" t="str">
            <v>Operational</v>
          </cell>
          <cell r="AB66" t="str">
            <v>Operational</v>
          </cell>
          <cell r="AC66" t="str">
            <v>Operational</v>
          </cell>
          <cell r="AD66" t="str">
            <v>Operational</v>
          </cell>
          <cell r="AE66" t="str">
            <v>Operational</v>
          </cell>
          <cell r="AF66" t="str">
            <v>Operational</v>
          </cell>
        </row>
        <row r="67">
          <cell r="N67" t="str">
            <v>Brazil</v>
          </cell>
          <cell r="W67" t="str">
            <v>Operational</v>
          </cell>
          <cell r="X67" t="str">
            <v>Operational</v>
          </cell>
          <cell r="Y67" t="str">
            <v>Operational</v>
          </cell>
          <cell r="Z67" t="str">
            <v>Operational</v>
          </cell>
          <cell r="AA67" t="str">
            <v>Operational</v>
          </cell>
          <cell r="AB67" t="str">
            <v>Operational</v>
          </cell>
          <cell r="AC67" t="str">
            <v>Operational</v>
          </cell>
          <cell r="AD67" t="str">
            <v>Operational</v>
          </cell>
          <cell r="AE67" t="str">
            <v>Operational</v>
          </cell>
          <cell r="AF67" t="str">
            <v>Operational</v>
          </cell>
        </row>
        <row r="68">
          <cell r="N68" t="str">
            <v>Ecuador</v>
          </cell>
          <cell r="W68" t="str">
            <v>Operational</v>
          </cell>
          <cell r="X68" t="str">
            <v>Operational</v>
          </cell>
          <cell r="Y68" t="str">
            <v>Operational</v>
          </cell>
          <cell r="Z68" t="str">
            <v>Operational</v>
          </cell>
          <cell r="AA68" t="str">
            <v>Operational</v>
          </cell>
          <cell r="AB68" t="str">
            <v>Operational</v>
          </cell>
          <cell r="AC68" t="str">
            <v>Operational</v>
          </cell>
          <cell r="AD68" t="str">
            <v>Operational</v>
          </cell>
          <cell r="AE68" t="str">
            <v>Operational</v>
          </cell>
          <cell r="AF68" t="str">
            <v>Operational</v>
          </cell>
        </row>
        <row r="69">
          <cell r="N69" t="str">
            <v>Chile</v>
          </cell>
          <cell r="W69" t="str">
            <v>Operational</v>
          </cell>
          <cell r="X69" t="str">
            <v>Operational</v>
          </cell>
          <cell r="Y69" t="str">
            <v>Operational</v>
          </cell>
          <cell r="Z69" t="str">
            <v>Operational</v>
          </cell>
          <cell r="AA69" t="str">
            <v>Operational</v>
          </cell>
          <cell r="AB69" t="str">
            <v>Operational</v>
          </cell>
          <cell r="AC69" t="str">
            <v>Operational</v>
          </cell>
          <cell r="AD69" t="str">
            <v>Operational</v>
          </cell>
          <cell r="AE69" t="str">
            <v>Operational</v>
          </cell>
          <cell r="AF69" t="str">
            <v>Operational</v>
          </cell>
        </row>
        <row r="70">
          <cell r="N70" t="str">
            <v>Brazil</v>
          </cell>
          <cell r="W70" t="str">
            <v>Operational</v>
          </cell>
          <cell r="X70" t="str">
            <v>Operational</v>
          </cell>
          <cell r="Y70" t="str">
            <v>Operational</v>
          </cell>
          <cell r="Z70" t="str">
            <v>Operational</v>
          </cell>
          <cell r="AA70" t="str">
            <v>Operational</v>
          </cell>
          <cell r="AB70" t="str">
            <v>Operational</v>
          </cell>
          <cell r="AC70" t="str">
            <v>Operational</v>
          </cell>
          <cell r="AD70" t="str">
            <v>Operational</v>
          </cell>
          <cell r="AE70" t="str">
            <v>Operational</v>
          </cell>
          <cell r="AF70" t="str">
            <v>Operational</v>
          </cell>
        </row>
        <row r="71">
          <cell r="N71" t="str">
            <v>Brazil</v>
          </cell>
          <cell r="W71" t="str">
            <v>Operational</v>
          </cell>
          <cell r="X71" t="str">
            <v>Operational</v>
          </cell>
          <cell r="Y71" t="str">
            <v>Operational</v>
          </cell>
          <cell r="Z71" t="str">
            <v>Operational</v>
          </cell>
          <cell r="AA71" t="str">
            <v>Operational</v>
          </cell>
          <cell r="AB71" t="str">
            <v>Operational</v>
          </cell>
          <cell r="AC71" t="str">
            <v>Operational</v>
          </cell>
          <cell r="AD71" t="str">
            <v>Operational</v>
          </cell>
          <cell r="AE71" t="str">
            <v>Operational</v>
          </cell>
          <cell r="AF71" t="str">
            <v>Operational</v>
          </cell>
        </row>
        <row r="72">
          <cell r="N72" t="str">
            <v>Chile</v>
          </cell>
          <cell r="W72" t="str">
            <v>Operational</v>
          </cell>
          <cell r="X72" t="str">
            <v>Operational</v>
          </cell>
          <cell r="Y72" t="str">
            <v>Operational</v>
          </cell>
          <cell r="Z72" t="str">
            <v>Operational</v>
          </cell>
          <cell r="AA72" t="str">
            <v>Operational</v>
          </cell>
          <cell r="AB72" t="str">
            <v>Operational</v>
          </cell>
          <cell r="AC72" t="str">
            <v>Operational</v>
          </cell>
          <cell r="AD72" t="str">
            <v>Operational</v>
          </cell>
          <cell r="AE72" t="str">
            <v>Operational</v>
          </cell>
          <cell r="AF72" t="str">
            <v>Operational</v>
          </cell>
        </row>
        <row r="73">
          <cell r="N73" t="str">
            <v>Mexico</v>
          </cell>
          <cell r="W73" t="str">
            <v>Operational</v>
          </cell>
          <cell r="X73" t="str">
            <v>Operational</v>
          </cell>
          <cell r="Y73" t="str">
            <v>Operational</v>
          </cell>
          <cell r="Z73" t="str">
            <v>Operational</v>
          </cell>
          <cell r="AA73" t="str">
            <v>Operational</v>
          </cell>
          <cell r="AB73" t="str">
            <v>Operational</v>
          </cell>
          <cell r="AC73" t="str">
            <v>Operational</v>
          </cell>
          <cell r="AD73" t="str">
            <v>Operational</v>
          </cell>
          <cell r="AE73" t="str">
            <v>Operational</v>
          </cell>
          <cell r="AF73" t="str">
            <v>Operational</v>
          </cell>
        </row>
        <row r="74">
          <cell r="N74" t="str">
            <v>Mexico</v>
          </cell>
          <cell r="W74" t="str">
            <v>Operational</v>
          </cell>
          <cell r="X74" t="str">
            <v>Operational</v>
          </cell>
          <cell r="Y74" t="str">
            <v>Operational</v>
          </cell>
          <cell r="Z74" t="str">
            <v>Operational</v>
          </cell>
          <cell r="AA74" t="str">
            <v>Operational</v>
          </cell>
          <cell r="AB74" t="str">
            <v>Operational</v>
          </cell>
          <cell r="AC74" t="str">
            <v>Operational</v>
          </cell>
          <cell r="AD74" t="str">
            <v>Operational</v>
          </cell>
          <cell r="AE74" t="str">
            <v>Operational</v>
          </cell>
          <cell r="AF74" t="str">
            <v>Operational</v>
          </cell>
        </row>
        <row r="75">
          <cell r="N75" t="str">
            <v>Mexico</v>
          </cell>
          <cell r="W75" t="str">
            <v>Operational</v>
          </cell>
          <cell r="X75" t="str">
            <v>Operational</v>
          </cell>
          <cell r="Y75" t="str">
            <v>Operational</v>
          </cell>
          <cell r="Z75" t="str">
            <v>Operational</v>
          </cell>
          <cell r="AA75" t="str">
            <v>Operational</v>
          </cell>
          <cell r="AB75" t="str">
            <v>Operational</v>
          </cell>
          <cell r="AC75" t="str">
            <v>Operational</v>
          </cell>
          <cell r="AD75" t="str">
            <v>Operational</v>
          </cell>
          <cell r="AE75" t="str">
            <v>Operational</v>
          </cell>
          <cell r="AF75" t="str">
            <v>Operational</v>
          </cell>
        </row>
        <row r="76">
          <cell r="N76" t="str">
            <v>Mexico</v>
          </cell>
          <cell r="W76" t="str">
            <v>Operational</v>
          </cell>
          <cell r="X76" t="str">
            <v>Operational</v>
          </cell>
          <cell r="Y76" t="str">
            <v>Operational</v>
          </cell>
          <cell r="Z76" t="str">
            <v>Operational</v>
          </cell>
          <cell r="AA76" t="str">
            <v>Operational</v>
          </cell>
          <cell r="AB76" t="str">
            <v>Operational</v>
          </cell>
          <cell r="AC76" t="str">
            <v>Operational</v>
          </cell>
          <cell r="AD76" t="str">
            <v>Operational</v>
          </cell>
          <cell r="AE76" t="str">
            <v>Operational</v>
          </cell>
          <cell r="AF76" t="str">
            <v>Operational</v>
          </cell>
        </row>
        <row r="77">
          <cell r="N77" t="str">
            <v>Mexico</v>
          </cell>
          <cell r="W77" t="str">
            <v>Operational</v>
          </cell>
          <cell r="X77" t="str">
            <v>Operational</v>
          </cell>
          <cell r="Y77" t="str">
            <v>Operational</v>
          </cell>
          <cell r="Z77" t="str">
            <v>Operational</v>
          </cell>
          <cell r="AA77" t="str">
            <v>Operational</v>
          </cell>
          <cell r="AB77" t="str">
            <v>Operational</v>
          </cell>
          <cell r="AC77" t="str">
            <v>Operational</v>
          </cell>
          <cell r="AD77" t="str">
            <v>Operational</v>
          </cell>
          <cell r="AE77" t="str">
            <v>Operational</v>
          </cell>
          <cell r="AF77" t="str">
            <v>Operational</v>
          </cell>
        </row>
        <row r="78">
          <cell r="N78" t="str">
            <v>Mexico</v>
          </cell>
          <cell r="W78" t="str">
            <v>Operational</v>
          </cell>
          <cell r="X78" t="str">
            <v>Operational</v>
          </cell>
          <cell r="Y78" t="str">
            <v>Operational</v>
          </cell>
          <cell r="Z78" t="str">
            <v>Operational</v>
          </cell>
          <cell r="AA78" t="str">
            <v>Operational</v>
          </cell>
          <cell r="AB78" t="str">
            <v>Operational</v>
          </cell>
          <cell r="AC78" t="str">
            <v>Operational</v>
          </cell>
          <cell r="AD78" t="str">
            <v>Operational</v>
          </cell>
          <cell r="AE78" t="str">
            <v>Operational</v>
          </cell>
          <cell r="AF78" t="str">
            <v>Operational</v>
          </cell>
        </row>
        <row r="79">
          <cell r="N79" t="str">
            <v>Mexico</v>
          </cell>
          <cell r="W79" t="str">
            <v>Operational</v>
          </cell>
          <cell r="X79" t="str">
            <v>Operational</v>
          </cell>
          <cell r="Y79" t="str">
            <v>Operational</v>
          </cell>
          <cell r="Z79" t="str">
            <v>Operational</v>
          </cell>
          <cell r="AA79" t="str">
            <v>Operational</v>
          </cell>
          <cell r="AB79" t="str">
            <v>Operational</v>
          </cell>
          <cell r="AC79" t="str">
            <v>Operational</v>
          </cell>
          <cell r="AD79" t="str">
            <v>Operational</v>
          </cell>
          <cell r="AE79" t="str">
            <v>Operational</v>
          </cell>
          <cell r="AF79" t="str">
            <v>Operational</v>
          </cell>
        </row>
        <row r="80">
          <cell r="N80" t="str">
            <v>Mexico</v>
          </cell>
          <cell r="W80" t="str">
            <v>Operational</v>
          </cell>
          <cell r="X80" t="str">
            <v>Operational</v>
          </cell>
          <cell r="Y80" t="str">
            <v>Operational</v>
          </cell>
          <cell r="Z80" t="str">
            <v>Operational</v>
          </cell>
          <cell r="AA80" t="str">
            <v>Operational</v>
          </cell>
          <cell r="AB80" t="str">
            <v>Operational</v>
          </cell>
          <cell r="AC80" t="str">
            <v>Operational</v>
          </cell>
          <cell r="AD80" t="str">
            <v>Operational</v>
          </cell>
          <cell r="AE80" t="str">
            <v>Operational</v>
          </cell>
          <cell r="AF80" t="str">
            <v>Operational</v>
          </cell>
        </row>
        <row r="81">
          <cell r="N81" t="str">
            <v>Mexico</v>
          </cell>
          <cell r="W81" t="str">
            <v>Operational</v>
          </cell>
          <cell r="X81" t="str">
            <v>Operational</v>
          </cell>
          <cell r="Y81" t="str">
            <v>Operational</v>
          </cell>
          <cell r="Z81" t="str">
            <v>Operational</v>
          </cell>
          <cell r="AA81" t="str">
            <v>Operational</v>
          </cell>
          <cell r="AB81" t="str">
            <v>Operational</v>
          </cell>
          <cell r="AC81" t="str">
            <v>Operational</v>
          </cell>
          <cell r="AD81" t="str">
            <v>Operational</v>
          </cell>
          <cell r="AE81" t="str">
            <v>Operational</v>
          </cell>
          <cell r="AF81" t="str">
            <v>Operational</v>
          </cell>
        </row>
        <row r="82">
          <cell r="N82" t="str">
            <v>Chile</v>
          </cell>
          <cell r="W82" t="str">
            <v>Operational</v>
          </cell>
          <cell r="X82" t="str">
            <v>Operational</v>
          </cell>
          <cell r="Y82" t="str">
            <v>Operational</v>
          </cell>
          <cell r="Z82" t="str">
            <v>Operational</v>
          </cell>
          <cell r="AA82" t="str">
            <v>Operational</v>
          </cell>
          <cell r="AB82" t="str">
            <v>Operational</v>
          </cell>
          <cell r="AC82" t="str">
            <v>Operational</v>
          </cell>
          <cell r="AD82" t="str">
            <v>Operational</v>
          </cell>
          <cell r="AE82" t="str">
            <v>Operational</v>
          </cell>
          <cell r="AF82" t="str">
            <v>Operational</v>
          </cell>
        </row>
        <row r="83">
          <cell r="N83" t="str">
            <v>Colombia</v>
          </cell>
          <cell r="W83" t="str">
            <v>Operational</v>
          </cell>
          <cell r="X83" t="str">
            <v>Operational</v>
          </cell>
          <cell r="Y83" t="str">
            <v>Operational</v>
          </cell>
          <cell r="Z83" t="str">
            <v>Operational</v>
          </cell>
          <cell r="AA83" t="str">
            <v>Operational</v>
          </cell>
          <cell r="AB83" t="str">
            <v>Operational</v>
          </cell>
          <cell r="AC83" t="str">
            <v>Operational</v>
          </cell>
          <cell r="AD83" t="str">
            <v>Operational</v>
          </cell>
          <cell r="AE83" t="str">
            <v>Operational</v>
          </cell>
          <cell r="AF83" t="str">
            <v>Operational</v>
          </cell>
        </row>
        <row r="84">
          <cell r="N84" t="str">
            <v>Colombia</v>
          </cell>
          <cell r="W84" t="str">
            <v>Operational</v>
          </cell>
          <cell r="X84" t="str">
            <v>Operational</v>
          </cell>
          <cell r="Y84" t="str">
            <v>Operational</v>
          </cell>
          <cell r="Z84" t="str">
            <v>Operational</v>
          </cell>
          <cell r="AA84" t="str">
            <v>Operational</v>
          </cell>
          <cell r="AB84" t="str">
            <v>Operational</v>
          </cell>
          <cell r="AC84" t="str">
            <v>Operational</v>
          </cell>
          <cell r="AD84" t="str">
            <v>Operational</v>
          </cell>
          <cell r="AE84" t="str">
            <v>Operational</v>
          </cell>
          <cell r="AF84" t="str">
            <v>Operational</v>
          </cell>
        </row>
        <row r="85">
          <cell r="N85" t="str">
            <v>Mexico</v>
          </cell>
          <cell r="W85" t="str">
            <v>Operational</v>
          </cell>
          <cell r="X85" t="str">
            <v>Operational</v>
          </cell>
          <cell r="Y85" t="str">
            <v>Operational</v>
          </cell>
          <cell r="Z85" t="str">
            <v>Operational</v>
          </cell>
          <cell r="AA85" t="str">
            <v>Operational</v>
          </cell>
          <cell r="AB85" t="str">
            <v>Operational</v>
          </cell>
          <cell r="AC85" t="str">
            <v>Operational</v>
          </cell>
          <cell r="AD85" t="str">
            <v>Operational</v>
          </cell>
          <cell r="AE85" t="str">
            <v>Operational</v>
          </cell>
          <cell r="AF85" t="str">
            <v>Operational</v>
          </cell>
        </row>
        <row r="86">
          <cell r="N86" t="str">
            <v>Mexico</v>
          </cell>
          <cell r="W86" t="str">
            <v>Operational</v>
          </cell>
          <cell r="X86" t="str">
            <v>Operational</v>
          </cell>
          <cell r="Y86" t="str">
            <v>Operational</v>
          </cell>
          <cell r="Z86" t="str">
            <v>Operational</v>
          </cell>
          <cell r="AA86" t="str">
            <v>Operational</v>
          </cell>
          <cell r="AB86" t="str">
            <v>Operational</v>
          </cell>
          <cell r="AC86" t="str">
            <v>Operational</v>
          </cell>
          <cell r="AD86" t="str">
            <v>Operational</v>
          </cell>
          <cell r="AE86" t="str">
            <v>Operational</v>
          </cell>
          <cell r="AF86" t="str">
            <v>Operational</v>
          </cell>
        </row>
        <row r="87">
          <cell r="N87" t="str">
            <v>Chile</v>
          </cell>
          <cell r="W87" t="str">
            <v>Operational</v>
          </cell>
          <cell r="X87" t="str">
            <v>Operational</v>
          </cell>
          <cell r="Y87" t="str">
            <v>Operational</v>
          </cell>
          <cell r="Z87" t="str">
            <v>Operational</v>
          </cell>
          <cell r="AA87" t="str">
            <v>Operational</v>
          </cell>
          <cell r="AB87" t="str">
            <v>Operational</v>
          </cell>
          <cell r="AC87" t="str">
            <v>Operational</v>
          </cell>
          <cell r="AD87" t="str">
            <v>Operational</v>
          </cell>
          <cell r="AE87" t="str">
            <v>Operational</v>
          </cell>
          <cell r="AF87" t="str">
            <v>Operational</v>
          </cell>
        </row>
        <row r="88">
          <cell r="N88" t="str">
            <v>Chile</v>
          </cell>
          <cell r="W88" t="str">
            <v>Operational</v>
          </cell>
          <cell r="X88" t="str">
            <v>Operational</v>
          </cell>
          <cell r="Y88" t="str">
            <v>Operational</v>
          </cell>
          <cell r="Z88" t="str">
            <v>Operational</v>
          </cell>
          <cell r="AA88" t="str">
            <v>Operational</v>
          </cell>
          <cell r="AB88" t="str">
            <v>Operational</v>
          </cell>
          <cell r="AC88" t="str">
            <v>Operational</v>
          </cell>
          <cell r="AD88" t="str">
            <v>Operational</v>
          </cell>
          <cell r="AE88" t="str">
            <v>Operational</v>
          </cell>
          <cell r="AF88" t="str">
            <v>Operational</v>
          </cell>
        </row>
        <row r="89">
          <cell r="N89" t="str">
            <v>Chile</v>
          </cell>
          <cell r="W89" t="str">
            <v>Operational</v>
          </cell>
          <cell r="X89" t="str">
            <v>Operational</v>
          </cell>
          <cell r="Y89" t="str">
            <v>Operational</v>
          </cell>
          <cell r="Z89" t="str">
            <v>Operational</v>
          </cell>
          <cell r="AA89" t="str">
            <v>Operational</v>
          </cell>
          <cell r="AB89" t="str">
            <v>Operational</v>
          </cell>
          <cell r="AC89" t="str">
            <v>Operational</v>
          </cell>
          <cell r="AD89" t="str">
            <v>Operational</v>
          </cell>
          <cell r="AE89" t="str">
            <v>Operational</v>
          </cell>
          <cell r="AF89" t="str">
            <v>Operational</v>
          </cell>
        </row>
        <row r="90">
          <cell r="N90" t="str">
            <v>Brazil</v>
          </cell>
          <cell r="W90" t="str">
            <v>Operational</v>
          </cell>
          <cell r="X90" t="str">
            <v>Operational</v>
          </cell>
          <cell r="Y90" t="str">
            <v>Operational</v>
          </cell>
          <cell r="Z90" t="str">
            <v>Operational</v>
          </cell>
          <cell r="AA90" t="str">
            <v>Operational</v>
          </cell>
          <cell r="AB90" t="str">
            <v>Operational</v>
          </cell>
          <cell r="AC90" t="str">
            <v>Operational</v>
          </cell>
          <cell r="AD90" t="str">
            <v>Operational</v>
          </cell>
          <cell r="AE90" t="str">
            <v>Operational</v>
          </cell>
          <cell r="AF90" t="str">
            <v>Operational</v>
          </cell>
        </row>
        <row r="91">
          <cell r="N91" t="str">
            <v>Colombia</v>
          </cell>
          <cell r="W91" t="str">
            <v>Operational</v>
          </cell>
          <cell r="X91" t="str">
            <v>Operational</v>
          </cell>
          <cell r="Y91" t="str">
            <v>Operational</v>
          </cell>
          <cell r="Z91" t="str">
            <v>Operational</v>
          </cell>
          <cell r="AA91" t="str">
            <v>Operational</v>
          </cell>
          <cell r="AB91" t="str">
            <v>Operational</v>
          </cell>
          <cell r="AC91" t="str">
            <v>Operational</v>
          </cell>
          <cell r="AD91" t="str">
            <v>Operational</v>
          </cell>
          <cell r="AE91" t="str">
            <v>Operational</v>
          </cell>
          <cell r="AF91" t="str">
            <v>Operational</v>
          </cell>
        </row>
        <row r="92">
          <cell r="N92" t="str">
            <v>Mexico</v>
          </cell>
          <cell r="W92" t="str">
            <v>Operational</v>
          </cell>
          <cell r="X92" t="str">
            <v>Operational</v>
          </cell>
          <cell r="Y92" t="str">
            <v>Operational</v>
          </cell>
          <cell r="Z92" t="str">
            <v>Operational</v>
          </cell>
          <cell r="AA92" t="str">
            <v>Operational</v>
          </cell>
          <cell r="AB92" t="str">
            <v>Operational</v>
          </cell>
          <cell r="AC92" t="str">
            <v>Operational</v>
          </cell>
          <cell r="AD92" t="str">
            <v>Operational</v>
          </cell>
          <cell r="AE92" t="str">
            <v>Operational</v>
          </cell>
          <cell r="AF92" t="str">
            <v>Operational</v>
          </cell>
        </row>
        <row r="93">
          <cell r="N93" t="str">
            <v>Brazil</v>
          </cell>
          <cell r="W93" t="str">
            <v>Operational</v>
          </cell>
          <cell r="X93" t="str">
            <v>Operational</v>
          </cell>
          <cell r="Y93" t="str">
            <v>Operational</v>
          </cell>
          <cell r="Z93" t="str">
            <v>Operational</v>
          </cell>
          <cell r="AA93" t="str">
            <v>Operational</v>
          </cell>
          <cell r="AB93" t="str">
            <v>Operational</v>
          </cell>
          <cell r="AC93" t="str">
            <v>Operational</v>
          </cell>
          <cell r="AD93" t="str">
            <v>Operational</v>
          </cell>
          <cell r="AE93" t="str">
            <v>Operational</v>
          </cell>
          <cell r="AF93" t="str">
            <v>Operational</v>
          </cell>
        </row>
        <row r="94">
          <cell r="N94" t="str">
            <v>Brazil</v>
          </cell>
          <cell r="W94" t="str">
            <v>Operational</v>
          </cell>
          <cell r="X94" t="str">
            <v>Operational</v>
          </cell>
          <cell r="Y94" t="str">
            <v>Operational</v>
          </cell>
          <cell r="Z94" t="str">
            <v>Operational</v>
          </cell>
          <cell r="AA94" t="str">
            <v>Operational</v>
          </cell>
          <cell r="AB94" t="str">
            <v>Operational</v>
          </cell>
          <cell r="AC94" t="str">
            <v>Operational</v>
          </cell>
          <cell r="AD94" t="str">
            <v>Operational</v>
          </cell>
          <cell r="AE94" t="str">
            <v>Operational</v>
          </cell>
          <cell r="AF94" t="str">
            <v>Operational</v>
          </cell>
        </row>
        <row r="95">
          <cell r="N95" t="str">
            <v>Brazil</v>
          </cell>
          <cell r="W95" t="str">
            <v>Operational</v>
          </cell>
          <cell r="X95" t="str">
            <v>Operational</v>
          </cell>
          <cell r="Y95" t="str">
            <v>Operational</v>
          </cell>
          <cell r="Z95" t="str">
            <v>Operational</v>
          </cell>
          <cell r="AA95" t="str">
            <v>Operational</v>
          </cell>
          <cell r="AB95" t="str">
            <v>Operational</v>
          </cell>
          <cell r="AC95" t="str">
            <v>Operational</v>
          </cell>
          <cell r="AD95" t="str">
            <v>Operational</v>
          </cell>
          <cell r="AE95" t="str">
            <v>Operational</v>
          </cell>
          <cell r="AF95" t="str">
            <v>Operational</v>
          </cell>
        </row>
        <row r="96">
          <cell r="N96" t="str">
            <v>Brazil</v>
          </cell>
          <cell r="W96" t="str">
            <v>Operational</v>
          </cell>
          <cell r="X96" t="str">
            <v>Operational</v>
          </cell>
          <cell r="Y96" t="str">
            <v>Operational</v>
          </cell>
          <cell r="Z96" t="str">
            <v>Operational</v>
          </cell>
          <cell r="AA96" t="str">
            <v>Operational</v>
          </cell>
          <cell r="AB96" t="str">
            <v>Operational</v>
          </cell>
          <cell r="AC96" t="str">
            <v>Operational</v>
          </cell>
          <cell r="AD96" t="str">
            <v>Operational</v>
          </cell>
          <cell r="AE96" t="str">
            <v>Operational</v>
          </cell>
          <cell r="AF96" t="str">
            <v>Operational</v>
          </cell>
        </row>
        <row r="97">
          <cell r="N97" t="str">
            <v>Brazil</v>
          </cell>
          <cell r="W97" t="str">
            <v>Operational</v>
          </cell>
          <cell r="X97" t="str">
            <v>Operational</v>
          </cell>
          <cell r="Y97" t="str">
            <v>Operational</v>
          </cell>
          <cell r="Z97" t="str">
            <v>Operational</v>
          </cell>
          <cell r="AA97" t="str">
            <v>Operational</v>
          </cell>
          <cell r="AB97" t="str">
            <v>Operational</v>
          </cell>
          <cell r="AC97" t="str">
            <v>Operational</v>
          </cell>
          <cell r="AD97" t="str">
            <v>Operational</v>
          </cell>
          <cell r="AE97" t="str">
            <v>Operational</v>
          </cell>
          <cell r="AF97" t="str">
            <v>Operational</v>
          </cell>
        </row>
        <row r="98">
          <cell r="N98" t="str">
            <v>Brazil</v>
          </cell>
          <cell r="W98" t="str">
            <v>Operational</v>
          </cell>
          <cell r="X98" t="str">
            <v>Operational</v>
          </cell>
          <cell r="Y98" t="str">
            <v>Operational</v>
          </cell>
          <cell r="Z98" t="str">
            <v>Operational</v>
          </cell>
          <cell r="AA98" t="str">
            <v>Operational</v>
          </cell>
          <cell r="AB98" t="str">
            <v>Operational</v>
          </cell>
          <cell r="AC98" t="str">
            <v>Operational</v>
          </cell>
          <cell r="AD98" t="str">
            <v>Operational</v>
          </cell>
          <cell r="AE98" t="str">
            <v>Operational</v>
          </cell>
          <cell r="AF98" t="str">
            <v>Operational</v>
          </cell>
        </row>
        <row r="99">
          <cell r="N99" t="str">
            <v>Brazil</v>
          </cell>
          <cell r="W99" t="str">
            <v>Operational</v>
          </cell>
          <cell r="X99" t="str">
            <v>Operational</v>
          </cell>
          <cell r="Y99" t="str">
            <v>Operational</v>
          </cell>
          <cell r="Z99" t="str">
            <v>Operational</v>
          </cell>
          <cell r="AA99" t="str">
            <v>Operational</v>
          </cell>
          <cell r="AB99" t="str">
            <v>Operational</v>
          </cell>
          <cell r="AC99" t="str">
            <v>Operational</v>
          </cell>
          <cell r="AD99" t="str">
            <v>Operational</v>
          </cell>
          <cell r="AE99" t="str">
            <v>Operational</v>
          </cell>
          <cell r="AF99" t="str">
            <v>Operational</v>
          </cell>
        </row>
        <row r="100">
          <cell r="N100" t="str">
            <v>Brazil</v>
          </cell>
          <cell r="W100" t="str">
            <v>Operational</v>
          </cell>
          <cell r="X100" t="str">
            <v>Operational</v>
          </cell>
          <cell r="Y100" t="str">
            <v>Operational</v>
          </cell>
          <cell r="Z100" t="str">
            <v>Operational</v>
          </cell>
          <cell r="AA100" t="str">
            <v>Operational</v>
          </cell>
          <cell r="AB100" t="str">
            <v>Operational</v>
          </cell>
          <cell r="AC100" t="str">
            <v>Operational</v>
          </cell>
          <cell r="AD100" t="str">
            <v>Operational</v>
          </cell>
          <cell r="AE100" t="str">
            <v>Operational</v>
          </cell>
          <cell r="AF100" t="str">
            <v>Operational</v>
          </cell>
        </row>
        <row r="101">
          <cell r="N101" t="str">
            <v>Brazil</v>
          </cell>
          <cell r="W101" t="str">
            <v>Operational</v>
          </cell>
          <cell r="X101" t="str">
            <v>Operational</v>
          </cell>
          <cell r="Y101" t="str">
            <v>Operational</v>
          </cell>
          <cell r="Z101" t="str">
            <v>Operational</v>
          </cell>
          <cell r="AA101" t="str">
            <v>Operational</v>
          </cell>
          <cell r="AB101" t="str">
            <v>Operational</v>
          </cell>
          <cell r="AC101" t="str">
            <v>Operational</v>
          </cell>
          <cell r="AD101" t="str">
            <v>Operational</v>
          </cell>
          <cell r="AE101" t="str">
            <v>Operational</v>
          </cell>
          <cell r="AF101" t="str">
            <v>Operational</v>
          </cell>
        </row>
        <row r="102">
          <cell r="N102" t="str">
            <v>Brazil</v>
          </cell>
          <cell r="W102" t="str">
            <v>Operational</v>
          </cell>
          <cell r="X102" t="str">
            <v>Operational</v>
          </cell>
          <cell r="Y102" t="str">
            <v>Operational</v>
          </cell>
          <cell r="Z102" t="str">
            <v>Operational</v>
          </cell>
          <cell r="AA102" t="str">
            <v>Operational</v>
          </cell>
          <cell r="AB102" t="str">
            <v>Operational</v>
          </cell>
          <cell r="AC102" t="str">
            <v>Operational</v>
          </cell>
          <cell r="AD102" t="str">
            <v>Operational</v>
          </cell>
          <cell r="AE102" t="str">
            <v>Operational</v>
          </cell>
          <cell r="AF102" t="str">
            <v>Operational</v>
          </cell>
        </row>
        <row r="103">
          <cell r="N103" t="str">
            <v>Venezuela, RB</v>
          </cell>
          <cell r="W103" t="str">
            <v>Operational</v>
          </cell>
          <cell r="X103" t="str">
            <v>Operational</v>
          </cell>
          <cell r="Y103" t="str">
            <v>Operational</v>
          </cell>
          <cell r="Z103" t="str">
            <v>Operational</v>
          </cell>
          <cell r="AA103" t="str">
            <v>Operational</v>
          </cell>
          <cell r="AB103" t="str">
            <v>Operational</v>
          </cell>
          <cell r="AC103" t="str">
            <v>Operational</v>
          </cell>
          <cell r="AD103" t="str">
            <v>Operational</v>
          </cell>
          <cell r="AE103" t="str">
            <v>Operational</v>
          </cell>
          <cell r="AF103" t="str">
            <v>Operational</v>
          </cell>
        </row>
        <row r="104">
          <cell r="N104" t="str">
            <v>Brazil</v>
          </cell>
          <cell r="W104" t="str">
            <v>Operational</v>
          </cell>
          <cell r="X104" t="str">
            <v>Operational</v>
          </cell>
          <cell r="Y104" t="str">
            <v>Operational</v>
          </cell>
          <cell r="Z104" t="str">
            <v>Operational</v>
          </cell>
          <cell r="AA104" t="str">
            <v>Operational</v>
          </cell>
          <cell r="AB104" t="str">
            <v>Operational</v>
          </cell>
          <cell r="AC104" t="str">
            <v>Operational</v>
          </cell>
          <cell r="AD104" t="str">
            <v>Operational</v>
          </cell>
          <cell r="AE104" t="str">
            <v>Operational</v>
          </cell>
          <cell r="AF104" t="str">
            <v>Operational</v>
          </cell>
        </row>
        <row r="105">
          <cell r="N105" t="str">
            <v>Brazil</v>
          </cell>
          <cell r="W105" t="str">
            <v>Operational</v>
          </cell>
          <cell r="X105" t="str">
            <v>Operational</v>
          </cell>
          <cell r="Y105" t="str">
            <v>Operational</v>
          </cell>
          <cell r="Z105" t="str">
            <v>Operational</v>
          </cell>
          <cell r="AA105" t="str">
            <v>Operational</v>
          </cell>
          <cell r="AB105" t="str">
            <v>Operational</v>
          </cell>
          <cell r="AC105" t="str">
            <v>Operational</v>
          </cell>
          <cell r="AD105" t="str">
            <v>Operational</v>
          </cell>
          <cell r="AE105" t="str">
            <v>Operational</v>
          </cell>
          <cell r="AF105" t="str">
            <v>Operational</v>
          </cell>
        </row>
        <row r="106">
          <cell r="N106" t="str">
            <v>Chile</v>
          </cell>
          <cell r="W106" t="str">
            <v>Operational</v>
          </cell>
          <cell r="X106" t="str">
            <v>Operational</v>
          </cell>
          <cell r="Y106" t="str">
            <v>Operational</v>
          </cell>
          <cell r="Z106" t="str">
            <v>Operational</v>
          </cell>
          <cell r="AA106" t="str">
            <v>Operational</v>
          </cell>
          <cell r="AB106" t="str">
            <v>Operational</v>
          </cell>
          <cell r="AC106" t="str">
            <v>Operational</v>
          </cell>
          <cell r="AD106" t="str">
            <v>Operational</v>
          </cell>
          <cell r="AE106" t="str">
            <v>Operational</v>
          </cell>
          <cell r="AF106" t="str">
            <v>Operational</v>
          </cell>
        </row>
        <row r="107">
          <cell r="N107" t="str">
            <v>Chile</v>
          </cell>
          <cell r="W107" t="str">
            <v>Operational</v>
          </cell>
          <cell r="X107" t="str">
            <v>Operational</v>
          </cell>
          <cell r="Y107" t="str">
            <v>Operational</v>
          </cell>
          <cell r="Z107" t="str">
            <v>Operational</v>
          </cell>
          <cell r="AA107" t="str">
            <v>Operational</v>
          </cell>
          <cell r="AB107" t="str">
            <v>Operational</v>
          </cell>
          <cell r="AC107" t="str">
            <v>Operational</v>
          </cell>
          <cell r="AD107" t="str">
            <v>Operational</v>
          </cell>
          <cell r="AE107" t="str">
            <v>Operational</v>
          </cell>
          <cell r="AF107" t="str">
            <v>Operational</v>
          </cell>
        </row>
        <row r="108">
          <cell r="N108" t="str">
            <v>Chile</v>
          </cell>
          <cell r="W108" t="str">
            <v>Operational</v>
          </cell>
          <cell r="X108" t="str">
            <v>Operational</v>
          </cell>
          <cell r="Y108" t="str">
            <v>Operational</v>
          </cell>
          <cell r="Z108" t="str">
            <v>Operational</v>
          </cell>
          <cell r="AA108" t="str">
            <v>Operational</v>
          </cell>
          <cell r="AB108" t="str">
            <v>Operational</v>
          </cell>
          <cell r="AC108" t="str">
            <v>Operational</v>
          </cell>
          <cell r="AD108" t="str">
            <v>Operational</v>
          </cell>
          <cell r="AE108" t="str">
            <v>Operational</v>
          </cell>
          <cell r="AF108" t="str">
            <v>Operational</v>
          </cell>
        </row>
        <row r="109">
          <cell r="N109" t="str">
            <v>Colombia</v>
          </cell>
          <cell r="W109" t="str">
            <v>Operational</v>
          </cell>
          <cell r="X109" t="str">
            <v>Operational</v>
          </cell>
          <cell r="Y109" t="str">
            <v>Operational</v>
          </cell>
          <cell r="Z109" t="str">
            <v>Operational</v>
          </cell>
          <cell r="AA109" t="str">
            <v>Operational</v>
          </cell>
          <cell r="AB109" t="str">
            <v>Operational</v>
          </cell>
          <cell r="AC109" t="str">
            <v>Operational</v>
          </cell>
          <cell r="AD109" t="str">
            <v>Operational</v>
          </cell>
          <cell r="AE109" t="str">
            <v>Operational</v>
          </cell>
          <cell r="AF109" t="str">
            <v>Operational</v>
          </cell>
        </row>
        <row r="110">
          <cell r="N110" t="str">
            <v>Mexico</v>
          </cell>
          <cell r="W110" t="str">
            <v>Operational</v>
          </cell>
          <cell r="X110" t="str">
            <v>Operational</v>
          </cell>
          <cell r="Y110" t="str">
            <v>Operational</v>
          </cell>
          <cell r="Z110" t="str">
            <v>Operational</v>
          </cell>
          <cell r="AA110" t="str">
            <v>Operational</v>
          </cell>
          <cell r="AB110" t="str">
            <v>Operational</v>
          </cell>
          <cell r="AC110" t="str">
            <v>Operational</v>
          </cell>
          <cell r="AD110" t="str">
            <v>Operational</v>
          </cell>
          <cell r="AE110" t="str">
            <v>Operational</v>
          </cell>
          <cell r="AF110" t="str">
            <v>Operational</v>
          </cell>
        </row>
        <row r="111">
          <cell r="N111" t="str">
            <v>Mexico</v>
          </cell>
          <cell r="W111" t="str">
            <v>Operational</v>
          </cell>
          <cell r="X111" t="str">
            <v>Operational</v>
          </cell>
          <cell r="Y111" t="str">
            <v>Operational</v>
          </cell>
          <cell r="Z111" t="str">
            <v>Operational</v>
          </cell>
          <cell r="AA111" t="str">
            <v>Operational</v>
          </cell>
          <cell r="AB111" t="str">
            <v>Operational</v>
          </cell>
          <cell r="AC111" t="str">
            <v>Operational</v>
          </cell>
          <cell r="AD111" t="str">
            <v>Operational</v>
          </cell>
          <cell r="AE111" t="str">
            <v>Operational</v>
          </cell>
          <cell r="AF111" t="str">
            <v>Operational</v>
          </cell>
        </row>
        <row r="112">
          <cell r="N112" t="str">
            <v>Argentina</v>
          </cell>
          <cell r="W112" t="str">
            <v>Operational</v>
          </cell>
          <cell r="X112" t="str">
            <v>Operational</v>
          </cell>
          <cell r="Y112" t="str">
            <v>Operational</v>
          </cell>
          <cell r="Z112" t="str">
            <v>Operational</v>
          </cell>
          <cell r="AA112" t="str">
            <v>Operational</v>
          </cell>
          <cell r="AB112" t="str">
            <v>Operational</v>
          </cell>
          <cell r="AC112" t="str">
            <v>Operational</v>
          </cell>
          <cell r="AD112" t="str">
            <v>Operational</v>
          </cell>
          <cell r="AE112" t="str">
            <v>Operational</v>
          </cell>
          <cell r="AF112" t="str">
            <v>Operational</v>
          </cell>
        </row>
        <row r="113">
          <cell r="N113" t="str">
            <v>Brazil</v>
          </cell>
          <cell r="W113" t="str">
            <v>Operational</v>
          </cell>
          <cell r="X113" t="str">
            <v>Operational</v>
          </cell>
          <cell r="Y113" t="str">
            <v>Operational</v>
          </cell>
          <cell r="Z113" t="str">
            <v>Operational</v>
          </cell>
          <cell r="AA113" t="str">
            <v>Operational</v>
          </cell>
          <cell r="AB113" t="str">
            <v>Operational</v>
          </cell>
          <cell r="AC113" t="str">
            <v>Operational</v>
          </cell>
          <cell r="AD113" t="str">
            <v>Operational</v>
          </cell>
          <cell r="AE113" t="str">
            <v>Operational</v>
          </cell>
          <cell r="AF113" t="str">
            <v>Operational</v>
          </cell>
        </row>
        <row r="114">
          <cell r="N114" t="str">
            <v>Brazil</v>
          </cell>
          <cell r="W114" t="str">
            <v>Operational</v>
          </cell>
          <cell r="X114" t="str">
            <v>Operational</v>
          </cell>
          <cell r="Y114" t="str">
            <v>Operational</v>
          </cell>
          <cell r="Z114" t="str">
            <v>Operational</v>
          </cell>
          <cell r="AA114" t="str">
            <v>Operational</v>
          </cell>
          <cell r="AB114" t="str">
            <v>Operational</v>
          </cell>
          <cell r="AC114" t="str">
            <v>Operational</v>
          </cell>
          <cell r="AD114" t="str">
            <v>Operational</v>
          </cell>
          <cell r="AE114" t="str">
            <v>Operational</v>
          </cell>
          <cell r="AF114" t="str">
            <v>Operational</v>
          </cell>
        </row>
        <row r="115">
          <cell r="N115" t="str">
            <v>Brazil</v>
          </cell>
          <cell r="W115" t="str">
            <v>Operational</v>
          </cell>
          <cell r="X115" t="str">
            <v>Operational</v>
          </cell>
          <cell r="Y115" t="str">
            <v>Operational</v>
          </cell>
          <cell r="Z115" t="str">
            <v>Operational</v>
          </cell>
          <cell r="AA115" t="str">
            <v>Operational</v>
          </cell>
          <cell r="AB115" t="str">
            <v>Operational</v>
          </cell>
          <cell r="AC115" t="str">
            <v>Operational</v>
          </cell>
          <cell r="AD115" t="str">
            <v>Operational</v>
          </cell>
          <cell r="AE115" t="str">
            <v>Operational</v>
          </cell>
          <cell r="AF115" t="str">
            <v>Operational</v>
          </cell>
        </row>
        <row r="116">
          <cell r="N116" t="str">
            <v>Brazil</v>
          </cell>
          <cell r="W116" t="str">
            <v>Operational</v>
          </cell>
          <cell r="X116" t="str">
            <v>Operational</v>
          </cell>
          <cell r="Y116" t="str">
            <v>Operational</v>
          </cell>
          <cell r="Z116" t="str">
            <v>Operational</v>
          </cell>
          <cell r="AA116" t="str">
            <v>Operational</v>
          </cell>
          <cell r="AB116" t="str">
            <v>Operational</v>
          </cell>
          <cell r="AC116" t="str">
            <v>Operational</v>
          </cell>
          <cell r="AD116" t="str">
            <v>Operational</v>
          </cell>
          <cell r="AE116" t="str">
            <v>Operational</v>
          </cell>
          <cell r="AF116" t="str">
            <v>Operational</v>
          </cell>
        </row>
        <row r="117">
          <cell r="N117" t="str">
            <v>Brazil</v>
          </cell>
          <cell r="W117" t="str">
            <v>Operational</v>
          </cell>
          <cell r="X117" t="str">
            <v>Operational</v>
          </cell>
          <cell r="Y117" t="str">
            <v>Operational</v>
          </cell>
          <cell r="Z117" t="str">
            <v>Operational</v>
          </cell>
          <cell r="AA117" t="str">
            <v>Operational</v>
          </cell>
          <cell r="AB117" t="str">
            <v>Operational</v>
          </cell>
          <cell r="AC117" t="str">
            <v>Operational</v>
          </cell>
          <cell r="AD117" t="str">
            <v>Operational</v>
          </cell>
          <cell r="AE117" t="str">
            <v>Operational</v>
          </cell>
          <cell r="AF117" t="str">
            <v>Operational</v>
          </cell>
        </row>
        <row r="118">
          <cell r="N118" t="str">
            <v>Brazil</v>
          </cell>
          <cell r="W118" t="str">
            <v>Operational</v>
          </cell>
          <cell r="X118" t="str">
            <v>Operational</v>
          </cell>
          <cell r="Y118" t="str">
            <v>Operational</v>
          </cell>
          <cell r="Z118" t="str">
            <v>Operational</v>
          </cell>
          <cell r="AA118" t="str">
            <v>Operational</v>
          </cell>
          <cell r="AB118" t="str">
            <v>Operational</v>
          </cell>
          <cell r="AC118" t="str">
            <v>Operational</v>
          </cell>
          <cell r="AD118" t="str">
            <v>Operational</v>
          </cell>
          <cell r="AE118" t="str">
            <v>Operational</v>
          </cell>
          <cell r="AF118" t="str">
            <v>Operational</v>
          </cell>
        </row>
        <row r="119">
          <cell r="N119" t="str">
            <v>Brazil</v>
          </cell>
          <cell r="W119" t="str">
            <v>Operational</v>
          </cell>
          <cell r="X119" t="str">
            <v>Operational</v>
          </cell>
          <cell r="Y119" t="str">
            <v>Operational</v>
          </cell>
          <cell r="Z119" t="str">
            <v>Operational</v>
          </cell>
          <cell r="AA119" t="str">
            <v>Operational</v>
          </cell>
          <cell r="AB119" t="str">
            <v>Operational</v>
          </cell>
          <cell r="AC119" t="str">
            <v>Operational</v>
          </cell>
          <cell r="AD119" t="str">
            <v>Operational</v>
          </cell>
          <cell r="AE119" t="str">
            <v>Operational</v>
          </cell>
          <cell r="AF119" t="str">
            <v>Operational</v>
          </cell>
        </row>
        <row r="120">
          <cell r="N120" t="str">
            <v>Brazil</v>
          </cell>
          <cell r="W120" t="str">
            <v>Operational</v>
          </cell>
          <cell r="X120" t="str">
            <v>Operational</v>
          </cell>
          <cell r="Y120" t="str">
            <v>Operational</v>
          </cell>
          <cell r="Z120" t="str">
            <v>Operational</v>
          </cell>
          <cell r="AA120" t="str">
            <v>Operational</v>
          </cell>
          <cell r="AB120" t="str">
            <v>Operational</v>
          </cell>
          <cell r="AC120" t="str">
            <v>Operational</v>
          </cell>
          <cell r="AD120" t="str">
            <v>Operational</v>
          </cell>
          <cell r="AE120" t="str">
            <v>Operational</v>
          </cell>
          <cell r="AF120" t="str">
            <v>Operational</v>
          </cell>
        </row>
        <row r="121">
          <cell r="N121" t="str">
            <v>Peru</v>
          </cell>
          <cell r="W121" t="str">
            <v>Operational</v>
          </cell>
          <cell r="X121" t="str">
            <v>Operational</v>
          </cell>
          <cell r="Y121" t="str">
            <v>Operational</v>
          </cell>
          <cell r="Z121" t="str">
            <v>Operational</v>
          </cell>
          <cell r="AA121" t="str">
            <v>Operational</v>
          </cell>
          <cell r="AB121" t="str">
            <v>Operational</v>
          </cell>
          <cell r="AC121" t="str">
            <v>Operational</v>
          </cell>
          <cell r="AD121" t="str">
            <v>Operational</v>
          </cell>
          <cell r="AE121" t="str">
            <v>Operational</v>
          </cell>
          <cell r="AF121" t="str">
            <v>Operational</v>
          </cell>
        </row>
        <row r="122">
          <cell r="N122" t="str">
            <v>Brazil</v>
          </cell>
          <cell r="W122" t="str">
            <v>Operational</v>
          </cell>
          <cell r="X122" t="str">
            <v>Operational</v>
          </cell>
          <cell r="Y122" t="str">
            <v>Operational</v>
          </cell>
          <cell r="Z122" t="str">
            <v>Operational</v>
          </cell>
          <cell r="AA122" t="str">
            <v>Operational</v>
          </cell>
          <cell r="AB122" t="str">
            <v>Operational</v>
          </cell>
          <cell r="AC122" t="str">
            <v>Operational</v>
          </cell>
          <cell r="AD122" t="str">
            <v>Operational</v>
          </cell>
          <cell r="AE122" t="str">
            <v>Operational</v>
          </cell>
          <cell r="AF122" t="str">
            <v>Operational</v>
          </cell>
        </row>
        <row r="123">
          <cell r="N123" t="str">
            <v>Brazil</v>
          </cell>
          <cell r="W123" t="str">
            <v>Operational</v>
          </cell>
          <cell r="X123" t="str">
            <v>Operational</v>
          </cell>
          <cell r="Y123" t="str">
            <v>Operational</v>
          </cell>
          <cell r="Z123" t="str">
            <v>Operational</v>
          </cell>
          <cell r="AA123" t="str">
            <v>Operational</v>
          </cell>
          <cell r="AB123" t="str">
            <v>Operational</v>
          </cell>
          <cell r="AC123" t="str">
            <v>Operational</v>
          </cell>
          <cell r="AD123" t="str">
            <v>Operational</v>
          </cell>
          <cell r="AE123" t="str">
            <v>Operational</v>
          </cell>
          <cell r="AF123" t="str">
            <v>Operational</v>
          </cell>
        </row>
        <row r="124">
          <cell r="N124" t="str">
            <v>Chile</v>
          </cell>
          <cell r="W124" t="str">
            <v>Operational</v>
          </cell>
          <cell r="X124" t="str">
            <v>Operational</v>
          </cell>
          <cell r="Y124" t="str">
            <v>Operational</v>
          </cell>
          <cell r="Z124" t="str">
            <v>Operational</v>
          </cell>
          <cell r="AA124" t="str">
            <v>Operational</v>
          </cell>
          <cell r="AB124" t="str">
            <v>Operational</v>
          </cell>
          <cell r="AC124" t="str">
            <v>Operational</v>
          </cell>
          <cell r="AD124" t="str">
            <v>Operational</v>
          </cell>
          <cell r="AE124" t="str">
            <v>Operational</v>
          </cell>
          <cell r="AF124" t="str">
            <v>Operational</v>
          </cell>
        </row>
        <row r="125">
          <cell r="N125" t="str">
            <v>Chile</v>
          </cell>
          <cell r="W125" t="str">
            <v>Operational</v>
          </cell>
          <cell r="X125" t="str">
            <v>Operational</v>
          </cell>
          <cell r="Y125" t="str">
            <v>Operational</v>
          </cell>
          <cell r="Z125" t="str">
            <v>Operational</v>
          </cell>
          <cell r="AA125" t="str">
            <v>Operational</v>
          </cell>
          <cell r="AB125" t="str">
            <v>Operational</v>
          </cell>
          <cell r="AC125" t="str">
            <v>Operational</v>
          </cell>
          <cell r="AD125" t="str">
            <v>Operational</v>
          </cell>
          <cell r="AE125" t="str">
            <v>Operational</v>
          </cell>
          <cell r="AF125" t="str">
            <v>Operational</v>
          </cell>
        </row>
        <row r="126">
          <cell r="N126" t="str">
            <v>Colombia</v>
          </cell>
          <cell r="W126" t="str">
            <v>Operational</v>
          </cell>
          <cell r="X126" t="str">
            <v>Operational</v>
          </cell>
          <cell r="Y126" t="str">
            <v>Operational</v>
          </cell>
          <cell r="Z126" t="str">
            <v>Operational</v>
          </cell>
          <cell r="AA126" t="str">
            <v>Operational</v>
          </cell>
          <cell r="AB126" t="str">
            <v>Operational</v>
          </cell>
          <cell r="AC126" t="str">
            <v>Operational</v>
          </cell>
          <cell r="AD126" t="str">
            <v>Operational</v>
          </cell>
          <cell r="AE126" t="str">
            <v>Operational</v>
          </cell>
          <cell r="AF126" t="str">
            <v>Operational</v>
          </cell>
        </row>
        <row r="127">
          <cell r="N127" t="str">
            <v>Chile</v>
          </cell>
          <cell r="W127" t="str">
            <v>Operational</v>
          </cell>
          <cell r="X127" t="str">
            <v>Operational</v>
          </cell>
          <cell r="Y127" t="str">
            <v>Operational</v>
          </cell>
          <cell r="Z127" t="str">
            <v>Operational</v>
          </cell>
          <cell r="AA127" t="str">
            <v>Operational</v>
          </cell>
          <cell r="AB127" t="str">
            <v>Operational</v>
          </cell>
          <cell r="AC127" t="str">
            <v>Operational</v>
          </cell>
          <cell r="AD127" t="str">
            <v>Operational</v>
          </cell>
          <cell r="AE127" t="str">
            <v>Operational</v>
          </cell>
          <cell r="AF127" t="str">
            <v>Operational</v>
          </cell>
        </row>
        <row r="128">
          <cell r="N128" t="str">
            <v>Chile</v>
          </cell>
          <cell r="W128" t="str">
            <v>Operational</v>
          </cell>
          <cell r="X128" t="str">
            <v>Operational</v>
          </cell>
          <cell r="Y128" t="str">
            <v>Operational</v>
          </cell>
          <cell r="Z128" t="str">
            <v>Operational</v>
          </cell>
          <cell r="AA128" t="str">
            <v>Operational</v>
          </cell>
          <cell r="AB128" t="str">
            <v>Operational</v>
          </cell>
          <cell r="AC128" t="str">
            <v>Operational</v>
          </cell>
          <cell r="AD128" t="str">
            <v>Operational</v>
          </cell>
          <cell r="AE128" t="str">
            <v>Operational</v>
          </cell>
          <cell r="AF128" t="str">
            <v>Operational</v>
          </cell>
        </row>
        <row r="129">
          <cell r="N129" t="str">
            <v>Colombia</v>
          </cell>
          <cell r="W129" t="str">
            <v>Operational</v>
          </cell>
          <cell r="X129" t="str">
            <v>Operational</v>
          </cell>
          <cell r="Y129" t="str">
            <v>Operational</v>
          </cell>
          <cell r="Z129" t="str">
            <v>Operational</v>
          </cell>
          <cell r="AA129" t="str">
            <v>Operational</v>
          </cell>
          <cell r="AB129" t="str">
            <v>Operational</v>
          </cell>
          <cell r="AC129" t="str">
            <v>Operational</v>
          </cell>
          <cell r="AD129" t="str">
            <v>Operational</v>
          </cell>
          <cell r="AE129" t="str">
            <v>Operational</v>
          </cell>
          <cell r="AF129" t="str">
            <v>Operational</v>
          </cell>
        </row>
        <row r="130">
          <cell r="N130" t="str">
            <v>Colombia</v>
          </cell>
          <cell r="W130" t="str">
            <v>Operational</v>
          </cell>
          <cell r="X130" t="str">
            <v>Operational</v>
          </cell>
          <cell r="Y130" t="str">
            <v>Operational</v>
          </cell>
          <cell r="Z130" t="str">
            <v>Operational</v>
          </cell>
          <cell r="AA130" t="str">
            <v>Operational</v>
          </cell>
          <cell r="AB130" t="str">
            <v>Operational</v>
          </cell>
          <cell r="AC130" t="str">
            <v>Operational</v>
          </cell>
          <cell r="AD130" t="str">
            <v>Operational</v>
          </cell>
          <cell r="AE130" t="str">
            <v>Operational</v>
          </cell>
          <cell r="AF130" t="str">
            <v>Operational</v>
          </cell>
        </row>
        <row r="131">
          <cell r="N131" t="str">
            <v>Colombia</v>
          </cell>
          <cell r="W131" t="str">
            <v>Operational</v>
          </cell>
          <cell r="X131" t="str">
            <v>Operational</v>
          </cell>
          <cell r="Y131" t="str">
            <v>Operational</v>
          </cell>
          <cell r="Z131" t="str">
            <v>Operational</v>
          </cell>
          <cell r="AA131" t="str">
            <v>Operational</v>
          </cell>
          <cell r="AB131" t="str">
            <v>Operational</v>
          </cell>
          <cell r="AC131" t="str">
            <v>Operational</v>
          </cell>
          <cell r="AD131" t="str">
            <v>Operational</v>
          </cell>
          <cell r="AE131" t="str">
            <v>Operational</v>
          </cell>
          <cell r="AF131" t="str">
            <v>Operational</v>
          </cell>
        </row>
        <row r="132">
          <cell r="N132" t="str">
            <v>Brazil</v>
          </cell>
          <cell r="W132" t="str">
            <v>Operational</v>
          </cell>
          <cell r="X132" t="str">
            <v>Operational</v>
          </cell>
          <cell r="Y132" t="str">
            <v>Operational</v>
          </cell>
          <cell r="Z132" t="str">
            <v>Operational</v>
          </cell>
          <cell r="AA132" t="str">
            <v>Operational</v>
          </cell>
          <cell r="AB132" t="str">
            <v>Operational</v>
          </cell>
          <cell r="AC132" t="str">
            <v>Operational</v>
          </cell>
          <cell r="AD132" t="str">
            <v>Operational</v>
          </cell>
          <cell r="AE132" t="str">
            <v>Operational</v>
          </cell>
          <cell r="AF132" t="str">
            <v>Operational</v>
          </cell>
        </row>
        <row r="133">
          <cell r="N133" t="str">
            <v>Brazil</v>
          </cell>
          <cell r="W133" t="str">
            <v>Operational</v>
          </cell>
          <cell r="X133" t="str">
            <v>Operational</v>
          </cell>
          <cell r="Y133" t="str">
            <v>Operational</v>
          </cell>
          <cell r="Z133" t="str">
            <v>Operational</v>
          </cell>
          <cell r="AA133" t="str">
            <v>Operational</v>
          </cell>
          <cell r="AB133" t="str">
            <v>Operational</v>
          </cell>
          <cell r="AC133" t="str">
            <v>Operational</v>
          </cell>
          <cell r="AD133" t="str">
            <v>Operational</v>
          </cell>
          <cell r="AE133" t="str">
            <v>Operational</v>
          </cell>
          <cell r="AF133" t="str">
            <v>Operational</v>
          </cell>
        </row>
        <row r="134">
          <cell r="N134" t="str">
            <v>Brazil</v>
          </cell>
          <cell r="W134" t="str">
            <v>Operational</v>
          </cell>
          <cell r="X134" t="str">
            <v>Operational</v>
          </cell>
          <cell r="Y134" t="str">
            <v>Operational</v>
          </cell>
          <cell r="Z134" t="str">
            <v>Operational</v>
          </cell>
          <cell r="AA134" t="str">
            <v>Operational</v>
          </cell>
          <cell r="AB134" t="str">
            <v>Operational</v>
          </cell>
          <cell r="AC134" t="str">
            <v>Operational</v>
          </cell>
          <cell r="AD134" t="str">
            <v>Operational</v>
          </cell>
          <cell r="AE134" t="str">
            <v>Operational</v>
          </cell>
          <cell r="AF134" t="str">
            <v>Operational</v>
          </cell>
        </row>
        <row r="135">
          <cell r="N135" t="str">
            <v>Brazil</v>
          </cell>
          <cell r="W135" t="str">
            <v>Operational</v>
          </cell>
          <cell r="X135" t="str">
            <v>Operational</v>
          </cell>
          <cell r="Y135" t="str">
            <v>Operational</v>
          </cell>
          <cell r="Z135" t="str">
            <v>Operational</v>
          </cell>
          <cell r="AA135" t="str">
            <v>Operational</v>
          </cell>
          <cell r="AB135" t="str">
            <v>Operational</v>
          </cell>
          <cell r="AC135" t="str">
            <v>Operational</v>
          </cell>
          <cell r="AD135" t="str">
            <v>Operational</v>
          </cell>
          <cell r="AE135" t="str">
            <v>Operational</v>
          </cell>
          <cell r="AF135" t="str">
            <v>Operational</v>
          </cell>
        </row>
        <row r="136">
          <cell r="N136" t="str">
            <v>Argentina</v>
          </cell>
          <cell r="W136" t="str">
            <v>Operational</v>
          </cell>
          <cell r="X136" t="str">
            <v>Operational</v>
          </cell>
          <cell r="Y136" t="str">
            <v>Operational</v>
          </cell>
          <cell r="Z136" t="str">
            <v>Operational</v>
          </cell>
          <cell r="AA136" t="str">
            <v>Operational</v>
          </cell>
          <cell r="AB136" t="str">
            <v>Operational</v>
          </cell>
          <cell r="AC136" t="str">
            <v>Operational</v>
          </cell>
          <cell r="AD136" t="str">
            <v>Operational</v>
          </cell>
          <cell r="AE136" t="str">
            <v>Operational</v>
          </cell>
          <cell r="AF136" t="str">
            <v>Operational</v>
          </cell>
        </row>
        <row r="137">
          <cell r="N137" t="str">
            <v>Colombia</v>
          </cell>
          <cell r="W137" t="str">
            <v>Operational</v>
          </cell>
          <cell r="X137" t="str">
            <v>Operational</v>
          </cell>
          <cell r="Y137" t="str">
            <v>Operational</v>
          </cell>
          <cell r="Z137" t="str">
            <v>Operational</v>
          </cell>
          <cell r="AA137" t="str">
            <v>Operational</v>
          </cell>
          <cell r="AB137" t="str">
            <v>Operational</v>
          </cell>
          <cell r="AC137" t="str">
            <v>Operational</v>
          </cell>
          <cell r="AD137" t="str">
            <v>Operational</v>
          </cell>
          <cell r="AE137" t="str">
            <v>Operational</v>
          </cell>
          <cell r="AF137" t="str">
            <v>Operational</v>
          </cell>
        </row>
        <row r="138">
          <cell r="N138" t="str">
            <v>Brazil</v>
          </cell>
          <cell r="W138" t="str">
            <v>Under Construction</v>
          </cell>
          <cell r="X138" t="str">
            <v>Operational</v>
          </cell>
          <cell r="Y138" t="str">
            <v>Operational</v>
          </cell>
          <cell r="Z138" t="str">
            <v>Operational</v>
          </cell>
          <cell r="AA138" t="str">
            <v>Operational</v>
          </cell>
          <cell r="AB138" t="str">
            <v>Operational</v>
          </cell>
          <cell r="AC138" t="str">
            <v>Operational</v>
          </cell>
          <cell r="AD138" t="str">
            <v>Operational</v>
          </cell>
          <cell r="AE138" t="str">
            <v>Operational</v>
          </cell>
          <cell r="AF138" t="str">
            <v>Operational</v>
          </cell>
        </row>
        <row r="139">
          <cell r="N139" t="str">
            <v>Brazil</v>
          </cell>
          <cell r="W139" t="str">
            <v>Operational</v>
          </cell>
          <cell r="X139" t="str">
            <v>Operational</v>
          </cell>
          <cell r="Y139" t="str">
            <v>Operational</v>
          </cell>
          <cell r="Z139" t="str">
            <v>Operational</v>
          </cell>
          <cell r="AA139" t="str">
            <v>Operational</v>
          </cell>
          <cell r="AB139" t="str">
            <v>Operational</v>
          </cell>
          <cell r="AC139" t="str">
            <v>Operational</v>
          </cell>
          <cell r="AD139" t="str">
            <v>Operational</v>
          </cell>
          <cell r="AE139" t="str">
            <v>Operational</v>
          </cell>
          <cell r="AF139" t="str">
            <v>Operational</v>
          </cell>
        </row>
        <row r="140">
          <cell r="N140" t="str">
            <v>Mexico</v>
          </cell>
          <cell r="W140" t="str">
            <v>Operational</v>
          </cell>
          <cell r="X140" t="str">
            <v>Operational</v>
          </cell>
          <cell r="Y140" t="str">
            <v>Operational</v>
          </cell>
          <cell r="Z140" t="str">
            <v>Operational</v>
          </cell>
          <cell r="AA140" t="str">
            <v>Operational</v>
          </cell>
          <cell r="AB140" t="str">
            <v>Operational</v>
          </cell>
          <cell r="AC140" t="str">
            <v>Operational</v>
          </cell>
          <cell r="AD140" t="str">
            <v>Operational</v>
          </cell>
          <cell r="AE140" t="str">
            <v>Operational</v>
          </cell>
          <cell r="AF140" t="str">
            <v>Operational</v>
          </cell>
        </row>
        <row r="141">
          <cell r="N141" t="str">
            <v>Colombia</v>
          </cell>
          <cell r="W141" t="str">
            <v>Operational</v>
          </cell>
          <cell r="X141" t="str">
            <v>Operational</v>
          </cell>
          <cell r="Y141" t="str">
            <v>Operational</v>
          </cell>
          <cell r="Z141" t="str">
            <v>Operational</v>
          </cell>
          <cell r="AA141" t="str">
            <v>Operational</v>
          </cell>
          <cell r="AB141" t="str">
            <v>Operational</v>
          </cell>
          <cell r="AC141" t="str">
            <v>Operational</v>
          </cell>
          <cell r="AD141" t="str">
            <v>Operational</v>
          </cell>
          <cell r="AE141" t="str">
            <v>Operational</v>
          </cell>
          <cell r="AF141" t="str">
            <v>Operational</v>
          </cell>
        </row>
        <row r="142">
          <cell r="N142" t="str">
            <v>Ecuador</v>
          </cell>
          <cell r="W142" t="str">
            <v>Operational</v>
          </cell>
          <cell r="X142" t="str">
            <v>Operational</v>
          </cell>
          <cell r="Y142" t="str">
            <v>Operational</v>
          </cell>
          <cell r="Z142" t="str">
            <v>Operational</v>
          </cell>
          <cell r="AA142" t="str">
            <v>Operational</v>
          </cell>
          <cell r="AB142" t="str">
            <v>Operational</v>
          </cell>
          <cell r="AC142" t="str">
            <v>Operational</v>
          </cell>
          <cell r="AD142" t="str">
            <v>Operational</v>
          </cell>
          <cell r="AE142" t="str">
            <v>Operational</v>
          </cell>
          <cell r="AF142" t="str">
            <v>Operational</v>
          </cell>
        </row>
        <row r="143">
          <cell r="N143" t="str">
            <v>Brazil</v>
          </cell>
          <cell r="W143" t="str">
            <v>Under Construction</v>
          </cell>
          <cell r="X143" t="str">
            <v>Under Construction</v>
          </cell>
          <cell r="Y143" t="str">
            <v>Under Construction</v>
          </cell>
          <cell r="Z143" t="str">
            <v>Under Construction</v>
          </cell>
          <cell r="AA143" t="str">
            <v>Under Construction</v>
          </cell>
          <cell r="AB143" t="str">
            <v>Under Construction</v>
          </cell>
          <cell r="AC143" t="str">
            <v>Under Construction</v>
          </cell>
          <cell r="AD143" t="str">
            <v>Under Construction</v>
          </cell>
          <cell r="AE143" t="str">
            <v>Operational</v>
          </cell>
          <cell r="AF143" t="str">
            <v>Operational</v>
          </cell>
        </row>
        <row r="144">
          <cell r="N144" t="str">
            <v>Brazil</v>
          </cell>
          <cell r="W144" t="str">
            <v>Under Construction</v>
          </cell>
          <cell r="X144" t="str">
            <v>Under Construction</v>
          </cell>
          <cell r="Y144" t="str">
            <v>Under Construction</v>
          </cell>
          <cell r="Z144" t="str">
            <v>Under Construction</v>
          </cell>
          <cell r="AA144" t="str">
            <v>Under Construction</v>
          </cell>
          <cell r="AB144" t="str">
            <v>Under Construction</v>
          </cell>
          <cell r="AC144" t="str">
            <v>Under Construction</v>
          </cell>
          <cell r="AD144" t="str">
            <v>Under Construction</v>
          </cell>
          <cell r="AE144" t="str">
            <v>Under Construction</v>
          </cell>
          <cell r="AF144" t="str">
            <v>Under Construction</v>
          </cell>
        </row>
        <row r="145">
          <cell r="N145" t="str">
            <v>Peru</v>
          </cell>
          <cell r="W145" t="str">
            <v>Under Construction</v>
          </cell>
          <cell r="X145" t="str">
            <v>Under Construction</v>
          </cell>
          <cell r="Y145" t="str">
            <v>Under Construction</v>
          </cell>
          <cell r="Z145" t="str">
            <v>Under Construction</v>
          </cell>
          <cell r="AA145" t="str">
            <v>Under Construction</v>
          </cell>
          <cell r="AB145" t="str">
            <v>Under Construction</v>
          </cell>
          <cell r="AC145" t="str">
            <v>Under Construction</v>
          </cell>
          <cell r="AD145" t="str">
            <v>Under Construction</v>
          </cell>
          <cell r="AE145" t="str">
            <v>Under Construction</v>
          </cell>
          <cell r="AF145" t="str">
            <v>Under Construction</v>
          </cell>
        </row>
        <row r="146">
          <cell r="N146" t="str">
            <v>Argentina</v>
          </cell>
          <cell r="W146" t="str">
            <v>Operational</v>
          </cell>
          <cell r="X146" t="str">
            <v>Operational</v>
          </cell>
          <cell r="Y146" t="str">
            <v>Operational</v>
          </cell>
          <cell r="Z146" t="str">
            <v>Operational</v>
          </cell>
          <cell r="AA146" t="str">
            <v>Operational</v>
          </cell>
          <cell r="AB146" t="str">
            <v>Operational</v>
          </cell>
          <cell r="AC146" t="str">
            <v>Operational</v>
          </cell>
          <cell r="AD146" t="str">
            <v>Operational</v>
          </cell>
          <cell r="AE146" t="str">
            <v>Operational</v>
          </cell>
          <cell r="AF146" t="str">
            <v>Operational</v>
          </cell>
        </row>
        <row r="147">
          <cell r="N147" t="str">
            <v>Argentina</v>
          </cell>
          <cell r="W147" t="str">
            <v>Operational</v>
          </cell>
          <cell r="X147" t="str">
            <v>Operational</v>
          </cell>
          <cell r="Y147" t="str">
            <v>Operational</v>
          </cell>
          <cell r="Z147" t="str">
            <v>Operational</v>
          </cell>
          <cell r="AA147" t="str">
            <v>Operational</v>
          </cell>
          <cell r="AB147" t="str">
            <v>Operational</v>
          </cell>
          <cell r="AC147" t="str">
            <v>Operational</v>
          </cell>
          <cell r="AD147" t="str">
            <v>Operational</v>
          </cell>
          <cell r="AE147" t="str">
            <v>Operational</v>
          </cell>
          <cell r="AF147" t="str">
            <v>Operational</v>
          </cell>
        </row>
        <row r="148">
          <cell r="N148" t="str">
            <v>Argentina</v>
          </cell>
          <cell r="W148" t="str">
            <v>Operational</v>
          </cell>
          <cell r="X148" t="str">
            <v>Operational</v>
          </cell>
          <cell r="Y148" t="str">
            <v>Operational</v>
          </cell>
          <cell r="Z148" t="str">
            <v>Operational</v>
          </cell>
          <cell r="AA148" t="str">
            <v>Operational</v>
          </cell>
          <cell r="AB148" t="str">
            <v>Operational</v>
          </cell>
          <cell r="AC148" t="str">
            <v>Operational</v>
          </cell>
          <cell r="AD148" t="str">
            <v>Operational</v>
          </cell>
          <cell r="AE148" t="str">
            <v>Operational</v>
          </cell>
          <cell r="AF148" t="str">
            <v>Operational</v>
          </cell>
        </row>
        <row r="149">
          <cell r="N149" t="str">
            <v>Argentina</v>
          </cell>
          <cell r="W149" t="str">
            <v>Operational</v>
          </cell>
          <cell r="X149" t="str">
            <v>Operational</v>
          </cell>
          <cell r="Y149" t="str">
            <v>Operational</v>
          </cell>
          <cell r="Z149" t="str">
            <v>Operational</v>
          </cell>
          <cell r="AA149" t="str">
            <v>Operational</v>
          </cell>
          <cell r="AB149" t="str">
            <v>Operational</v>
          </cell>
          <cell r="AC149" t="str">
            <v>Operational</v>
          </cell>
          <cell r="AD149" t="str">
            <v>Operational</v>
          </cell>
          <cell r="AE149" t="str">
            <v>Operational</v>
          </cell>
          <cell r="AF149" t="str">
            <v>Operational</v>
          </cell>
        </row>
        <row r="150">
          <cell r="N150" t="str">
            <v>Argentina</v>
          </cell>
          <cell r="W150" t="str">
            <v>Operational</v>
          </cell>
          <cell r="X150" t="str">
            <v>Operational</v>
          </cell>
          <cell r="Y150" t="str">
            <v>Operational</v>
          </cell>
          <cell r="Z150" t="str">
            <v>Operational</v>
          </cell>
          <cell r="AA150" t="str">
            <v>Operational</v>
          </cell>
          <cell r="AB150" t="str">
            <v>Operational</v>
          </cell>
          <cell r="AC150" t="str">
            <v>Operational</v>
          </cell>
          <cell r="AD150" t="str">
            <v>Operational</v>
          </cell>
          <cell r="AE150" t="str">
            <v>Operational</v>
          </cell>
          <cell r="AF150" t="str">
            <v>Operational</v>
          </cell>
        </row>
        <row r="151">
          <cell r="N151" t="str">
            <v>Brazil</v>
          </cell>
          <cell r="W151" t="str">
            <v>Operational</v>
          </cell>
          <cell r="X151" t="str">
            <v>Operational</v>
          </cell>
          <cell r="Y151" t="str">
            <v>Operational</v>
          </cell>
          <cell r="Z151" t="str">
            <v>Operational</v>
          </cell>
          <cell r="AA151" t="str">
            <v>Operational</v>
          </cell>
          <cell r="AB151" t="str">
            <v>Operational</v>
          </cell>
          <cell r="AC151" t="str">
            <v>Operational</v>
          </cell>
          <cell r="AD151" t="str">
            <v>Operational</v>
          </cell>
          <cell r="AE151" t="str">
            <v>Operational</v>
          </cell>
          <cell r="AF151" t="str">
            <v>Operational</v>
          </cell>
        </row>
        <row r="152">
          <cell r="N152" t="str">
            <v>Brazil</v>
          </cell>
          <cell r="W152" t="str">
            <v>Operational</v>
          </cell>
          <cell r="X152" t="str">
            <v>Operational</v>
          </cell>
          <cell r="Y152" t="str">
            <v>Operational</v>
          </cell>
          <cell r="Z152" t="str">
            <v>Operational</v>
          </cell>
          <cell r="AA152" t="str">
            <v>Operational</v>
          </cell>
          <cell r="AB152" t="str">
            <v>Operational</v>
          </cell>
          <cell r="AC152" t="str">
            <v>Operational</v>
          </cell>
          <cell r="AD152" t="str">
            <v>Operational</v>
          </cell>
          <cell r="AE152" t="str">
            <v>Operational</v>
          </cell>
          <cell r="AF152" t="str">
            <v>Operational</v>
          </cell>
        </row>
        <row r="153">
          <cell r="N153" t="str">
            <v>Costa Rica</v>
          </cell>
          <cell r="W153" t="str">
            <v>Operational</v>
          </cell>
          <cell r="X153" t="str">
            <v>Operational</v>
          </cell>
          <cell r="Y153" t="str">
            <v>Operational</v>
          </cell>
          <cell r="Z153" t="str">
            <v>Operational</v>
          </cell>
          <cell r="AA153" t="str">
            <v>Operational</v>
          </cell>
          <cell r="AB153" t="str">
            <v>Operational</v>
          </cell>
          <cell r="AC153" t="str">
            <v>Operational</v>
          </cell>
          <cell r="AD153" t="str">
            <v>Operational</v>
          </cell>
          <cell r="AE153" t="str">
            <v>Operational</v>
          </cell>
          <cell r="AF153" t="str">
            <v>Operational</v>
          </cell>
        </row>
        <row r="154">
          <cell r="N154" t="str">
            <v>Jamaica</v>
          </cell>
          <cell r="W154" t="str">
            <v>Operational</v>
          </cell>
          <cell r="X154" t="str">
            <v>Operational</v>
          </cell>
          <cell r="Y154" t="str">
            <v>Operational</v>
          </cell>
          <cell r="Z154" t="str">
            <v>Operational</v>
          </cell>
          <cell r="AA154" t="str">
            <v>Operational</v>
          </cell>
          <cell r="AB154" t="str">
            <v>Operational</v>
          </cell>
          <cell r="AC154" t="str">
            <v>Operational</v>
          </cell>
          <cell r="AD154" t="str">
            <v>Operational</v>
          </cell>
          <cell r="AE154" t="str">
            <v>Operational</v>
          </cell>
          <cell r="AF154" t="str">
            <v>Operational</v>
          </cell>
        </row>
        <row r="155">
          <cell r="N155" t="str">
            <v>Mexico</v>
          </cell>
          <cell r="W155" t="str">
            <v>Operational</v>
          </cell>
          <cell r="X155" t="str">
            <v>Operational</v>
          </cell>
          <cell r="Y155" t="str">
            <v>Operational</v>
          </cell>
          <cell r="Z155" t="str">
            <v>Operational</v>
          </cell>
          <cell r="AA155" t="str">
            <v>Operational</v>
          </cell>
          <cell r="AB155" t="str">
            <v>Operational</v>
          </cell>
          <cell r="AC155" t="str">
            <v>Operational</v>
          </cell>
          <cell r="AD155" t="str">
            <v>Operational</v>
          </cell>
          <cell r="AE155" t="str">
            <v>Operational</v>
          </cell>
          <cell r="AF155" t="str">
            <v>Operational</v>
          </cell>
        </row>
        <row r="156">
          <cell r="N156" t="str">
            <v>Mexico</v>
          </cell>
          <cell r="W156" t="str">
            <v>Operational</v>
          </cell>
          <cell r="X156" t="str">
            <v>Operational</v>
          </cell>
          <cell r="Y156" t="str">
            <v>Operational</v>
          </cell>
          <cell r="Z156" t="str">
            <v>Operational</v>
          </cell>
          <cell r="AA156" t="str">
            <v>Operational</v>
          </cell>
          <cell r="AB156" t="str">
            <v>Operational</v>
          </cell>
          <cell r="AC156" t="str">
            <v>Operational</v>
          </cell>
          <cell r="AD156" t="str">
            <v>Operational</v>
          </cell>
          <cell r="AE156" t="str">
            <v>Operational</v>
          </cell>
          <cell r="AF156" t="str">
            <v>Operational</v>
          </cell>
        </row>
        <row r="157">
          <cell r="N157" t="str">
            <v>Colombia</v>
          </cell>
          <cell r="W157" t="str">
            <v>Under Construction</v>
          </cell>
          <cell r="X157" t="str">
            <v>Under Construction</v>
          </cell>
          <cell r="Y157" t="str">
            <v>Under Construction</v>
          </cell>
          <cell r="Z157" t="str">
            <v>Under Construction</v>
          </cell>
          <cell r="AA157" t="str">
            <v>Under Construction</v>
          </cell>
          <cell r="AB157" t="str">
            <v>Under Construction</v>
          </cell>
          <cell r="AC157" t="str">
            <v>Under Construction</v>
          </cell>
          <cell r="AD157" t="str">
            <v>Under Construction</v>
          </cell>
          <cell r="AE157" t="str">
            <v>Under Construction</v>
          </cell>
          <cell r="AF157" t="str">
            <v>Under Construction</v>
          </cell>
        </row>
        <row r="158">
          <cell r="N158" t="str">
            <v>Brazil</v>
          </cell>
          <cell r="W158" t="str">
            <v>Operational</v>
          </cell>
          <cell r="X158" t="str">
            <v>Operational</v>
          </cell>
          <cell r="Y158" t="str">
            <v>Operational</v>
          </cell>
          <cell r="Z158" t="str">
            <v>Operational</v>
          </cell>
          <cell r="AA158" t="str">
            <v>Operational</v>
          </cell>
          <cell r="AB158" t="str">
            <v>Operational</v>
          </cell>
          <cell r="AC158" t="str">
            <v>Operational</v>
          </cell>
          <cell r="AD158" t="str">
            <v>Operational</v>
          </cell>
          <cell r="AE158" t="str">
            <v>Operational</v>
          </cell>
          <cell r="AF158" t="str">
            <v>Operational</v>
          </cell>
        </row>
        <row r="159">
          <cell r="N159" t="str">
            <v>Brazil</v>
          </cell>
          <cell r="W159" t="str">
            <v>Operational</v>
          </cell>
          <cell r="X159" t="str">
            <v>Operational</v>
          </cell>
          <cell r="Y159" t="str">
            <v>Operational</v>
          </cell>
          <cell r="Z159" t="str">
            <v>Operational</v>
          </cell>
          <cell r="AA159" t="str">
            <v>Operational</v>
          </cell>
          <cell r="AB159" t="str">
            <v>Operational</v>
          </cell>
          <cell r="AC159" t="str">
            <v>Operational</v>
          </cell>
          <cell r="AD159" t="str">
            <v>Operational</v>
          </cell>
          <cell r="AE159" t="str">
            <v>Operational</v>
          </cell>
          <cell r="AF159" t="str">
            <v>Operational</v>
          </cell>
        </row>
        <row r="160">
          <cell r="N160" t="str">
            <v>Brazil</v>
          </cell>
          <cell r="W160" t="str">
            <v>Operational</v>
          </cell>
          <cell r="X160" t="str">
            <v>Operational</v>
          </cell>
          <cell r="Y160" t="str">
            <v>Operational</v>
          </cell>
          <cell r="Z160" t="str">
            <v>Operational</v>
          </cell>
          <cell r="AA160" t="str">
            <v>Operational</v>
          </cell>
          <cell r="AB160" t="str">
            <v>Operational</v>
          </cell>
          <cell r="AC160" t="str">
            <v>Operational</v>
          </cell>
          <cell r="AD160" t="str">
            <v>Operational</v>
          </cell>
          <cell r="AE160" t="str">
            <v>Operational</v>
          </cell>
          <cell r="AF160" t="str">
            <v>Operational</v>
          </cell>
        </row>
        <row r="161">
          <cell r="N161" t="str">
            <v>Brazil</v>
          </cell>
          <cell r="W161" t="str">
            <v>Operational</v>
          </cell>
          <cell r="X161" t="str">
            <v>Operational</v>
          </cell>
          <cell r="Y161" t="str">
            <v>Operational</v>
          </cell>
          <cell r="Z161" t="str">
            <v>Operational</v>
          </cell>
          <cell r="AA161" t="str">
            <v>Operational</v>
          </cell>
          <cell r="AB161" t="str">
            <v>Operational</v>
          </cell>
          <cell r="AC161" t="str">
            <v>Operational</v>
          </cell>
          <cell r="AD161" t="str">
            <v>Operational</v>
          </cell>
          <cell r="AE161" t="str">
            <v>Operational</v>
          </cell>
          <cell r="AF161" t="str">
            <v>Operational</v>
          </cell>
        </row>
        <row r="162">
          <cell r="N162" t="str">
            <v>Brazil</v>
          </cell>
          <cell r="W162" t="str">
            <v>Operational</v>
          </cell>
          <cell r="X162" t="str">
            <v>Operational</v>
          </cell>
          <cell r="Y162" t="str">
            <v>Operational</v>
          </cell>
          <cell r="Z162" t="str">
            <v>Operational</v>
          </cell>
          <cell r="AA162" t="str">
            <v>Operational</v>
          </cell>
          <cell r="AB162" t="str">
            <v>Operational</v>
          </cell>
          <cell r="AC162" t="str">
            <v>Operational</v>
          </cell>
          <cell r="AD162" t="str">
            <v>Operational</v>
          </cell>
          <cell r="AE162" t="str">
            <v>Operational</v>
          </cell>
          <cell r="AF162" t="str">
            <v>Operational</v>
          </cell>
        </row>
        <row r="163">
          <cell r="N163" t="str">
            <v>Brazil</v>
          </cell>
          <cell r="W163" t="str">
            <v>Operational</v>
          </cell>
          <cell r="X163" t="str">
            <v>Operational</v>
          </cell>
          <cell r="Y163" t="str">
            <v>Operational</v>
          </cell>
          <cell r="Z163" t="str">
            <v>Operational</v>
          </cell>
          <cell r="AA163" t="str">
            <v>Operational</v>
          </cell>
          <cell r="AB163" t="str">
            <v>Operational</v>
          </cell>
          <cell r="AC163" t="str">
            <v>Operational</v>
          </cell>
          <cell r="AD163" t="str">
            <v>Operational</v>
          </cell>
          <cell r="AE163" t="str">
            <v>Operational</v>
          </cell>
          <cell r="AF163" t="str">
            <v>Operational</v>
          </cell>
        </row>
        <row r="164">
          <cell r="N164" t="str">
            <v>Chile</v>
          </cell>
          <cell r="W164" t="str">
            <v>Under Construction</v>
          </cell>
          <cell r="X164" t="str">
            <v>Under Construction</v>
          </cell>
          <cell r="Y164" t="str">
            <v>Under Construction</v>
          </cell>
          <cell r="Z164" t="str">
            <v>Under Construction</v>
          </cell>
          <cell r="AA164" t="str">
            <v>Under Construction</v>
          </cell>
          <cell r="AB164" t="str">
            <v>Under Construction</v>
          </cell>
          <cell r="AC164" t="str">
            <v>Under Construction</v>
          </cell>
          <cell r="AD164" t="str">
            <v>Under Construction</v>
          </cell>
          <cell r="AE164" t="str">
            <v>Under Construction</v>
          </cell>
          <cell r="AF164" t="str">
            <v>Under Construction</v>
          </cell>
        </row>
        <row r="165">
          <cell r="N165" t="str">
            <v>Colombia</v>
          </cell>
          <cell r="W165" t="str">
            <v>Under Construction</v>
          </cell>
          <cell r="X165" t="str">
            <v>Under Construction</v>
          </cell>
          <cell r="Y165" t="str">
            <v>Under Construction</v>
          </cell>
          <cell r="Z165" t="str">
            <v>Under Construction</v>
          </cell>
          <cell r="AA165" t="str">
            <v>Under Construction</v>
          </cell>
          <cell r="AB165" t="str">
            <v>Under Construction</v>
          </cell>
          <cell r="AC165" t="str">
            <v>Under Construction</v>
          </cell>
          <cell r="AD165" t="str">
            <v>Under Construction</v>
          </cell>
          <cell r="AE165" t="str">
            <v>Under Construction</v>
          </cell>
          <cell r="AF165" t="str">
            <v>Under Construction</v>
          </cell>
        </row>
        <row r="166">
          <cell r="N166" t="str">
            <v>Colombia</v>
          </cell>
          <cell r="W166" t="str">
            <v>Under Construction</v>
          </cell>
          <cell r="X166" t="str">
            <v>Under Construction</v>
          </cell>
          <cell r="Y166" t="str">
            <v>Under Construction</v>
          </cell>
          <cell r="Z166" t="str">
            <v>Under Construction</v>
          </cell>
          <cell r="AA166" t="str">
            <v>Under Construction</v>
          </cell>
          <cell r="AB166" t="str">
            <v>Under Construction</v>
          </cell>
          <cell r="AC166" t="str">
            <v>Under Construction</v>
          </cell>
          <cell r="AD166" t="str">
            <v>Under Construction</v>
          </cell>
          <cell r="AE166" t="str">
            <v>Under Construction</v>
          </cell>
          <cell r="AF166" t="str">
            <v>Under Construction</v>
          </cell>
        </row>
        <row r="167">
          <cell r="N167" t="str">
            <v>Costa Rica</v>
          </cell>
          <cell r="W167" t="str">
            <v>Operational</v>
          </cell>
          <cell r="X167" t="str">
            <v>Operational</v>
          </cell>
          <cell r="Y167" t="str">
            <v>Operational</v>
          </cell>
          <cell r="Z167" t="str">
            <v>Operational</v>
          </cell>
          <cell r="AA167" t="str">
            <v>Operational</v>
          </cell>
          <cell r="AB167" t="str">
            <v>Operational</v>
          </cell>
          <cell r="AC167" t="str">
            <v>Operational</v>
          </cell>
          <cell r="AD167" t="str">
            <v>Operational</v>
          </cell>
          <cell r="AE167" t="str">
            <v>Operational</v>
          </cell>
          <cell r="AF167" t="str">
            <v>Operational</v>
          </cell>
        </row>
        <row r="168">
          <cell r="N168" t="str">
            <v>Costa Rica</v>
          </cell>
          <cell r="W168" t="str">
            <v>Operational</v>
          </cell>
          <cell r="X168" t="str">
            <v>Operational</v>
          </cell>
          <cell r="Y168" t="str">
            <v>Operational</v>
          </cell>
          <cell r="Z168" t="str">
            <v>Operational</v>
          </cell>
          <cell r="AA168" t="str">
            <v>Operational</v>
          </cell>
          <cell r="AB168" t="str">
            <v>Operational</v>
          </cell>
          <cell r="AC168" t="str">
            <v>Operational</v>
          </cell>
          <cell r="AD168" t="str">
            <v>Operational</v>
          </cell>
          <cell r="AE168" t="str">
            <v>Operational</v>
          </cell>
          <cell r="AF168" t="str">
            <v>Operational</v>
          </cell>
        </row>
        <row r="169">
          <cell r="N169" t="str">
            <v>Costa Rica</v>
          </cell>
          <cell r="W169" t="str">
            <v>Operational</v>
          </cell>
          <cell r="X169" t="str">
            <v>Operational</v>
          </cell>
          <cell r="Y169" t="str">
            <v>Operational</v>
          </cell>
          <cell r="Z169" t="str">
            <v>Operational</v>
          </cell>
          <cell r="AA169" t="str">
            <v>Operational</v>
          </cell>
          <cell r="AB169" t="str">
            <v>Operational</v>
          </cell>
          <cell r="AC169" t="str">
            <v>Operational</v>
          </cell>
          <cell r="AD169" t="str">
            <v>Operational</v>
          </cell>
          <cell r="AE169" t="str">
            <v>Operational</v>
          </cell>
          <cell r="AF169" t="str">
            <v>Operational</v>
          </cell>
        </row>
        <row r="170">
          <cell r="N170" t="str">
            <v>Uruguay</v>
          </cell>
          <cell r="W170" t="str">
            <v>Under Construction</v>
          </cell>
          <cell r="X170" t="str">
            <v>Under Construction</v>
          </cell>
          <cell r="Y170" t="str">
            <v>Under Construction</v>
          </cell>
          <cell r="Z170" t="str">
            <v>Under Construction</v>
          </cell>
          <cell r="AA170" t="str">
            <v>Under Construction</v>
          </cell>
          <cell r="AB170" t="str">
            <v>Under Construction</v>
          </cell>
          <cell r="AC170" t="str">
            <v>Under Construction</v>
          </cell>
          <cell r="AD170" t="str">
            <v>Under Construction</v>
          </cell>
          <cell r="AE170" t="str">
            <v>Under Construction</v>
          </cell>
          <cell r="AF170" t="str">
            <v>Under Construction</v>
          </cell>
        </row>
        <row r="171">
          <cell r="N171" t="str">
            <v>Puerto Rico</v>
          </cell>
          <cell r="W171" t="str">
            <v>Operational</v>
          </cell>
          <cell r="X171" t="str">
            <v>Operational</v>
          </cell>
          <cell r="Y171" t="str">
            <v>Operational</v>
          </cell>
          <cell r="Z171" t="str">
            <v>Operational</v>
          </cell>
          <cell r="AA171" t="str">
            <v>Operational</v>
          </cell>
          <cell r="AB171" t="str">
            <v>Operational</v>
          </cell>
          <cell r="AC171" t="str">
            <v>Operational</v>
          </cell>
          <cell r="AD171" t="str">
            <v>Operational</v>
          </cell>
          <cell r="AE171" t="str">
            <v>Operational</v>
          </cell>
          <cell r="AF171" t="str">
            <v>Operational</v>
          </cell>
        </row>
        <row r="172">
          <cell r="N172" t="str">
            <v>Uruguay</v>
          </cell>
          <cell r="W172" t="str">
            <v>Operational</v>
          </cell>
          <cell r="X172" t="str">
            <v>Operational</v>
          </cell>
          <cell r="Y172" t="str">
            <v>Operational</v>
          </cell>
          <cell r="Z172" t="str">
            <v>Operational</v>
          </cell>
          <cell r="AA172" t="str">
            <v>Operational</v>
          </cell>
          <cell r="AB172" t="str">
            <v>Operational</v>
          </cell>
          <cell r="AC172" t="str">
            <v>Operational</v>
          </cell>
          <cell r="AD172" t="str">
            <v>Operational</v>
          </cell>
          <cell r="AE172" t="str">
            <v>Operational</v>
          </cell>
          <cell r="AF172" t="str">
            <v>Operational</v>
          </cell>
        </row>
        <row r="173">
          <cell r="N173" t="str">
            <v>Uruguay</v>
          </cell>
          <cell r="W173" t="str">
            <v>Operational</v>
          </cell>
          <cell r="X173" t="str">
            <v>Operational</v>
          </cell>
          <cell r="Y173" t="str">
            <v>Operational</v>
          </cell>
          <cell r="Z173" t="str">
            <v>Operational</v>
          </cell>
          <cell r="AA173" t="str">
            <v>Operational</v>
          </cell>
          <cell r="AB173" t="str">
            <v>Operational</v>
          </cell>
          <cell r="AC173" t="str">
            <v>Operational</v>
          </cell>
          <cell r="AD173" t="str">
            <v>Operational</v>
          </cell>
          <cell r="AE173" t="str">
            <v>Operational</v>
          </cell>
          <cell r="AF173" t="str">
            <v>Operational</v>
          </cell>
        </row>
        <row r="174">
          <cell r="N174" t="str">
            <v>Argentina</v>
          </cell>
          <cell r="W174" t="str">
            <v>Operational</v>
          </cell>
          <cell r="X174" t="str">
            <v>Operational</v>
          </cell>
          <cell r="Y174" t="str">
            <v>Operational</v>
          </cell>
          <cell r="Z174" t="str">
            <v>Operational</v>
          </cell>
          <cell r="AA174" t="str">
            <v>Operational</v>
          </cell>
          <cell r="AB174" t="str">
            <v>Operational</v>
          </cell>
          <cell r="AC174" t="str">
            <v>Operational</v>
          </cell>
          <cell r="AD174" t="str">
            <v>Operational</v>
          </cell>
          <cell r="AE174" t="str">
            <v>Operational</v>
          </cell>
          <cell r="AF174" t="str">
            <v>Operational</v>
          </cell>
        </row>
        <row r="175">
          <cell r="N175" t="str">
            <v>Brazil</v>
          </cell>
          <cell r="W175" t="str">
            <v>Under Construction</v>
          </cell>
          <cell r="X175" t="str">
            <v>Under Construction</v>
          </cell>
          <cell r="Y175" t="str">
            <v>Under Construction</v>
          </cell>
          <cell r="Z175" t="str">
            <v>Under Construction</v>
          </cell>
          <cell r="AA175" t="str">
            <v>Under Construction</v>
          </cell>
          <cell r="AB175" t="str">
            <v>Under Construction</v>
          </cell>
          <cell r="AC175" t="str">
            <v>Under Construction</v>
          </cell>
          <cell r="AD175" t="str">
            <v>Under Construction</v>
          </cell>
          <cell r="AE175" t="str">
            <v>Under Construction</v>
          </cell>
          <cell r="AF175" t="str">
            <v>Operational</v>
          </cell>
        </row>
        <row r="176">
          <cell r="N176" t="str">
            <v>Brazil</v>
          </cell>
          <cell r="W176" t="str">
            <v>Operational</v>
          </cell>
          <cell r="X176" t="str">
            <v>Operational</v>
          </cell>
          <cell r="Y176" t="str">
            <v>Operational</v>
          </cell>
          <cell r="Z176" t="str">
            <v>Operational</v>
          </cell>
          <cell r="AA176" t="str">
            <v>Operational</v>
          </cell>
          <cell r="AB176" t="str">
            <v>Operational</v>
          </cell>
          <cell r="AC176" t="str">
            <v>Operational</v>
          </cell>
          <cell r="AD176" t="str">
            <v>Operational</v>
          </cell>
          <cell r="AE176" t="str">
            <v>Operational</v>
          </cell>
          <cell r="AF176" t="str">
            <v>Operational</v>
          </cell>
        </row>
        <row r="177">
          <cell r="N177" t="str">
            <v>Brazil</v>
          </cell>
          <cell r="W177" t="str">
            <v>Operational</v>
          </cell>
          <cell r="X177" t="str">
            <v>Operational</v>
          </cell>
          <cell r="Y177" t="str">
            <v>Operational</v>
          </cell>
          <cell r="Z177" t="str">
            <v>Operational</v>
          </cell>
          <cell r="AA177" t="str">
            <v>Operational</v>
          </cell>
          <cell r="AB177" t="str">
            <v>Operational</v>
          </cell>
          <cell r="AC177" t="str">
            <v>Operational</v>
          </cell>
          <cell r="AD177" t="str">
            <v>Operational</v>
          </cell>
          <cell r="AE177" t="str">
            <v>Operational</v>
          </cell>
          <cell r="AF177" t="str">
            <v>Operational</v>
          </cell>
        </row>
        <row r="178">
          <cell r="N178" t="str">
            <v>Brazil</v>
          </cell>
          <cell r="W178" t="str">
            <v>Operational</v>
          </cell>
          <cell r="X178" t="str">
            <v>Operational</v>
          </cell>
          <cell r="Y178" t="str">
            <v>Operational</v>
          </cell>
          <cell r="Z178" t="str">
            <v>Operational</v>
          </cell>
          <cell r="AA178" t="str">
            <v>Operational</v>
          </cell>
          <cell r="AB178" t="str">
            <v>Operational</v>
          </cell>
          <cell r="AC178" t="str">
            <v>Operational</v>
          </cell>
          <cell r="AD178" t="str">
            <v>Operational</v>
          </cell>
          <cell r="AE178" t="str">
            <v>Operational</v>
          </cell>
          <cell r="AF178" t="str">
            <v>Operational</v>
          </cell>
        </row>
        <row r="179">
          <cell r="N179" t="str">
            <v>Brazil</v>
          </cell>
          <cell r="W179" t="str">
            <v>Operational</v>
          </cell>
          <cell r="X179" t="str">
            <v>Operational</v>
          </cell>
          <cell r="Y179" t="str">
            <v>Operational</v>
          </cell>
          <cell r="Z179" t="str">
            <v>Operational</v>
          </cell>
          <cell r="AA179" t="str">
            <v>Operational</v>
          </cell>
          <cell r="AB179" t="str">
            <v>Operational</v>
          </cell>
          <cell r="AC179" t="str">
            <v>Operational</v>
          </cell>
          <cell r="AD179" t="str">
            <v>Operational</v>
          </cell>
          <cell r="AE179" t="str">
            <v>Operational</v>
          </cell>
          <cell r="AF179" t="str">
            <v>Operational</v>
          </cell>
        </row>
        <row r="180">
          <cell r="N180" t="str">
            <v>Brazil</v>
          </cell>
          <cell r="W180" t="str">
            <v>Operational</v>
          </cell>
          <cell r="X180" t="str">
            <v>Operational</v>
          </cell>
          <cell r="Y180" t="str">
            <v>Operational</v>
          </cell>
          <cell r="Z180" t="str">
            <v>Operational</v>
          </cell>
          <cell r="AA180" t="str">
            <v>Operational</v>
          </cell>
          <cell r="AB180" t="str">
            <v>Operational</v>
          </cell>
          <cell r="AC180" t="str">
            <v>Operational</v>
          </cell>
          <cell r="AD180" t="str">
            <v>Operational</v>
          </cell>
          <cell r="AE180" t="str">
            <v>Operational</v>
          </cell>
          <cell r="AF180" t="str">
            <v>Operational</v>
          </cell>
        </row>
        <row r="181">
          <cell r="N181" t="str">
            <v>Brazil</v>
          </cell>
          <cell r="W181" t="str">
            <v>Operational</v>
          </cell>
          <cell r="X181" t="str">
            <v>Operational</v>
          </cell>
          <cell r="Y181" t="str">
            <v>Operational</v>
          </cell>
          <cell r="Z181" t="str">
            <v>Operational</v>
          </cell>
          <cell r="AA181" t="str">
            <v>Operational</v>
          </cell>
          <cell r="AB181" t="str">
            <v>Operational</v>
          </cell>
          <cell r="AC181" t="str">
            <v>Operational</v>
          </cell>
          <cell r="AD181" t="str">
            <v>Operational</v>
          </cell>
          <cell r="AE181" t="str">
            <v>Operational</v>
          </cell>
          <cell r="AF181" t="str">
            <v>Operational</v>
          </cell>
        </row>
        <row r="182">
          <cell r="N182" t="str">
            <v>Brazil</v>
          </cell>
          <cell r="W182" t="str">
            <v>Operational</v>
          </cell>
          <cell r="X182" t="str">
            <v>Operational</v>
          </cell>
          <cell r="Y182" t="str">
            <v>Operational</v>
          </cell>
          <cell r="Z182" t="str">
            <v>Operational</v>
          </cell>
          <cell r="AA182" t="str">
            <v>Operational</v>
          </cell>
          <cell r="AB182" t="str">
            <v>Operational</v>
          </cell>
          <cell r="AC182" t="str">
            <v>Operational</v>
          </cell>
          <cell r="AD182" t="str">
            <v>Operational</v>
          </cell>
          <cell r="AE182" t="str">
            <v>Operational</v>
          </cell>
          <cell r="AF182" t="str">
            <v>Operational</v>
          </cell>
        </row>
        <row r="183">
          <cell r="N183" t="str">
            <v>Brazil</v>
          </cell>
          <cell r="W183" t="str">
            <v>Operational</v>
          </cell>
          <cell r="X183" t="str">
            <v>Operational</v>
          </cell>
          <cell r="Y183" t="str">
            <v>Operational</v>
          </cell>
          <cell r="Z183" t="str">
            <v>Operational</v>
          </cell>
          <cell r="AA183" t="str">
            <v>Operational</v>
          </cell>
          <cell r="AB183" t="str">
            <v>Operational</v>
          </cell>
          <cell r="AC183" t="str">
            <v>Operational</v>
          </cell>
          <cell r="AD183" t="str">
            <v>Operational</v>
          </cell>
          <cell r="AE183" t="str">
            <v>Operational</v>
          </cell>
          <cell r="AF183" t="str">
            <v>Operational</v>
          </cell>
        </row>
        <row r="184">
          <cell r="N184" t="str">
            <v>Brazil</v>
          </cell>
          <cell r="W184" t="str">
            <v>Operational</v>
          </cell>
          <cell r="X184" t="str">
            <v>Operational</v>
          </cell>
          <cell r="Y184" t="str">
            <v>Operational</v>
          </cell>
          <cell r="Z184" t="str">
            <v>Operational</v>
          </cell>
          <cell r="AA184" t="str">
            <v>Operational</v>
          </cell>
          <cell r="AB184" t="str">
            <v>Operational</v>
          </cell>
          <cell r="AC184" t="str">
            <v>Operational</v>
          </cell>
          <cell r="AD184" t="str">
            <v>Operational</v>
          </cell>
          <cell r="AE184" t="str">
            <v>Operational</v>
          </cell>
          <cell r="AF184" t="str">
            <v>Operational</v>
          </cell>
        </row>
        <row r="185">
          <cell r="N185" t="str">
            <v>Brazil</v>
          </cell>
          <cell r="W185" t="str">
            <v>Operational</v>
          </cell>
          <cell r="X185" t="str">
            <v>Operational</v>
          </cell>
          <cell r="Y185" t="str">
            <v>Operational</v>
          </cell>
          <cell r="Z185" t="str">
            <v>Operational</v>
          </cell>
          <cell r="AA185" t="str">
            <v>Operational</v>
          </cell>
          <cell r="AB185" t="str">
            <v>Operational</v>
          </cell>
          <cell r="AC185" t="str">
            <v>Operational</v>
          </cell>
          <cell r="AD185" t="str">
            <v>Operational</v>
          </cell>
          <cell r="AE185" t="str">
            <v>Operational</v>
          </cell>
          <cell r="AF185" t="str">
            <v>Operational</v>
          </cell>
        </row>
        <row r="186">
          <cell r="N186" t="str">
            <v>Mexico</v>
          </cell>
          <cell r="W186" t="str">
            <v>Operational</v>
          </cell>
          <cell r="X186" t="str">
            <v>Operational</v>
          </cell>
          <cell r="Y186" t="str">
            <v>Operational</v>
          </cell>
          <cell r="Z186" t="str">
            <v>Operational</v>
          </cell>
          <cell r="AA186" t="str">
            <v>Operational</v>
          </cell>
          <cell r="AB186" t="str">
            <v>Operational</v>
          </cell>
          <cell r="AC186" t="str">
            <v>Operational</v>
          </cell>
          <cell r="AD186" t="str">
            <v>Operational</v>
          </cell>
          <cell r="AE186" t="str">
            <v>Operational</v>
          </cell>
          <cell r="AF186" t="str">
            <v>Operational</v>
          </cell>
        </row>
        <row r="187">
          <cell r="N187" t="str">
            <v>Mexico</v>
          </cell>
          <cell r="W187" t="str">
            <v>Operational</v>
          </cell>
          <cell r="X187" t="str">
            <v>Operational</v>
          </cell>
          <cell r="Y187" t="str">
            <v>Operational</v>
          </cell>
          <cell r="Z187" t="str">
            <v>Operational</v>
          </cell>
          <cell r="AA187" t="str">
            <v>Operational</v>
          </cell>
          <cell r="AB187" t="str">
            <v>Operational</v>
          </cell>
          <cell r="AC187" t="str">
            <v>Operational</v>
          </cell>
          <cell r="AD187" t="str">
            <v>Operational</v>
          </cell>
          <cell r="AE187" t="str">
            <v>Operational</v>
          </cell>
          <cell r="AF187" t="str">
            <v>Operational</v>
          </cell>
        </row>
        <row r="188">
          <cell r="N188" t="str">
            <v>Mexico</v>
          </cell>
          <cell r="W188" t="str">
            <v>Operational</v>
          </cell>
          <cell r="X188" t="str">
            <v>Operational</v>
          </cell>
          <cell r="Y188" t="str">
            <v>Operational</v>
          </cell>
          <cell r="Z188" t="str">
            <v>Operational</v>
          </cell>
          <cell r="AA188" t="str">
            <v>Operational</v>
          </cell>
          <cell r="AB188" t="str">
            <v>Operational</v>
          </cell>
          <cell r="AC188" t="str">
            <v>Operational</v>
          </cell>
          <cell r="AD188" t="str">
            <v>Operational</v>
          </cell>
          <cell r="AE188" t="str">
            <v>Operational</v>
          </cell>
          <cell r="AF188" t="str">
            <v>Operational</v>
          </cell>
        </row>
        <row r="189">
          <cell r="N189" t="str">
            <v>Mexico</v>
          </cell>
          <cell r="W189" t="str">
            <v>Operational</v>
          </cell>
          <cell r="X189" t="str">
            <v>Operational</v>
          </cell>
          <cell r="Y189" t="str">
            <v>Operational</v>
          </cell>
          <cell r="Z189" t="str">
            <v>Operational</v>
          </cell>
          <cell r="AA189" t="str">
            <v>Operational</v>
          </cell>
          <cell r="AB189" t="str">
            <v>Operational</v>
          </cell>
          <cell r="AC189" t="str">
            <v>Operational</v>
          </cell>
          <cell r="AD189" t="str">
            <v>Operational</v>
          </cell>
          <cell r="AE189" t="str">
            <v>Operational</v>
          </cell>
          <cell r="AF189" t="str">
            <v>Operational</v>
          </cell>
        </row>
        <row r="190">
          <cell r="N190" t="str">
            <v>Mexico</v>
          </cell>
          <cell r="W190" t="str">
            <v>Operational</v>
          </cell>
          <cell r="X190" t="str">
            <v>Operational</v>
          </cell>
          <cell r="Y190" t="str">
            <v>Operational</v>
          </cell>
          <cell r="Z190" t="str">
            <v>Operational</v>
          </cell>
          <cell r="AA190" t="str">
            <v>Operational</v>
          </cell>
          <cell r="AB190" t="str">
            <v>Operational</v>
          </cell>
          <cell r="AC190" t="str">
            <v>Operational</v>
          </cell>
          <cell r="AD190" t="str">
            <v>Operational</v>
          </cell>
          <cell r="AE190" t="str">
            <v>Operational</v>
          </cell>
          <cell r="AF190" t="str">
            <v>Operational</v>
          </cell>
        </row>
        <row r="191">
          <cell r="N191" t="str">
            <v>Mexico</v>
          </cell>
          <cell r="W191" t="str">
            <v>Operational</v>
          </cell>
          <cell r="X191" t="str">
            <v>Operational</v>
          </cell>
          <cell r="Y191" t="str">
            <v>Operational</v>
          </cell>
          <cell r="Z191" t="str">
            <v>Operational</v>
          </cell>
          <cell r="AA191" t="str">
            <v>Operational</v>
          </cell>
          <cell r="AB191" t="str">
            <v>Operational</v>
          </cell>
          <cell r="AC191" t="str">
            <v>Operational</v>
          </cell>
          <cell r="AD191" t="str">
            <v>Operational</v>
          </cell>
          <cell r="AE191" t="str">
            <v>Operational</v>
          </cell>
          <cell r="AF191" t="str">
            <v>Operational</v>
          </cell>
        </row>
        <row r="192">
          <cell r="N192" t="str">
            <v>Mexico</v>
          </cell>
          <cell r="W192" t="str">
            <v>Operational</v>
          </cell>
          <cell r="X192" t="str">
            <v>Operational</v>
          </cell>
          <cell r="Y192" t="str">
            <v>Operational</v>
          </cell>
          <cell r="Z192" t="str">
            <v>Operational</v>
          </cell>
          <cell r="AA192" t="str">
            <v>Operational</v>
          </cell>
          <cell r="AB192" t="str">
            <v>Operational</v>
          </cell>
          <cell r="AC192" t="str">
            <v>Operational</v>
          </cell>
          <cell r="AD192" t="str">
            <v>Operational</v>
          </cell>
          <cell r="AE192" t="str">
            <v>Operational</v>
          </cell>
          <cell r="AF192" t="str">
            <v>Operational</v>
          </cell>
        </row>
        <row r="193">
          <cell r="N193" t="str">
            <v>Mexico</v>
          </cell>
          <cell r="W193" t="str">
            <v>Operational</v>
          </cell>
          <cell r="X193" t="str">
            <v>Operational</v>
          </cell>
          <cell r="Y193" t="str">
            <v>Operational</v>
          </cell>
          <cell r="Z193" t="str">
            <v>Operational</v>
          </cell>
          <cell r="AA193" t="str">
            <v>Operational</v>
          </cell>
          <cell r="AB193" t="str">
            <v>Operational</v>
          </cell>
          <cell r="AC193" t="str">
            <v>Operational</v>
          </cell>
          <cell r="AD193" t="str">
            <v>Operational</v>
          </cell>
          <cell r="AE193" t="str">
            <v>Operational</v>
          </cell>
          <cell r="AF193" t="str">
            <v>Operational</v>
          </cell>
        </row>
        <row r="194">
          <cell r="N194" t="str">
            <v>Mexico</v>
          </cell>
          <cell r="W194" t="str">
            <v>Operational</v>
          </cell>
          <cell r="X194" t="str">
            <v>Operational</v>
          </cell>
          <cell r="Y194" t="str">
            <v>Operational</v>
          </cell>
          <cell r="Z194" t="str">
            <v>Operational</v>
          </cell>
          <cell r="AA194" t="str">
            <v>Operational</v>
          </cell>
          <cell r="AB194" t="str">
            <v>Operational</v>
          </cell>
          <cell r="AC194" t="str">
            <v>Operational</v>
          </cell>
          <cell r="AD194" t="str">
            <v>Operational</v>
          </cell>
          <cell r="AE194" t="str">
            <v>Operational</v>
          </cell>
          <cell r="AF194" t="str">
            <v>Operational</v>
          </cell>
        </row>
        <row r="195">
          <cell r="N195" t="str">
            <v>Mexico</v>
          </cell>
          <cell r="W195" t="str">
            <v>Operational</v>
          </cell>
          <cell r="X195" t="str">
            <v>Operational</v>
          </cell>
          <cell r="Y195" t="str">
            <v>Operational</v>
          </cell>
          <cell r="Z195" t="str">
            <v>Operational</v>
          </cell>
          <cell r="AA195" t="str">
            <v>Operational</v>
          </cell>
          <cell r="AB195" t="str">
            <v>Operational</v>
          </cell>
          <cell r="AC195" t="str">
            <v>Operational</v>
          </cell>
          <cell r="AD195" t="str">
            <v>Operational</v>
          </cell>
          <cell r="AE195" t="str">
            <v>Operational</v>
          </cell>
          <cell r="AF195" t="str">
            <v>Operational</v>
          </cell>
        </row>
        <row r="196">
          <cell r="N196" t="str">
            <v>Brazil</v>
          </cell>
          <cell r="W196" t="str">
            <v>Under Construction</v>
          </cell>
          <cell r="X196" t="str">
            <v>Under Construction</v>
          </cell>
          <cell r="Y196" t="str">
            <v>Under Construction</v>
          </cell>
          <cell r="Z196" t="str">
            <v>Under Construction</v>
          </cell>
          <cell r="AA196" t="str">
            <v>Under Construction</v>
          </cell>
          <cell r="AB196" t="str">
            <v>Under Construction</v>
          </cell>
          <cell r="AC196" t="str">
            <v>Under Construction</v>
          </cell>
          <cell r="AD196" t="str">
            <v>Under Construction</v>
          </cell>
          <cell r="AE196" t="str">
            <v>Under Construction</v>
          </cell>
          <cell r="AF196" t="str">
            <v>Under Construction</v>
          </cell>
        </row>
      </sheetData>
      <sheetData sheetId="21"/>
      <sheetData sheetId="22"/>
      <sheetData sheetId="23"/>
      <sheetData sheetId="24"/>
      <sheetData sheetId="25"/>
      <sheetData sheetId="2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otal DG"/>
      <sheetName val="Comp&amp;Elect"/>
      <sheetName val="Comp&amp;Related"/>
      <sheetName val="Hardware Charts"/>
      <sheetName val="__FDSCACHE__"/>
    </sheetNames>
    <sheetDataSet>
      <sheetData sheetId="0"/>
      <sheetData sheetId="1"/>
      <sheetData sheetId="2"/>
      <sheetData sheetId="3"/>
      <sheetData sheetId="4"/>
      <sheetData sheetId="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cen1"/>
      <sheetName val="scen2"/>
      <sheetName val="model"/>
      <sheetName val="scen1model"/>
      <sheetName val="scen2model"/>
      <sheetName val="debt"/>
      <sheetName val="Sheet2"/>
      <sheetName val="Sheet3"/>
      <sheetName val="PUB Vols"/>
    </sheetNames>
    <sheetDataSet>
      <sheetData sheetId="0" refreshError="1"/>
      <sheetData sheetId="1" refreshError="1"/>
      <sheetData sheetId="2" refreshError="1"/>
      <sheetData sheetId="3" refreshError="1"/>
      <sheetData sheetId="4" refreshError="1"/>
      <sheetData sheetId="5" refreshError="1"/>
      <sheetData sheetId="6">
        <row r="4">
          <cell r="D4" t="str">
            <v>Crncy</v>
          </cell>
          <cell r="E4" t="str">
            <v>Final Maturity</v>
          </cell>
          <cell r="F4" t="str">
            <v>Issuer</v>
          </cell>
          <cell r="G4" t="str">
            <v>Maturity</v>
          </cell>
          <cell r="H4" t="str">
            <v>Coupon</v>
          </cell>
          <cell r="I4">
            <v>37711</v>
          </cell>
          <cell r="J4">
            <v>37802</v>
          </cell>
          <cell r="K4">
            <v>37894</v>
          </cell>
          <cell r="L4">
            <v>37986</v>
          </cell>
          <cell r="M4">
            <v>38077</v>
          </cell>
          <cell r="N4">
            <v>38168</v>
          </cell>
          <cell r="O4">
            <v>38260</v>
          </cell>
          <cell r="P4">
            <v>38352</v>
          </cell>
          <cell r="Q4">
            <v>38442</v>
          </cell>
          <cell r="R4">
            <v>38533</v>
          </cell>
          <cell r="S4">
            <v>38625</v>
          </cell>
          <cell r="T4">
            <v>38717</v>
          </cell>
          <cell r="U4">
            <v>38807</v>
          </cell>
          <cell r="V4">
            <v>38898</v>
          </cell>
          <cell r="W4">
            <v>38990</v>
          </cell>
          <cell r="X4">
            <v>39082</v>
          </cell>
          <cell r="Y4">
            <v>39172</v>
          </cell>
          <cell r="Z4">
            <v>39263</v>
          </cell>
          <cell r="AA4">
            <v>39355</v>
          </cell>
          <cell r="AB4">
            <v>39447</v>
          </cell>
          <cell r="AC4">
            <v>2007</v>
          </cell>
        </row>
        <row r="5">
          <cell r="D5">
            <v>1</v>
          </cell>
          <cell r="E5">
            <v>2</v>
          </cell>
          <cell r="F5">
            <v>3</v>
          </cell>
          <cell r="G5">
            <v>4</v>
          </cell>
          <cell r="H5">
            <v>5</v>
          </cell>
          <cell r="I5">
            <v>6</v>
          </cell>
          <cell r="J5">
            <v>7</v>
          </cell>
          <cell r="K5">
            <v>8</v>
          </cell>
          <cell r="L5">
            <v>9</v>
          </cell>
          <cell r="M5">
            <v>10</v>
          </cell>
          <cell r="N5">
            <v>11</v>
          </cell>
          <cell r="O5">
            <v>12</v>
          </cell>
          <cell r="P5">
            <v>13</v>
          </cell>
          <cell r="Q5">
            <v>14</v>
          </cell>
          <cell r="R5">
            <v>15</v>
          </cell>
          <cell r="S5">
            <v>16</v>
          </cell>
          <cell r="T5">
            <v>17</v>
          </cell>
          <cell r="U5">
            <v>18</v>
          </cell>
          <cell r="V5">
            <v>19</v>
          </cell>
          <cell r="W5">
            <v>20</v>
          </cell>
          <cell r="X5">
            <v>21</v>
          </cell>
          <cell r="Y5">
            <v>22</v>
          </cell>
          <cell r="Z5">
            <v>23</v>
          </cell>
          <cell r="AA5">
            <v>24</v>
          </cell>
          <cell r="AB5">
            <v>25</v>
          </cell>
          <cell r="AC5">
            <v>26</v>
          </cell>
        </row>
        <row r="6">
          <cell r="D6" t="str">
            <v>KRW</v>
          </cell>
          <cell r="E6" t="str">
            <v>10/15/2004</v>
          </cell>
          <cell r="F6" t="str">
            <v>LG TELECOM CO LTD</v>
          </cell>
          <cell r="G6" t="str">
            <v>10/15/2004</v>
          </cell>
          <cell r="H6">
            <v>0.06</v>
          </cell>
          <cell r="I6">
            <v>50</v>
          </cell>
          <cell r="J6">
            <v>50</v>
          </cell>
          <cell r="K6">
            <v>50</v>
          </cell>
          <cell r="L6">
            <v>50</v>
          </cell>
          <cell r="M6">
            <v>50</v>
          </cell>
          <cell r="N6">
            <v>50</v>
          </cell>
          <cell r="O6">
            <v>50</v>
          </cell>
        </row>
        <row r="7">
          <cell r="E7">
            <v>38275</v>
          </cell>
          <cell r="F7" t="str">
            <v>Beginning Balance</v>
          </cell>
        </row>
        <row r="8">
          <cell r="F8" t="str">
            <v>Repay</v>
          </cell>
          <cell r="O8">
            <v>-50</v>
          </cell>
        </row>
        <row r="9">
          <cell r="F9" t="str">
            <v>Ending Balance</v>
          </cell>
          <cell r="I9">
            <v>50</v>
          </cell>
          <cell r="J9">
            <v>50</v>
          </cell>
          <cell r="K9">
            <v>50</v>
          </cell>
          <cell r="L9">
            <v>50</v>
          </cell>
          <cell r="M9">
            <v>50</v>
          </cell>
          <cell r="N9">
            <v>50</v>
          </cell>
          <cell r="O9">
            <v>0</v>
          </cell>
        </row>
        <row r="10">
          <cell r="F10" t="str">
            <v>Average Balance</v>
          </cell>
        </row>
        <row r="12">
          <cell r="F12" t="str">
            <v>Cash Interest Exp</v>
          </cell>
          <cell r="I12">
            <v>0.75</v>
          </cell>
          <cell r="J12">
            <v>0.75</v>
          </cell>
          <cell r="K12">
            <v>0.75</v>
          </cell>
          <cell r="L12">
            <v>0.75</v>
          </cell>
          <cell r="M12">
            <v>0.75</v>
          </cell>
          <cell r="N12">
            <v>0.75</v>
          </cell>
          <cell r="O12">
            <v>0</v>
          </cell>
        </row>
        <row r="13">
          <cell r="F13" t="str">
            <v xml:space="preserve">  % Rate</v>
          </cell>
          <cell r="I13">
            <v>1.4999999999999999E-2</v>
          </cell>
          <cell r="J13">
            <v>1.4999999999999999E-2</v>
          </cell>
          <cell r="K13">
            <v>1.4999999999999999E-2</v>
          </cell>
          <cell r="L13">
            <v>1.4999999999999999E-2</v>
          </cell>
          <cell r="M13">
            <v>1.4999999999999999E-2</v>
          </cell>
          <cell r="N13">
            <v>1.4999999999999999E-2</v>
          </cell>
          <cell r="O13">
            <v>1.4999999999999999E-2</v>
          </cell>
        </row>
        <row r="16">
          <cell r="D16" t="str">
            <v>KRW</v>
          </cell>
          <cell r="E16" t="str">
            <v>3/28/2005</v>
          </cell>
          <cell r="F16" t="str">
            <v>LG TELECOM CO LTD</v>
          </cell>
          <cell r="G16" t="str">
            <v>3/28/2005</v>
          </cell>
          <cell r="H16" t="str">
            <v>FRN</v>
          </cell>
          <cell r="I16">
            <v>50</v>
          </cell>
          <cell r="J16">
            <v>50</v>
          </cell>
          <cell r="K16">
            <v>50</v>
          </cell>
          <cell r="L16">
            <v>50</v>
          </cell>
          <cell r="M16">
            <v>50</v>
          </cell>
          <cell r="N16">
            <v>50</v>
          </cell>
          <cell r="O16">
            <v>50</v>
          </cell>
          <cell r="P16">
            <v>50</v>
          </cell>
          <cell r="Q16">
            <v>50</v>
          </cell>
        </row>
        <row r="17">
          <cell r="E17">
            <v>38439</v>
          </cell>
          <cell r="F17" t="str">
            <v>Beginning Balance</v>
          </cell>
        </row>
        <row r="18">
          <cell r="F18" t="str">
            <v>Repay</v>
          </cell>
          <cell r="Q18">
            <v>-50</v>
          </cell>
        </row>
        <row r="19">
          <cell r="F19" t="str">
            <v>Ending Balance</v>
          </cell>
          <cell r="I19">
            <v>50</v>
          </cell>
          <cell r="J19">
            <v>50</v>
          </cell>
          <cell r="K19">
            <v>50</v>
          </cell>
          <cell r="L19">
            <v>50</v>
          </cell>
          <cell r="M19">
            <v>50</v>
          </cell>
          <cell r="N19">
            <v>50</v>
          </cell>
          <cell r="O19">
            <v>50</v>
          </cell>
          <cell r="P19">
            <v>50</v>
          </cell>
          <cell r="Q19">
            <v>0</v>
          </cell>
        </row>
        <row r="20">
          <cell r="F20" t="str">
            <v>Average Balance</v>
          </cell>
        </row>
        <row r="22">
          <cell r="F22" t="str">
            <v>Cash Interest Exp</v>
          </cell>
        </row>
        <row r="23">
          <cell r="F23" t="str">
            <v xml:space="preserve">  % Rate</v>
          </cell>
        </row>
        <row r="26">
          <cell r="D26" t="str">
            <v>KRW</v>
          </cell>
          <cell r="E26" t="str">
            <v>4/15/2005</v>
          </cell>
          <cell r="F26" t="str">
            <v>LG TELECOM CO LTD</v>
          </cell>
          <cell r="G26" t="str">
            <v>4/15/2005</v>
          </cell>
          <cell r="H26">
            <v>0.06</v>
          </cell>
          <cell r="I26">
            <v>100</v>
          </cell>
          <cell r="J26">
            <v>100</v>
          </cell>
          <cell r="K26">
            <v>100</v>
          </cell>
          <cell r="L26">
            <v>100</v>
          </cell>
          <cell r="M26">
            <v>100</v>
          </cell>
          <cell r="N26">
            <v>100</v>
          </cell>
          <cell r="O26">
            <v>100</v>
          </cell>
          <cell r="P26">
            <v>100</v>
          </cell>
          <cell r="Q26">
            <v>100</v>
          </cell>
          <cell r="R26">
            <v>100</v>
          </cell>
        </row>
        <row r="27">
          <cell r="E27">
            <v>38457</v>
          </cell>
          <cell r="F27" t="str">
            <v>Beginning Balance</v>
          </cell>
        </row>
        <row r="28">
          <cell r="F28" t="str">
            <v>Repay</v>
          </cell>
          <cell r="R28">
            <v>-100</v>
          </cell>
        </row>
        <row r="29">
          <cell r="F29" t="str">
            <v>Ending Balance</v>
          </cell>
          <cell r="I29">
            <v>100</v>
          </cell>
          <cell r="J29">
            <v>100</v>
          </cell>
          <cell r="K29">
            <v>100</v>
          </cell>
          <cell r="L29">
            <v>100</v>
          </cell>
          <cell r="M29">
            <v>100</v>
          </cell>
          <cell r="N29">
            <v>100</v>
          </cell>
          <cell r="O29">
            <v>100</v>
          </cell>
          <cell r="P29">
            <v>100</v>
          </cell>
          <cell r="Q29">
            <v>100</v>
          </cell>
          <cell r="R29">
            <v>0</v>
          </cell>
        </row>
        <row r="30">
          <cell r="F30" t="str">
            <v>Average Balance</v>
          </cell>
        </row>
        <row r="32">
          <cell r="F32" t="str">
            <v>Cash Interest Exp</v>
          </cell>
          <cell r="I32">
            <v>1.5</v>
          </cell>
          <cell r="J32">
            <v>1.5</v>
          </cell>
          <cell r="K32">
            <v>1.5</v>
          </cell>
          <cell r="L32">
            <v>1.5</v>
          </cell>
          <cell r="M32">
            <v>1.5</v>
          </cell>
          <cell r="N32">
            <v>1.5</v>
          </cell>
          <cell r="O32">
            <v>1.5</v>
          </cell>
          <cell r="P32">
            <v>1.5</v>
          </cell>
          <cell r="Q32">
            <v>1.5</v>
          </cell>
          <cell r="R32">
            <v>0</v>
          </cell>
        </row>
        <row r="33">
          <cell r="F33" t="str">
            <v xml:space="preserve">  % Rate</v>
          </cell>
          <cell r="I33">
            <v>1.4999999999999999E-2</v>
          </cell>
          <cell r="J33">
            <v>1.4999999999999999E-2</v>
          </cell>
          <cell r="K33">
            <v>1.4999999999999999E-2</v>
          </cell>
          <cell r="L33">
            <v>1.4999999999999999E-2</v>
          </cell>
          <cell r="M33">
            <v>1.4999999999999999E-2</v>
          </cell>
          <cell r="N33">
            <v>1.4999999999999999E-2</v>
          </cell>
          <cell r="O33">
            <v>1.4999999999999999E-2</v>
          </cell>
          <cell r="P33">
            <v>1.4999999999999999E-2</v>
          </cell>
          <cell r="Q33">
            <v>1.4999999999999999E-2</v>
          </cell>
          <cell r="R33">
            <v>1.4999999999999999E-2</v>
          </cell>
        </row>
        <row r="35">
          <cell r="D35" t="str">
            <v>KRW</v>
          </cell>
          <cell r="E35" t="str">
            <v>5/3/2005</v>
          </cell>
          <cell r="F35" t="str">
            <v>LG TELECOM CO LTD</v>
          </cell>
          <cell r="G35" t="str">
            <v>5/3/2005</v>
          </cell>
          <cell r="H35">
            <v>0.06</v>
          </cell>
          <cell r="I35">
            <v>50</v>
          </cell>
          <cell r="J35">
            <v>50</v>
          </cell>
          <cell r="K35">
            <v>50</v>
          </cell>
          <cell r="L35">
            <v>50</v>
          </cell>
          <cell r="M35">
            <v>50</v>
          </cell>
          <cell r="N35">
            <v>50</v>
          </cell>
          <cell r="O35">
            <v>50</v>
          </cell>
          <cell r="P35">
            <v>50</v>
          </cell>
          <cell r="Q35">
            <v>50</v>
          </cell>
          <cell r="R35">
            <v>50</v>
          </cell>
        </row>
        <row r="36">
          <cell r="E36">
            <v>38475</v>
          </cell>
          <cell r="F36" t="str">
            <v>Beginning Balance</v>
          </cell>
        </row>
        <row r="37">
          <cell r="F37" t="str">
            <v>Repay</v>
          </cell>
          <cell r="R37">
            <v>-50</v>
          </cell>
        </row>
        <row r="38">
          <cell r="F38" t="str">
            <v>Ending Balance</v>
          </cell>
          <cell r="I38">
            <v>50</v>
          </cell>
          <cell r="J38">
            <v>50</v>
          </cell>
          <cell r="K38">
            <v>50</v>
          </cell>
          <cell r="L38">
            <v>50</v>
          </cell>
          <cell r="M38">
            <v>50</v>
          </cell>
          <cell r="N38">
            <v>50</v>
          </cell>
          <cell r="O38">
            <v>50</v>
          </cell>
          <cell r="P38">
            <v>50</v>
          </cell>
          <cell r="Q38">
            <v>50</v>
          </cell>
          <cell r="R38">
            <v>0</v>
          </cell>
        </row>
        <row r="39">
          <cell r="F39" t="str">
            <v>Average Balance</v>
          </cell>
        </row>
        <row r="41">
          <cell r="F41" t="str">
            <v>Cash Interest Exp</v>
          </cell>
          <cell r="I41">
            <v>0.75</v>
          </cell>
          <cell r="J41">
            <v>0.75</v>
          </cell>
          <cell r="K41">
            <v>0.75</v>
          </cell>
          <cell r="L41">
            <v>0.75</v>
          </cell>
          <cell r="M41">
            <v>0.75</v>
          </cell>
          <cell r="N41">
            <v>0.75</v>
          </cell>
          <cell r="O41">
            <v>0.75</v>
          </cell>
          <cell r="P41">
            <v>0.75</v>
          </cell>
          <cell r="Q41">
            <v>0.75</v>
          </cell>
          <cell r="R41">
            <v>0</v>
          </cell>
        </row>
        <row r="42">
          <cell r="F42" t="str">
            <v xml:space="preserve">  % Rate</v>
          </cell>
          <cell r="I42">
            <v>1.4999999999999999E-2</v>
          </cell>
          <cell r="J42">
            <v>1.4999999999999999E-2</v>
          </cell>
          <cell r="K42">
            <v>1.4999999999999999E-2</v>
          </cell>
          <cell r="L42">
            <v>1.4999999999999999E-2</v>
          </cell>
          <cell r="M42">
            <v>1.4999999999999999E-2</v>
          </cell>
          <cell r="N42">
            <v>1.4999999999999999E-2</v>
          </cell>
          <cell r="O42">
            <v>1.4999999999999999E-2</v>
          </cell>
          <cell r="P42">
            <v>1.4999999999999999E-2</v>
          </cell>
          <cell r="Q42">
            <v>1.4999999999999999E-2</v>
          </cell>
          <cell r="R42">
            <v>1.4999999999999999E-2</v>
          </cell>
        </row>
        <row r="44">
          <cell r="D44" t="str">
            <v>KRW</v>
          </cell>
          <cell r="E44" t="str">
            <v>8/23/2005</v>
          </cell>
          <cell r="F44" t="str">
            <v>LG TELECOM CO LTD</v>
          </cell>
          <cell r="G44" t="str">
            <v>8/23/2005</v>
          </cell>
          <cell r="H44">
            <v>0.06</v>
          </cell>
          <cell r="I44">
            <v>100</v>
          </cell>
          <cell r="J44">
            <v>100</v>
          </cell>
          <cell r="K44">
            <v>100</v>
          </cell>
          <cell r="L44">
            <v>100</v>
          </cell>
          <cell r="M44">
            <v>100</v>
          </cell>
          <cell r="N44">
            <v>100</v>
          </cell>
          <cell r="O44">
            <v>100</v>
          </cell>
          <cell r="P44">
            <v>100</v>
          </cell>
          <cell r="Q44">
            <v>100</v>
          </cell>
          <cell r="R44">
            <v>100</v>
          </cell>
          <cell r="S44">
            <v>100</v>
          </cell>
        </row>
        <row r="45">
          <cell r="E45">
            <v>38587</v>
          </cell>
          <cell r="F45" t="str">
            <v>Beginning Balance</v>
          </cell>
        </row>
        <row r="46">
          <cell r="F46" t="str">
            <v>Repay</v>
          </cell>
          <cell r="S46">
            <v>-100</v>
          </cell>
        </row>
        <row r="47">
          <cell r="F47" t="str">
            <v>Ending Balance</v>
          </cell>
          <cell r="I47">
            <v>100</v>
          </cell>
          <cell r="J47">
            <v>100</v>
          </cell>
          <cell r="K47">
            <v>100</v>
          </cell>
          <cell r="L47">
            <v>100</v>
          </cell>
          <cell r="M47">
            <v>100</v>
          </cell>
          <cell r="N47">
            <v>100</v>
          </cell>
          <cell r="O47">
            <v>100</v>
          </cell>
          <cell r="P47">
            <v>100</v>
          </cell>
          <cell r="Q47">
            <v>100</v>
          </cell>
          <cell r="R47">
            <v>100</v>
          </cell>
          <cell r="S47">
            <v>0</v>
          </cell>
        </row>
        <row r="48">
          <cell r="F48" t="str">
            <v>Average Balance</v>
          </cell>
        </row>
        <row r="50">
          <cell r="F50" t="str">
            <v>Cash Interest Exp</v>
          </cell>
          <cell r="I50">
            <v>1.5</v>
          </cell>
          <cell r="J50">
            <v>1.5</v>
          </cell>
          <cell r="K50">
            <v>1.5</v>
          </cell>
          <cell r="L50">
            <v>1.5</v>
          </cell>
          <cell r="M50">
            <v>1.5</v>
          </cell>
          <cell r="N50">
            <v>1.5</v>
          </cell>
          <cell r="O50">
            <v>1.5</v>
          </cell>
          <cell r="P50">
            <v>1.5</v>
          </cell>
          <cell r="Q50">
            <v>1.5</v>
          </cell>
          <cell r="R50">
            <v>1.5</v>
          </cell>
          <cell r="S50">
            <v>0</v>
          </cell>
        </row>
        <row r="51">
          <cell r="F51" t="str">
            <v xml:space="preserve">  % Rate</v>
          </cell>
          <cell r="I51">
            <v>1.4999999999999999E-2</v>
          </cell>
          <cell r="J51">
            <v>1.4999999999999999E-2</v>
          </cell>
          <cell r="K51">
            <v>1.4999999999999999E-2</v>
          </cell>
          <cell r="L51">
            <v>1.4999999999999999E-2</v>
          </cell>
          <cell r="M51">
            <v>1.4999999999999999E-2</v>
          </cell>
          <cell r="N51">
            <v>1.4999999999999999E-2</v>
          </cell>
          <cell r="O51">
            <v>1.4999999999999999E-2</v>
          </cell>
          <cell r="P51">
            <v>1.4999999999999999E-2</v>
          </cell>
          <cell r="Q51">
            <v>1.4999999999999999E-2</v>
          </cell>
          <cell r="R51">
            <v>1.4999999999999999E-2</v>
          </cell>
          <cell r="S51">
            <v>1.4999999999999999E-2</v>
          </cell>
        </row>
        <row r="54">
          <cell r="D54" t="str">
            <v>KRW</v>
          </cell>
          <cell r="E54" t="str">
            <v>9/13/2005</v>
          </cell>
          <cell r="F54" t="str">
            <v>LG TELECOM CO LTD</v>
          </cell>
          <cell r="G54" t="str">
            <v>9/13/2005</v>
          </cell>
          <cell r="H54">
            <v>0.05</v>
          </cell>
          <cell r="I54">
            <v>50</v>
          </cell>
          <cell r="J54">
            <v>50</v>
          </cell>
          <cell r="K54">
            <v>50</v>
          </cell>
          <cell r="L54">
            <v>50</v>
          </cell>
          <cell r="M54">
            <v>50</v>
          </cell>
          <cell r="N54">
            <v>50</v>
          </cell>
          <cell r="O54">
            <v>50</v>
          </cell>
          <cell r="P54">
            <v>50</v>
          </cell>
          <cell r="Q54">
            <v>50</v>
          </cell>
          <cell r="R54">
            <v>50</v>
          </cell>
          <cell r="S54">
            <v>50</v>
          </cell>
        </row>
        <row r="55">
          <cell r="E55">
            <v>38608</v>
          </cell>
          <cell r="F55" t="str">
            <v>Beginning Balance</v>
          </cell>
        </row>
        <row r="56">
          <cell r="F56" t="str">
            <v>Repay</v>
          </cell>
          <cell r="S56">
            <v>-50</v>
          </cell>
        </row>
        <row r="57">
          <cell r="F57" t="str">
            <v>Ending Balance</v>
          </cell>
          <cell r="I57">
            <v>50</v>
          </cell>
          <cell r="J57">
            <v>50</v>
          </cell>
          <cell r="K57">
            <v>50</v>
          </cell>
          <cell r="L57">
            <v>50</v>
          </cell>
          <cell r="M57">
            <v>50</v>
          </cell>
          <cell r="N57">
            <v>50</v>
          </cell>
          <cell r="O57">
            <v>50</v>
          </cell>
          <cell r="P57">
            <v>50</v>
          </cell>
          <cell r="Q57">
            <v>50</v>
          </cell>
          <cell r="R57">
            <v>50</v>
          </cell>
          <cell r="S57">
            <v>0</v>
          </cell>
        </row>
        <row r="58">
          <cell r="F58" t="str">
            <v>Average Balance</v>
          </cell>
        </row>
        <row r="60">
          <cell r="F60" t="str">
            <v>Cash Interest Exp</v>
          </cell>
          <cell r="I60">
            <v>0.625</v>
          </cell>
          <cell r="J60">
            <v>0.625</v>
          </cell>
          <cell r="K60">
            <v>0.625</v>
          </cell>
          <cell r="L60">
            <v>0.625</v>
          </cell>
          <cell r="M60">
            <v>0.625</v>
          </cell>
          <cell r="N60">
            <v>0.625</v>
          </cell>
          <cell r="O60">
            <v>0.625</v>
          </cell>
          <cell r="P60">
            <v>0.625</v>
          </cell>
          <cell r="Q60">
            <v>0.625</v>
          </cell>
          <cell r="R60">
            <v>0.625</v>
          </cell>
          <cell r="S60">
            <v>0</v>
          </cell>
        </row>
        <row r="61">
          <cell r="F61" t="str">
            <v xml:space="preserve">  % Rate</v>
          </cell>
          <cell r="I61">
            <v>1.2500000000000001E-2</v>
          </cell>
          <cell r="J61">
            <v>1.2500000000000001E-2</v>
          </cell>
          <cell r="K61">
            <v>1.2500000000000001E-2</v>
          </cell>
          <cell r="L61">
            <v>1.2500000000000001E-2</v>
          </cell>
          <cell r="M61">
            <v>1.2500000000000001E-2</v>
          </cell>
          <cell r="N61">
            <v>1.2500000000000001E-2</v>
          </cell>
          <cell r="O61">
            <v>1.2500000000000001E-2</v>
          </cell>
          <cell r="P61">
            <v>1.2500000000000001E-2</v>
          </cell>
          <cell r="Q61">
            <v>1.2500000000000001E-2</v>
          </cell>
          <cell r="R61">
            <v>1.2500000000000001E-2</v>
          </cell>
          <cell r="S61">
            <v>1.2500000000000001E-2</v>
          </cell>
        </row>
        <row r="64">
          <cell r="D64" t="str">
            <v>KRW</v>
          </cell>
          <cell r="E64" t="str">
            <v>2/6/2006</v>
          </cell>
          <cell r="F64" t="str">
            <v>LG TELECOM CO LTD</v>
          </cell>
          <cell r="G64" t="str">
            <v>2/6/2006</v>
          </cell>
          <cell r="H64">
            <v>0.05</v>
          </cell>
          <cell r="I64">
            <v>100</v>
          </cell>
          <cell r="J64">
            <v>100</v>
          </cell>
          <cell r="K64">
            <v>100</v>
          </cell>
          <cell r="L64">
            <v>100</v>
          </cell>
          <cell r="M64">
            <v>100</v>
          </cell>
          <cell r="N64">
            <v>100</v>
          </cell>
          <cell r="O64">
            <v>100</v>
          </cell>
          <cell r="P64">
            <v>100</v>
          </cell>
          <cell r="Q64">
            <v>100</v>
          </cell>
          <cell r="R64">
            <v>100</v>
          </cell>
          <cell r="S64">
            <v>100</v>
          </cell>
          <cell r="T64">
            <v>100</v>
          </cell>
          <cell r="U64">
            <v>100</v>
          </cell>
        </row>
        <row r="65">
          <cell r="E65">
            <v>38754</v>
          </cell>
          <cell r="F65" t="str">
            <v>Beginning Balance</v>
          </cell>
        </row>
        <row r="66">
          <cell r="F66" t="str">
            <v>Repay</v>
          </cell>
          <cell r="U66">
            <v>-100</v>
          </cell>
        </row>
        <row r="67">
          <cell r="F67" t="str">
            <v>Ending Balance</v>
          </cell>
          <cell r="I67">
            <v>100</v>
          </cell>
          <cell r="J67">
            <v>100</v>
          </cell>
          <cell r="K67">
            <v>100</v>
          </cell>
          <cell r="L67">
            <v>100</v>
          </cell>
          <cell r="M67">
            <v>100</v>
          </cell>
          <cell r="N67">
            <v>100</v>
          </cell>
          <cell r="O67">
            <v>100</v>
          </cell>
          <cell r="P67">
            <v>100</v>
          </cell>
          <cell r="Q67">
            <v>100</v>
          </cell>
          <cell r="R67">
            <v>100</v>
          </cell>
          <cell r="S67">
            <v>100</v>
          </cell>
          <cell r="T67">
            <v>100</v>
          </cell>
          <cell r="U67">
            <v>0</v>
          </cell>
        </row>
        <row r="68">
          <cell r="F68" t="str">
            <v>Average Balance</v>
          </cell>
        </row>
        <row r="70">
          <cell r="F70" t="str">
            <v>Cash Interest Exp</v>
          </cell>
          <cell r="I70">
            <v>1.25</v>
          </cell>
          <cell r="J70">
            <v>1.25</v>
          </cell>
          <cell r="K70">
            <v>1.25</v>
          </cell>
          <cell r="L70">
            <v>1.25</v>
          </cell>
          <cell r="M70">
            <v>1.25</v>
          </cell>
          <cell r="N70">
            <v>1.25</v>
          </cell>
          <cell r="O70">
            <v>1.25</v>
          </cell>
          <cell r="P70">
            <v>1.25</v>
          </cell>
          <cell r="Q70">
            <v>1.25</v>
          </cell>
          <cell r="R70">
            <v>1.25</v>
          </cell>
          <cell r="S70">
            <v>1.25</v>
          </cell>
          <cell r="T70">
            <v>1.25</v>
          </cell>
          <cell r="U70">
            <v>0</v>
          </cell>
        </row>
        <row r="71">
          <cell r="F71" t="str">
            <v xml:space="preserve">  % Rate</v>
          </cell>
          <cell r="I71">
            <v>1.2500000000000001E-2</v>
          </cell>
          <cell r="J71">
            <v>1.2500000000000001E-2</v>
          </cell>
          <cell r="K71">
            <v>1.2500000000000001E-2</v>
          </cell>
          <cell r="L71">
            <v>1.2500000000000001E-2</v>
          </cell>
          <cell r="M71">
            <v>1.2500000000000001E-2</v>
          </cell>
          <cell r="N71">
            <v>1.2500000000000001E-2</v>
          </cell>
          <cell r="O71">
            <v>1.2500000000000001E-2</v>
          </cell>
          <cell r="P71">
            <v>1.2500000000000001E-2</v>
          </cell>
          <cell r="Q71">
            <v>1.2500000000000001E-2</v>
          </cell>
          <cell r="R71">
            <v>1.2500000000000001E-2</v>
          </cell>
          <cell r="S71">
            <v>1.2500000000000001E-2</v>
          </cell>
          <cell r="T71">
            <v>1.2500000000000001E-2</v>
          </cell>
          <cell r="U71">
            <v>1.2500000000000001E-2</v>
          </cell>
        </row>
        <row r="73">
          <cell r="D73" t="str">
            <v>KRW</v>
          </cell>
          <cell r="E73" t="str">
            <v>3/10/2006</v>
          </cell>
          <cell r="F73" t="str">
            <v>LG TELECOM CO LTD</v>
          </cell>
          <cell r="G73" t="str">
            <v>3/10/2006</v>
          </cell>
          <cell r="H73">
            <v>0.05</v>
          </cell>
          <cell r="I73">
            <v>200</v>
          </cell>
          <cell r="J73">
            <v>200</v>
          </cell>
          <cell r="K73">
            <v>200</v>
          </cell>
          <cell r="L73">
            <v>200</v>
          </cell>
          <cell r="M73">
            <v>200</v>
          </cell>
          <cell r="N73">
            <v>200</v>
          </cell>
          <cell r="O73">
            <v>200</v>
          </cell>
          <cell r="P73">
            <v>200</v>
          </cell>
          <cell r="Q73">
            <v>200</v>
          </cell>
          <cell r="R73">
            <v>200</v>
          </cell>
          <cell r="S73">
            <v>200</v>
          </cell>
          <cell r="T73">
            <v>200</v>
          </cell>
          <cell r="U73">
            <v>200</v>
          </cell>
        </row>
        <row r="74">
          <cell r="E74">
            <v>38786</v>
          </cell>
          <cell r="F74" t="str">
            <v>Beginning Balance</v>
          </cell>
        </row>
        <row r="75">
          <cell r="F75" t="str">
            <v>Repay</v>
          </cell>
          <cell r="U75">
            <v>-200</v>
          </cell>
        </row>
        <row r="76">
          <cell r="F76" t="str">
            <v>Ending Balance</v>
          </cell>
          <cell r="I76">
            <v>200</v>
          </cell>
          <cell r="J76">
            <v>200</v>
          </cell>
          <cell r="K76">
            <v>200</v>
          </cell>
          <cell r="L76">
            <v>200</v>
          </cell>
          <cell r="M76">
            <v>200</v>
          </cell>
          <cell r="N76">
            <v>200</v>
          </cell>
          <cell r="O76">
            <v>200</v>
          </cell>
          <cell r="P76">
            <v>200</v>
          </cell>
          <cell r="Q76">
            <v>200</v>
          </cell>
          <cell r="R76">
            <v>200</v>
          </cell>
          <cell r="S76">
            <v>200</v>
          </cell>
          <cell r="T76">
            <v>200</v>
          </cell>
          <cell r="U76">
            <v>0</v>
          </cell>
        </row>
        <row r="77">
          <cell r="F77" t="str">
            <v>Average Balance</v>
          </cell>
        </row>
        <row r="79">
          <cell r="F79" t="str">
            <v>Cash Interest Exp</v>
          </cell>
          <cell r="I79">
            <v>2.5</v>
          </cell>
          <cell r="J79">
            <v>2.5</v>
          </cell>
          <cell r="K79">
            <v>2.5</v>
          </cell>
          <cell r="L79">
            <v>2.5</v>
          </cell>
          <cell r="M79">
            <v>2.5</v>
          </cell>
          <cell r="N79">
            <v>2.5</v>
          </cell>
          <cell r="O79">
            <v>2.5</v>
          </cell>
          <cell r="P79">
            <v>2.5</v>
          </cell>
          <cell r="Q79">
            <v>2.5</v>
          </cell>
          <cell r="R79">
            <v>2.5</v>
          </cell>
          <cell r="S79">
            <v>2.5</v>
          </cell>
          <cell r="T79">
            <v>2.5</v>
          </cell>
          <cell r="U79">
            <v>0</v>
          </cell>
        </row>
        <row r="80">
          <cell r="F80" t="str">
            <v xml:space="preserve">  % Rate</v>
          </cell>
          <cell r="I80">
            <v>1.2500000000000001E-2</v>
          </cell>
          <cell r="J80">
            <v>1.2500000000000001E-2</v>
          </cell>
          <cell r="K80">
            <v>1.2500000000000001E-2</v>
          </cell>
          <cell r="L80">
            <v>1.2500000000000001E-2</v>
          </cell>
          <cell r="M80">
            <v>1.2500000000000001E-2</v>
          </cell>
          <cell r="N80">
            <v>1.2500000000000001E-2</v>
          </cell>
          <cell r="O80">
            <v>1.2500000000000001E-2</v>
          </cell>
          <cell r="P80">
            <v>1.2500000000000001E-2</v>
          </cell>
          <cell r="Q80">
            <v>1.2500000000000001E-2</v>
          </cell>
          <cell r="R80">
            <v>1.2500000000000001E-2</v>
          </cell>
          <cell r="S80">
            <v>1.2500000000000001E-2</v>
          </cell>
          <cell r="T80">
            <v>1.2500000000000001E-2</v>
          </cell>
          <cell r="U80">
            <v>1.2500000000000001E-2</v>
          </cell>
        </row>
        <row r="82">
          <cell r="D82" t="str">
            <v>KRW</v>
          </cell>
          <cell r="E82" t="str">
            <v>4/23/2006</v>
          </cell>
          <cell r="F82" t="str">
            <v>LG TELECOM CO LTD</v>
          </cell>
          <cell r="G82" t="str">
            <v>4/23/2006</v>
          </cell>
          <cell r="H82">
            <v>6.5000000000000002E-2</v>
          </cell>
          <cell r="N82">
            <v>80</v>
          </cell>
          <cell r="O82">
            <v>80</v>
          </cell>
          <cell r="P82">
            <v>80</v>
          </cell>
          <cell r="Q82">
            <v>80</v>
          </cell>
          <cell r="R82">
            <v>80</v>
          </cell>
          <cell r="S82">
            <v>80</v>
          </cell>
          <cell r="T82">
            <v>80</v>
          </cell>
          <cell r="U82">
            <v>80</v>
          </cell>
          <cell r="V82">
            <v>80</v>
          </cell>
        </row>
        <row r="83">
          <cell r="E83">
            <v>38830</v>
          </cell>
          <cell r="F83" t="str">
            <v>Beginning Balance</v>
          </cell>
        </row>
        <row r="84">
          <cell r="F84" t="str">
            <v>Repay</v>
          </cell>
          <cell r="V84">
            <v>-80</v>
          </cell>
        </row>
        <row r="85">
          <cell r="F85" t="str">
            <v>Ending Balance</v>
          </cell>
          <cell r="N85">
            <v>80</v>
          </cell>
          <cell r="O85">
            <v>80</v>
          </cell>
          <cell r="P85">
            <v>80</v>
          </cell>
          <cell r="Q85">
            <v>80</v>
          </cell>
          <cell r="R85">
            <v>80</v>
          </cell>
          <cell r="S85">
            <v>80</v>
          </cell>
          <cell r="T85">
            <v>80</v>
          </cell>
          <cell r="U85">
            <v>80</v>
          </cell>
          <cell r="V85">
            <v>0</v>
          </cell>
        </row>
        <row r="86">
          <cell r="F86" t="str">
            <v>Average Balance</v>
          </cell>
        </row>
        <row r="88">
          <cell r="F88" t="str">
            <v>Cash Interest Exp</v>
          </cell>
          <cell r="N88">
            <v>1.3</v>
          </cell>
          <cell r="O88">
            <v>1.3</v>
          </cell>
          <cell r="P88">
            <v>1.3</v>
          </cell>
          <cell r="Q88">
            <v>1.3</v>
          </cell>
          <cell r="R88">
            <v>1.3</v>
          </cell>
          <cell r="S88">
            <v>1.3</v>
          </cell>
          <cell r="T88">
            <v>1.3</v>
          </cell>
          <cell r="U88">
            <v>1.3</v>
          </cell>
          <cell r="V88">
            <v>0</v>
          </cell>
        </row>
        <row r="89">
          <cell r="F89" t="str">
            <v xml:space="preserve">  % Rate</v>
          </cell>
          <cell r="N89">
            <v>1.6250000000000001E-2</v>
          </cell>
          <cell r="O89">
            <v>1.6250000000000001E-2</v>
          </cell>
          <cell r="P89">
            <v>1.6250000000000001E-2</v>
          </cell>
          <cell r="Q89">
            <v>1.6250000000000001E-2</v>
          </cell>
          <cell r="R89">
            <v>1.6250000000000001E-2</v>
          </cell>
          <cell r="S89">
            <v>1.6250000000000001E-2</v>
          </cell>
          <cell r="T89">
            <v>1.6250000000000001E-2</v>
          </cell>
          <cell r="U89">
            <v>1.6250000000000001E-2</v>
          </cell>
          <cell r="V89">
            <v>1.6250000000000001E-2</v>
          </cell>
        </row>
        <row r="92">
          <cell r="D92" t="str">
            <v>USD</v>
          </cell>
          <cell r="E92" t="str">
            <v>7/15/2009</v>
          </cell>
          <cell r="F92" t="str">
            <v>LG TELECOM CO LTD</v>
          </cell>
          <cell r="G92" t="str">
            <v>7/15/2009</v>
          </cell>
          <cell r="H92">
            <v>8.2500000000000004E-2</v>
          </cell>
          <cell r="O92">
            <v>230.84</v>
          </cell>
          <cell r="P92">
            <v>230.84</v>
          </cell>
          <cell r="Q92">
            <v>230.84</v>
          </cell>
          <cell r="R92">
            <v>230.84</v>
          </cell>
          <cell r="S92">
            <v>230.84</v>
          </cell>
          <cell r="T92">
            <v>230.84</v>
          </cell>
          <cell r="U92">
            <v>230.84</v>
          </cell>
          <cell r="V92">
            <v>230.84</v>
          </cell>
          <cell r="W92">
            <v>230.84</v>
          </cell>
          <cell r="X92">
            <v>230.84</v>
          </cell>
          <cell r="Y92">
            <v>230.84</v>
          </cell>
          <cell r="Z92">
            <v>230.84</v>
          </cell>
          <cell r="AA92">
            <v>230.84</v>
          </cell>
          <cell r="AB92">
            <v>230.84</v>
          </cell>
        </row>
        <row r="93">
          <cell r="E93">
            <v>40009</v>
          </cell>
          <cell r="F93" t="str">
            <v>Beginning Balance</v>
          </cell>
        </row>
        <row r="94">
          <cell r="F94" t="str">
            <v>Repay</v>
          </cell>
        </row>
        <row r="95">
          <cell r="F95" t="str">
            <v>Ending Balance</v>
          </cell>
          <cell r="O95">
            <v>230.84</v>
          </cell>
          <cell r="P95">
            <v>230.84</v>
          </cell>
          <cell r="Q95">
            <v>230.84</v>
          </cell>
          <cell r="R95">
            <v>230.84</v>
          </cell>
          <cell r="S95">
            <v>230.84</v>
          </cell>
          <cell r="T95">
            <v>230.84</v>
          </cell>
          <cell r="U95">
            <v>230.84</v>
          </cell>
          <cell r="V95">
            <v>230.84</v>
          </cell>
          <cell r="W95">
            <v>230.84</v>
          </cell>
          <cell r="X95">
            <v>230.84</v>
          </cell>
          <cell r="Y95">
            <v>230.84</v>
          </cell>
          <cell r="Z95">
            <v>230.84</v>
          </cell>
          <cell r="AA95">
            <v>230.84</v>
          </cell>
          <cell r="AB95">
            <v>230.84</v>
          </cell>
        </row>
        <row r="96">
          <cell r="F96" t="str">
            <v>Average Balance</v>
          </cell>
        </row>
        <row r="98">
          <cell r="F98" t="str">
            <v>Cash Interest Exp</v>
          </cell>
          <cell r="O98">
            <v>4.7610749999999999</v>
          </cell>
          <cell r="P98">
            <v>4.7610749999999999</v>
          </cell>
          <cell r="Q98">
            <v>4.7610749999999999</v>
          </cell>
          <cell r="R98">
            <v>4.7610749999999999</v>
          </cell>
          <cell r="S98">
            <v>4.7610749999999999</v>
          </cell>
          <cell r="T98">
            <v>4.7610749999999999</v>
          </cell>
          <cell r="U98">
            <v>4.7610749999999999</v>
          </cell>
          <cell r="V98">
            <v>4.7610749999999999</v>
          </cell>
          <cell r="W98">
            <v>4.7610749999999999</v>
          </cell>
          <cell r="X98">
            <v>4.7610749999999999</v>
          </cell>
          <cell r="Y98">
            <v>4.7610749999999999</v>
          </cell>
          <cell r="Z98">
            <v>4.7610749999999999</v>
          </cell>
          <cell r="AA98">
            <v>4.7610749999999999</v>
          </cell>
          <cell r="AB98">
            <v>4.7610749999999999</v>
          </cell>
        </row>
        <row r="99">
          <cell r="F99" t="str">
            <v xml:space="preserve">  % Rate</v>
          </cell>
          <cell r="O99">
            <v>2.0625000000000001E-2</v>
          </cell>
          <cell r="P99">
            <v>2.0625000000000001E-2</v>
          </cell>
          <cell r="Q99">
            <v>2.0625000000000001E-2</v>
          </cell>
          <cell r="R99">
            <v>2.0625000000000001E-2</v>
          </cell>
          <cell r="S99">
            <v>2.0625000000000001E-2</v>
          </cell>
          <cell r="T99">
            <v>2.0625000000000001E-2</v>
          </cell>
          <cell r="U99">
            <v>2.0625000000000001E-2</v>
          </cell>
          <cell r="V99">
            <v>2.0625000000000001E-2</v>
          </cell>
          <cell r="W99">
            <v>2.0625000000000001E-2</v>
          </cell>
          <cell r="X99">
            <v>2.0625000000000001E-2</v>
          </cell>
          <cell r="Y99">
            <v>2.0625000000000001E-2</v>
          </cell>
          <cell r="Z99">
            <v>2.0625000000000001E-2</v>
          </cell>
          <cell r="AA99">
            <v>2.0625000000000001E-2</v>
          </cell>
          <cell r="AB99">
            <v>2.0625000000000001E-2</v>
          </cell>
        </row>
        <row r="101">
          <cell r="F101" t="str">
            <v>Cash Interest Exp</v>
          </cell>
          <cell r="S101">
            <v>5</v>
          </cell>
          <cell r="T101">
            <v>5</v>
          </cell>
          <cell r="U101">
            <v>5</v>
          </cell>
          <cell r="V101">
            <v>5</v>
          </cell>
          <cell r="W101">
            <v>5</v>
          </cell>
          <cell r="X101">
            <v>5</v>
          </cell>
        </row>
        <row r="103">
          <cell r="F103" t="str">
            <v>total interest</v>
          </cell>
          <cell r="I103">
            <v>27.321847229999999</v>
          </cell>
          <cell r="J103">
            <v>27.321847229999999</v>
          </cell>
          <cell r="K103">
            <v>27.321847229999999</v>
          </cell>
          <cell r="L103">
            <v>27.321847229999999</v>
          </cell>
          <cell r="M103">
            <v>27.321847229999999</v>
          </cell>
          <cell r="N103">
            <v>28.62184723</v>
          </cell>
          <cell r="O103">
            <v>32.632922229999998</v>
          </cell>
          <cell r="P103">
            <v>32.632922229999998</v>
          </cell>
          <cell r="Q103">
            <v>32.632922229999998</v>
          </cell>
          <cell r="R103">
            <v>30.382922229999998</v>
          </cell>
          <cell r="S103">
            <v>28.257922229999998</v>
          </cell>
          <cell r="T103">
            <v>28.257922229999998</v>
          </cell>
          <cell r="U103">
            <v>24.507922229999998</v>
          </cell>
          <cell r="V103">
            <v>23.207922229999998</v>
          </cell>
          <cell r="W103">
            <v>23.207922229999998</v>
          </cell>
          <cell r="X103">
            <v>23.207922229999998</v>
          </cell>
          <cell r="Y103">
            <v>23.207922229999998</v>
          </cell>
          <cell r="Z103">
            <v>23.207922229999998</v>
          </cell>
          <cell r="AA103">
            <v>23.207922229999998</v>
          </cell>
        </row>
        <row r="104">
          <cell r="F104" t="str">
            <v>Total debentures</v>
          </cell>
          <cell r="I104">
            <v>700</v>
          </cell>
          <cell r="J104">
            <v>700</v>
          </cell>
          <cell r="K104">
            <v>700</v>
          </cell>
          <cell r="L104">
            <v>700</v>
          </cell>
          <cell r="M104">
            <v>700</v>
          </cell>
          <cell r="N104">
            <v>780</v>
          </cell>
          <cell r="O104">
            <v>960.84</v>
          </cell>
          <cell r="P104">
            <v>960.84</v>
          </cell>
          <cell r="Q104">
            <v>910.84</v>
          </cell>
          <cell r="R104">
            <v>760.84</v>
          </cell>
          <cell r="S104">
            <v>610.84</v>
          </cell>
          <cell r="T104">
            <v>610.84</v>
          </cell>
          <cell r="U104">
            <v>310.84000000000003</v>
          </cell>
          <cell r="V104">
            <v>230.84</v>
          </cell>
          <cell r="W104">
            <v>230.84</v>
          </cell>
          <cell r="X104">
            <v>230.84</v>
          </cell>
          <cell r="Y104">
            <v>230.84</v>
          </cell>
          <cell r="Z104">
            <v>230.84</v>
          </cell>
          <cell r="AA104">
            <v>230.84</v>
          </cell>
        </row>
        <row r="109">
          <cell r="D109" t="str">
            <v>Total short-term borrowings</v>
          </cell>
        </row>
        <row r="110">
          <cell r="F110" t="str">
            <v>Bank overdrafts</v>
          </cell>
          <cell r="H110">
            <v>8.7400000000000005E-2</v>
          </cell>
          <cell r="L110">
            <v>3.939368</v>
          </cell>
          <cell r="M110">
            <v>4.2339500000000001</v>
          </cell>
        </row>
        <row r="111">
          <cell r="F111" t="str">
            <v>Notes discounted</v>
          </cell>
          <cell r="H111" t="str">
            <v>5.5-6.93%</v>
          </cell>
          <cell r="L111">
            <v>60</v>
          </cell>
          <cell r="M111">
            <v>301.27999999999997</v>
          </cell>
        </row>
        <row r="112">
          <cell r="F112" t="str">
            <v>Total</v>
          </cell>
          <cell r="L112">
            <v>63.939368000000002</v>
          </cell>
          <cell r="M112">
            <v>305.51394999999997</v>
          </cell>
          <cell r="N112">
            <v>384.24299999999999</v>
          </cell>
          <cell r="O112">
            <v>384.24299999999999</v>
          </cell>
          <cell r="P112">
            <v>384.24299999999999</v>
          </cell>
          <cell r="Q112">
            <v>384.24299999999999</v>
          </cell>
          <cell r="R112">
            <v>384.24299999999999</v>
          </cell>
          <cell r="S112">
            <v>384.24299999999999</v>
          </cell>
          <cell r="T112">
            <v>384.24299999999999</v>
          </cell>
        </row>
        <row r="114">
          <cell r="D114" t="str">
            <v>Won currency loans</v>
          </cell>
        </row>
        <row r="115">
          <cell r="F115" t="str">
            <v>Kyobo Life</v>
          </cell>
          <cell r="G115" t="str">
            <v>Repaid</v>
          </cell>
          <cell r="H115" t="str">
            <v>6.16-8%</v>
          </cell>
          <cell r="L115">
            <v>30</v>
          </cell>
          <cell r="M115">
            <v>80</v>
          </cell>
          <cell r="N115">
            <v>80</v>
          </cell>
          <cell r="O115">
            <v>0</v>
          </cell>
          <cell r="P115">
            <v>0</v>
          </cell>
        </row>
        <row r="116">
          <cell r="F116" t="str">
            <v>Woori Bank</v>
          </cell>
          <cell r="G116">
            <v>38633</v>
          </cell>
          <cell r="H116">
            <v>6.7799999999999999E-2</v>
          </cell>
          <cell r="L116">
            <v>30</v>
          </cell>
          <cell r="M116">
            <v>30</v>
          </cell>
          <cell r="N116">
            <v>30</v>
          </cell>
          <cell r="O116">
            <v>30</v>
          </cell>
          <cell r="P116">
            <v>30</v>
          </cell>
          <cell r="Q116">
            <v>30</v>
          </cell>
          <cell r="R116">
            <v>30</v>
          </cell>
          <cell r="S116">
            <v>30</v>
          </cell>
          <cell r="T116">
            <v>30</v>
          </cell>
        </row>
        <row r="117">
          <cell r="F117" t="str">
            <v>Repay</v>
          </cell>
          <cell r="T117">
            <v>-30</v>
          </cell>
        </row>
        <row r="118">
          <cell r="F118" t="str">
            <v>Ending Balance</v>
          </cell>
          <cell r="L118">
            <v>30</v>
          </cell>
          <cell r="M118">
            <v>30</v>
          </cell>
          <cell r="N118">
            <v>30</v>
          </cell>
          <cell r="O118">
            <v>30</v>
          </cell>
          <cell r="P118">
            <v>30</v>
          </cell>
          <cell r="Q118">
            <v>30</v>
          </cell>
          <cell r="R118">
            <v>30</v>
          </cell>
          <cell r="S118">
            <v>30</v>
          </cell>
          <cell r="T118">
            <v>0</v>
          </cell>
        </row>
        <row r="120">
          <cell r="F120" t="str">
            <v>KDB</v>
          </cell>
          <cell r="G120">
            <v>39079</v>
          </cell>
          <cell r="H120" t="str">
            <v>7.2-7.5%</v>
          </cell>
          <cell r="L120">
            <v>100</v>
          </cell>
          <cell r="M120">
            <v>91.666520000000006</v>
          </cell>
          <cell r="N120">
            <v>91.666520000000006</v>
          </cell>
          <cell r="O120">
            <v>83.333200000000005</v>
          </cell>
          <cell r="P120">
            <v>83.333200000000005</v>
          </cell>
          <cell r="Q120">
            <v>83.333200000000005</v>
          </cell>
          <cell r="R120">
            <v>83.333200000000005</v>
          </cell>
          <cell r="S120">
            <v>83.333200000000005</v>
          </cell>
          <cell r="T120">
            <v>83.333200000000005</v>
          </cell>
          <cell r="U120">
            <v>83.333200000000005</v>
          </cell>
          <cell r="V120">
            <v>83.333200000000005</v>
          </cell>
          <cell r="W120">
            <v>83.333200000000005</v>
          </cell>
          <cell r="X120">
            <v>83.333200000000005</v>
          </cell>
        </row>
        <row r="121">
          <cell r="F121" t="str">
            <v>Repay</v>
          </cell>
          <cell r="X121">
            <v>-83.3</v>
          </cell>
        </row>
        <row r="122">
          <cell r="F122" t="str">
            <v>Ending Balance</v>
          </cell>
          <cell r="L122">
            <v>100</v>
          </cell>
          <cell r="M122">
            <v>91.666520000000006</v>
          </cell>
          <cell r="N122">
            <v>91.666520000000006</v>
          </cell>
          <cell r="O122">
            <v>83.333200000000005</v>
          </cell>
          <cell r="P122">
            <v>83.333200000000005</v>
          </cell>
          <cell r="Q122">
            <v>83.333200000000005</v>
          </cell>
          <cell r="R122">
            <v>83.333200000000005</v>
          </cell>
          <cell r="S122">
            <v>83.333200000000005</v>
          </cell>
          <cell r="T122">
            <v>83.333200000000005</v>
          </cell>
          <cell r="U122">
            <v>83.333200000000005</v>
          </cell>
          <cell r="V122">
            <v>83.333200000000005</v>
          </cell>
          <cell r="W122">
            <v>83.333200000000005</v>
          </cell>
          <cell r="X122">
            <v>3.320000000000789E-2</v>
          </cell>
        </row>
        <row r="124">
          <cell r="F124" t="str">
            <v>Cash Interest Exp</v>
          </cell>
          <cell r="M124">
            <v>1.6729139900000001</v>
          </cell>
          <cell r="N124">
            <v>1.6729139900000001</v>
          </cell>
          <cell r="O124">
            <v>1.5208309</v>
          </cell>
          <cell r="P124">
            <v>1.5208309</v>
          </cell>
          <cell r="Q124">
            <v>1.5208309</v>
          </cell>
          <cell r="R124">
            <v>1.5208309</v>
          </cell>
          <cell r="S124">
            <v>1.5208309</v>
          </cell>
          <cell r="T124">
            <v>1.5208309</v>
          </cell>
          <cell r="U124">
            <v>1.5208309</v>
          </cell>
          <cell r="V124">
            <v>1.5208309</v>
          </cell>
          <cell r="W124">
            <v>1.5208309</v>
          </cell>
          <cell r="X124">
            <v>6.0590000000014391E-4</v>
          </cell>
        </row>
        <row r="125">
          <cell r="F125" t="str">
            <v xml:space="preserve">  % Rate</v>
          </cell>
          <cell r="M125">
            <v>7.2999999999999995E-2</v>
          </cell>
          <cell r="N125">
            <v>7.2999999999999995E-2</v>
          </cell>
          <cell r="O125">
            <v>7.2999999999999995E-2</v>
          </cell>
          <cell r="P125">
            <v>7.2999999999999995E-2</v>
          </cell>
          <cell r="Q125">
            <v>7.2999999999999995E-2</v>
          </cell>
          <cell r="R125">
            <v>7.2999999999999995E-2</v>
          </cell>
          <cell r="S125">
            <v>7.2999999999999995E-2</v>
          </cell>
          <cell r="T125">
            <v>7.2999999999999995E-2</v>
          </cell>
          <cell r="U125">
            <v>7.2999999999999995E-2</v>
          </cell>
          <cell r="V125">
            <v>7.2999999999999995E-2</v>
          </cell>
          <cell r="W125">
            <v>7.2999999999999995E-2</v>
          </cell>
          <cell r="X125">
            <v>7.2999999999999995E-2</v>
          </cell>
        </row>
        <row r="128">
          <cell r="F128" t="str">
            <v>Hana</v>
          </cell>
          <cell r="G128" t="str">
            <v>Repaid</v>
          </cell>
          <cell r="H128">
            <v>6.5000000000000002E-2</v>
          </cell>
          <cell r="L128">
            <v>0.49743999999999999</v>
          </cell>
          <cell r="M128">
            <v>0.21181</v>
          </cell>
          <cell r="N128">
            <v>0.21181</v>
          </cell>
          <cell r="O128">
            <v>0.21181</v>
          </cell>
          <cell r="P128">
            <v>0.21181</v>
          </cell>
          <cell r="Q128">
            <v>0.21181</v>
          </cell>
          <cell r="R128">
            <v>0.21181</v>
          </cell>
          <cell r="S128">
            <v>0.21181</v>
          </cell>
          <cell r="T128">
            <v>0.21181</v>
          </cell>
        </row>
        <row r="129">
          <cell r="F129" t="str">
            <v>Repay</v>
          </cell>
        </row>
        <row r="130">
          <cell r="F130" t="str">
            <v>Ending Balance</v>
          </cell>
          <cell r="L130">
            <v>0.49743999999999999</v>
          </cell>
          <cell r="M130">
            <v>0.21181</v>
          </cell>
          <cell r="N130">
            <v>0.21181</v>
          </cell>
          <cell r="O130">
            <v>0.21181</v>
          </cell>
          <cell r="P130">
            <v>0.21181</v>
          </cell>
          <cell r="Q130">
            <v>0.21181</v>
          </cell>
          <cell r="R130">
            <v>0.21181</v>
          </cell>
          <cell r="S130">
            <v>0.21181</v>
          </cell>
          <cell r="T130">
            <v>0.21181</v>
          </cell>
        </row>
        <row r="132">
          <cell r="F132" t="str">
            <v>Cash Interest Exp</v>
          </cell>
        </row>
        <row r="133">
          <cell r="F133" t="str">
            <v xml:space="preserve">  % Rate</v>
          </cell>
        </row>
        <row r="136">
          <cell r="F136" t="str">
            <v>Korea Technology Banking Corp</v>
          </cell>
          <cell r="G136">
            <v>38398</v>
          </cell>
          <cell r="H136">
            <v>3.5900000000000001E-2</v>
          </cell>
          <cell r="L136">
            <v>0.25</v>
          </cell>
          <cell r="M136">
            <v>0.2</v>
          </cell>
          <cell r="N136">
            <v>0.2</v>
          </cell>
          <cell r="O136">
            <v>0.1</v>
          </cell>
          <cell r="P136">
            <v>0.1</v>
          </cell>
          <cell r="Q136">
            <v>0.1</v>
          </cell>
          <cell r="T136">
            <v>0</v>
          </cell>
        </row>
        <row r="137">
          <cell r="F137" t="str">
            <v>Repay</v>
          </cell>
          <cell r="Q137">
            <v>-0.1</v>
          </cell>
        </row>
        <row r="138">
          <cell r="F138" t="str">
            <v>Ending Balance</v>
          </cell>
          <cell r="L138">
            <v>0.25</v>
          </cell>
          <cell r="M138">
            <v>0.2</v>
          </cell>
          <cell r="N138">
            <v>0.2</v>
          </cell>
          <cell r="O138">
            <v>0.1</v>
          </cell>
          <cell r="P138">
            <v>0.1</v>
          </cell>
          <cell r="Q138">
            <v>0</v>
          </cell>
          <cell r="T138">
            <v>0</v>
          </cell>
        </row>
        <row r="140">
          <cell r="F140" t="str">
            <v>Cash Interest Exp</v>
          </cell>
          <cell r="M140">
            <v>1.7950000000000002E-3</v>
          </cell>
          <cell r="N140">
            <v>1.7950000000000002E-3</v>
          </cell>
          <cell r="O140">
            <v>8.9750000000000008E-4</v>
          </cell>
          <cell r="P140">
            <v>8.9750000000000008E-4</v>
          </cell>
          <cell r="Q140">
            <v>0</v>
          </cell>
        </row>
        <row r="141">
          <cell r="F141" t="str">
            <v xml:space="preserve">  % Rate</v>
          </cell>
          <cell r="M141">
            <v>3.5900000000000001E-2</v>
          </cell>
          <cell r="N141">
            <v>3.5900000000000001E-2</v>
          </cell>
          <cell r="O141">
            <v>3.5900000000000001E-2</v>
          </cell>
          <cell r="P141">
            <v>3.5900000000000001E-2</v>
          </cell>
          <cell r="Q141">
            <v>3.5900000000000001E-2</v>
          </cell>
        </row>
        <row r="144">
          <cell r="F144" t="str">
            <v>Cho Hung Bank</v>
          </cell>
          <cell r="G144">
            <v>38572</v>
          </cell>
          <cell r="O144">
            <v>20</v>
          </cell>
          <cell r="P144">
            <v>20</v>
          </cell>
          <cell r="Q144">
            <v>20</v>
          </cell>
          <cell r="R144">
            <v>20</v>
          </cell>
          <cell r="S144">
            <v>20</v>
          </cell>
        </row>
        <row r="145">
          <cell r="F145" t="str">
            <v>Repay</v>
          </cell>
          <cell r="S145">
            <v>-20</v>
          </cell>
        </row>
        <row r="146">
          <cell r="F146" t="str">
            <v>Ending Balance</v>
          </cell>
          <cell r="O146">
            <v>20</v>
          </cell>
          <cell r="P146">
            <v>20</v>
          </cell>
          <cell r="Q146">
            <v>20</v>
          </cell>
          <cell r="R146">
            <v>20</v>
          </cell>
          <cell r="S146">
            <v>0</v>
          </cell>
        </row>
        <row r="148">
          <cell r="F148" t="str">
            <v>Cash Interest Exp</v>
          </cell>
        </row>
        <row r="149">
          <cell r="F149" t="str">
            <v xml:space="preserve">  % Rate</v>
          </cell>
        </row>
        <row r="152">
          <cell r="F152" t="str">
            <v>Shinhan</v>
          </cell>
          <cell r="G152">
            <v>38573</v>
          </cell>
          <cell r="M152">
            <v>10</v>
          </cell>
          <cell r="N152">
            <v>10</v>
          </cell>
          <cell r="O152">
            <v>10</v>
          </cell>
          <cell r="P152">
            <v>10</v>
          </cell>
          <cell r="Q152">
            <v>10</v>
          </cell>
          <cell r="R152">
            <v>10</v>
          </cell>
          <cell r="S152">
            <v>10</v>
          </cell>
          <cell r="T152">
            <v>0</v>
          </cell>
        </row>
        <row r="153">
          <cell r="F153" t="str">
            <v>Repay</v>
          </cell>
          <cell r="S153">
            <v>-10</v>
          </cell>
        </row>
        <row r="154">
          <cell r="F154" t="str">
            <v>Ending Balance</v>
          </cell>
          <cell r="M154">
            <v>10</v>
          </cell>
          <cell r="N154">
            <v>10</v>
          </cell>
          <cell r="O154">
            <v>10</v>
          </cell>
          <cell r="P154">
            <v>10</v>
          </cell>
          <cell r="Q154">
            <v>10</v>
          </cell>
          <cell r="R154">
            <v>10</v>
          </cell>
          <cell r="S154">
            <v>0</v>
          </cell>
          <cell r="T154">
            <v>0</v>
          </cell>
        </row>
        <row r="156">
          <cell r="F156" t="str">
            <v>Cash Interest Exp</v>
          </cell>
        </row>
        <row r="157">
          <cell r="F157" t="str">
            <v xml:space="preserve">  % Rate</v>
          </cell>
        </row>
        <row r="160">
          <cell r="F160" t="str">
            <v>Kieun Capital</v>
          </cell>
          <cell r="G160">
            <v>38396</v>
          </cell>
          <cell r="M160">
            <v>5</v>
          </cell>
          <cell r="N160">
            <v>5</v>
          </cell>
          <cell r="O160">
            <v>5</v>
          </cell>
          <cell r="P160">
            <v>5</v>
          </cell>
          <cell r="Q160">
            <v>5</v>
          </cell>
          <cell r="R160">
            <v>0</v>
          </cell>
          <cell r="S160">
            <v>0</v>
          </cell>
          <cell r="T160">
            <v>0</v>
          </cell>
        </row>
        <row r="161">
          <cell r="F161" t="str">
            <v>Repay</v>
          </cell>
          <cell r="Q161">
            <v>-5</v>
          </cell>
        </row>
        <row r="162">
          <cell r="F162" t="str">
            <v>Ending Balance</v>
          </cell>
          <cell r="M162">
            <v>5</v>
          </cell>
          <cell r="N162">
            <v>5</v>
          </cell>
          <cell r="O162">
            <v>5</v>
          </cell>
          <cell r="P162">
            <v>5</v>
          </cell>
          <cell r="Q162">
            <v>0</v>
          </cell>
          <cell r="R162">
            <v>0</v>
          </cell>
          <cell r="S162">
            <v>0</v>
          </cell>
          <cell r="T162">
            <v>0</v>
          </cell>
        </row>
        <row r="164">
          <cell r="F164" t="str">
            <v>Cash Interest Exp</v>
          </cell>
        </row>
        <row r="165">
          <cell r="F165" t="str">
            <v xml:space="preserve">  % Rate</v>
          </cell>
        </row>
        <row r="168">
          <cell r="F168" t="str">
            <v>ABS</v>
          </cell>
          <cell r="G168">
            <v>38275</v>
          </cell>
          <cell r="H168">
            <v>6.2100000000000002E-2</v>
          </cell>
          <cell r="L168">
            <v>87</v>
          </cell>
          <cell r="M168">
            <v>87</v>
          </cell>
          <cell r="N168">
            <v>87</v>
          </cell>
          <cell r="O168">
            <v>87</v>
          </cell>
          <cell r="P168">
            <v>87</v>
          </cell>
          <cell r="Q168">
            <v>0</v>
          </cell>
          <cell r="R168">
            <v>0</v>
          </cell>
          <cell r="S168">
            <v>0</v>
          </cell>
          <cell r="T168">
            <v>0</v>
          </cell>
        </row>
        <row r="169">
          <cell r="F169" t="str">
            <v>Repay</v>
          </cell>
          <cell r="P169">
            <v>-87</v>
          </cell>
        </row>
        <row r="170">
          <cell r="F170" t="str">
            <v>Ending Balance</v>
          </cell>
          <cell r="L170">
            <v>87</v>
          </cell>
          <cell r="M170">
            <v>87</v>
          </cell>
          <cell r="N170">
            <v>87</v>
          </cell>
          <cell r="O170">
            <v>87</v>
          </cell>
          <cell r="P170">
            <v>0</v>
          </cell>
          <cell r="Q170">
            <v>0</v>
          </cell>
          <cell r="R170">
            <v>0</v>
          </cell>
          <cell r="S170">
            <v>0</v>
          </cell>
          <cell r="T170">
            <v>0</v>
          </cell>
        </row>
        <row r="172">
          <cell r="F172" t="str">
            <v>Cash Interest Exp</v>
          </cell>
        </row>
        <row r="173">
          <cell r="F173" t="str">
            <v xml:space="preserve">  % Rate</v>
          </cell>
        </row>
        <row r="176">
          <cell r="F176" t="str">
            <v>Total</v>
          </cell>
          <cell r="L176">
            <v>247.74743999999998</v>
          </cell>
          <cell r="M176">
            <v>304.07832999999999</v>
          </cell>
          <cell r="N176">
            <v>304.07832999999999</v>
          </cell>
          <cell r="O176">
            <v>235.64501000000001</v>
          </cell>
          <cell r="P176">
            <v>148.64501000000001</v>
          </cell>
          <cell r="Q176">
            <v>143.54500999999999</v>
          </cell>
          <cell r="R176">
            <v>143.54500999999999</v>
          </cell>
          <cell r="S176">
            <v>113.54501</v>
          </cell>
          <cell r="T176">
            <v>83.545010000000005</v>
          </cell>
          <cell r="U176">
            <v>83.333200000000005</v>
          </cell>
          <cell r="V176">
            <v>83.333200000000005</v>
          </cell>
          <cell r="W176">
            <v>83.333200000000005</v>
          </cell>
          <cell r="X176">
            <v>3.320000000000789E-2</v>
          </cell>
        </row>
        <row r="177">
          <cell r="F177" t="str">
            <v>(Current Maturities)</v>
          </cell>
          <cell r="L177">
            <v>-121.03088</v>
          </cell>
          <cell r="M177">
            <v>-120.74509</v>
          </cell>
          <cell r="N177">
            <v>-120.74509</v>
          </cell>
          <cell r="O177">
            <v>-120.74509</v>
          </cell>
          <cell r="P177">
            <v>-120.74509</v>
          </cell>
        </row>
        <row r="178">
          <cell r="L178">
            <v>1011.6868079999999</v>
          </cell>
          <cell r="M178">
            <v>183.33323999999999</v>
          </cell>
          <cell r="N178">
            <v>183.33323999999999</v>
          </cell>
          <cell r="O178">
            <v>114.89992000000001</v>
          </cell>
          <cell r="P178">
            <v>27.899920000000009</v>
          </cell>
          <cell r="Q178">
            <v>143.54500999999999</v>
          </cell>
          <cell r="R178">
            <v>143.54500999999999</v>
          </cell>
          <cell r="S178">
            <v>113.54501</v>
          </cell>
          <cell r="T178">
            <v>83.545010000000005</v>
          </cell>
        </row>
        <row r="180">
          <cell r="L180">
            <v>141.479409</v>
          </cell>
          <cell r="M180">
            <v>141.5</v>
          </cell>
          <cell r="N180">
            <v>141.5</v>
          </cell>
          <cell r="O180">
            <v>141.5</v>
          </cell>
          <cell r="P180">
            <v>141.5</v>
          </cell>
          <cell r="Q180">
            <v>86.056697999999997</v>
          </cell>
          <cell r="R180">
            <v>86.056697999999997</v>
          </cell>
          <cell r="S180">
            <v>86.056697999999997</v>
          </cell>
          <cell r="T180">
            <v>86.056697999999997</v>
          </cell>
          <cell r="U180">
            <v>42.964507999999995</v>
          </cell>
        </row>
        <row r="181">
          <cell r="D181" t="str">
            <v>Lease payments</v>
          </cell>
          <cell r="Q181">
            <v>-55.443302000000003</v>
          </cell>
          <cell r="U181">
            <v>-43.092190000000002</v>
          </cell>
        </row>
        <row r="183">
          <cell r="L183">
            <v>62.934460000000001</v>
          </cell>
          <cell r="M183">
            <v>62.9</v>
          </cell>
          <cell r="N183">
            <v>62.9</v>
          </cell>
          <cell r="O183">
            <v>62.9</v>
          </cell>
          <cell r="P183">
            <v>62.9</v>
          </cell>
          <cell r="Q183">
            <v>40.311927999999995</v>
          </cell>
          <cell r="R183">
            <v>40.311927999999995</v>
          </cell>
          <cell r="S183">
            <v>40.311927999999995</v>
          </cell>
          <cell r="T183">
            <v>40.311927999999995</v>
          </cell>
        </row>
        <row r="184">
          <cell r="D184" t="str">
            <v>Sales leasebacks</v>
          </cell>
          <cell r="Q184">
            <v>-22.588072</v>
          </cell>
          <cell r="U184">
            <v>-22.588072</v>
          </cell>
        </row>
        <row r="185">
          <cell r="L185">
            <v>1216.1006769999999</v>
          </cell>
          <cell r="M185">
            <v>1309.5922799999998</v>
          </cell>
          <cell r="N185">
            <v>1468.32133</v>
          </cell>
          <cell r="O185">
            <v>1580.72801</v>
          </cell>
          <cell r="P185">
            <v>1493.72801</v>
          </cell>
          <cell r="Q185">
            <v>1438.6280099999999</v>
          </cell>
          <cell r="R185">
            <v>1288.6280099999999</v>
          </cell>
          <cell r="S185">
            <v>1108.6280099999999</v>
          </cell>
          <cell r="T185">
            <v>1078.6280099999999</v>
          </cell>
        </row>
        <row r="186">
          <cell r="D186" t="str">
            <v>Total debt</v>
          </cell>
          <cell r="L186">
            <v>610.90932300000009</v>
          </cell>
          <cell r="M186">
            <v>804.04872000000023</v>
          </cell>
          <cell r="N186">
            <v>690.7986699999999</v>
          </cell>
          <cell r="O186">
            <v>690.7986699999999</v>
          </cell>
          <cell r="P186">
            <v>690.7986699999999</v>
          </cell>
          <cell r="Q186">
            <v>690.7986699999999</v>
          </cell>
          <cell r="R186">
            <v>690.7986699999999</v>
          </cell>
          <cell r="S186">
            <v>690.7986699999999</v>
          </cell>
          <cell r="T186">
            <v>690.7986699999999</v>
          </cell>
        </row>
        <row r="187">
          <cell r="D187" t="str">
            <v>Other</v>
          </cell>
          <cell r="U187">
            <v>-65.680261999999999</v>
          </cell>
        </row>
        <row r="188">
          <cell r="I188">
            <v>2108.3820000000001</v>
          </cell>
          <cell r="J188">
            <v>1871.6716948009998</v>
          </cell>
          <cell r="K188">
            <v>1930.758</v>
          </cell>
          <cell r="L188">
            <v>1827.01</v>
          </cell>
          <cell r="M188">
            <v>2113.6410000000001</v>
          </cell>
          <cell r="N188">
            <v>2159.12</v>
          </cell>
          <cell r="O188">
            <v>2271.5266799999999</v>
          </cell>
          <cell r="P188">
            <v>2184.5266799999999</v>
          </cell>
          <cell r="Q188">
            <v>2129.4266799999996</v>
          </cell>
          <cell r="R188">
            <v>1979.4266799999998</v>
          </cell>
          <cell r="S188">
            <v>1799.4266799999998</v>
          </cell>
          <cell r="T188">
            <v>1769.4266799999998</v>
          </cell>
        </row>
        <row r="189">
          <cell r="D189" t="str">
            <v>Total debt (as reported)</v>
          </cell>
        </row>
        <row r="191">
          <cell r="D191" t="str">
            <v>Mandatory Retirements</v>
          </cell>
          <cell r="O191">
            <v>-50</v>
          </cell>
          <cell r="P191">
            <v>-87</v>
          </cell>
          <cell r="Q191">
            <v>-55.1</v>
          </cell>
          <cell r="R191">
            <v>-150</v>
          </cell>
          <cell r="S191">
            <v>-180</v>
          </cell>
          <cell r="T191">
            <v>-30</v>
          </cell>
          <cell r="U191">
            <v>-300</v>
          </cell>
          <cell r="V191">
            <v>-80</v>
          </cell>
          <cell r="W191">
            <v>0</v>
          </cell>
          <cell r="X191">
            <v>-83.3</v>
          </cell>
          <cell r="Y191">
            <v>0</v>
          </cell>
          <cell r="Z191">
            <v>0</v>
          </cell>
          <cell r="AA191">
            <v>0</v>
          </cell>
          <cell r="AB191">
            <v>0</v>
          </cell>
        </row>
        <row r="192">
          <cell r="D192" t="str">
            <v>Cash Interest Exp</v>
          </cell>
          <cell r="N192">
            <v>11.84970899</v>
          </cell>
          <cell r="O192">
            <v>18.494688383238948</v>
          </cell>
          <cell r="P192">
            <v>17.657980974245429</v>
          </cell>
          <cell r="Q192">
            <v>18.763765866319844</v>
          </cell>
          <cell r="R192">
            <v>23.848660225356532</v>
          </cell>
          <cell r="S192">
            <v>23.577981759224372</v>
          </cell>
          <cell r="T192">
            <v>16.331905899999999</v>
          </cell>
          <cell r="U192">
            <v>26.432993873416365</v>
          </cell>
          <cell r="V192">
            <v>17.751274855416824</v>
          </cell>
          <cell r="W192">
            <v>11.2819059</v>
          </cell>
          <cell r="X192">
            <v>9.7616809</v>
          </cell>
          <cell r="Y192">
            <v>4.7610749999999999</v>
          </cell>
          <cell r="Z192">
            <v>4.7610749999999999</v>
          </cell>
          <cell r="AA192">
            <v>4.7610749999999999</v>
          </cell>
          <cell r="AB192">
            <v>4.7610749999999999</v>
          </cell>
        </row>
        <row r="193">
          <cell r="D193" t="str">
            <v>Current portion of long-term debt</v>
          </cell>
          <cell r="I193">
            <v>0</v>
          </cell>
          <cell r="J193">
            <v>0</v>
          </cell>
          <cell r="K193">
            <v>0</v>
          </cell>
          <cell r="L193">
            <v>50</v>
          </cell>
          <cell r="M193">
            <v>137</v>
          </cell>
          <cell r="N193">
            <v>192.1</v>
          </cell>
          <cell r="O193">
            <v>292.10000000000002</v>
          </cell>
          <cell r="P193">
            <v>385.1</v>
          </cell>
          <cell r="Q193">
            <v>360</v>
          </cell>
          <cell r="R193">
            <v>510</v>
          </cell>
          <cell r="S193">
            <v>410</v>
          </cell>
          <cell r="T193">
            <v>380</v>
          </cell>
          <cell r="U193">
            <v>163.30000000000001</v>
          </cell>
          <cell r="V193">
            <v>83.3</v>
          </cell>
          <cell r="W193">
            <v>83.3</v>
          </cell>
          <cell r="X193">
            <v>0</v>
          </cell>
          <cell r="Y193">
            <v>0</v>
          </cell>
          <cell r="Z193">
            <v>0</v>
          </cell>
          <cell r="AA193">
            <v>0</v>
          </cell>
          <cell r="AB193">
            <v>0</v>
          </cell>
        </row>
        <row r="194">
          <cell r="D194" t="str">
            <v>Total Bonds</v>
          </cell>
          <cell r="J194">
            <v>700</v>
          </cell>
          <cell r="K194">
            <v>700</v>
          </cell>
          <cell r="L194">
            <v>867.74743999999998</v>
          </cell>
          <cell r="M194">
            <v>787.07833000000005</v>
          </cell>
          <cell r="N194">
            <v>811.97833000000003</v>
          </cell>
          <cell r="O194">
            <v>904.38500999999985</v>
          </cell>
          <cell r="P194">
            <v>724.38500999999985</v>
          </cell>
          <cell r="Q194">
            <v>694.38500999999997</v>
          </cell>
          <cell r="R194">
            <v>394.38501000000008</v>
          </cell>
          <cell r="S194">
            <v>314.38501000000008</v>
          </cell>
          <cell r="T194">
            <v>314.38501000000008</v>
          </cell>
          <cell r="U194">
            <v>230.87320000000005</v>
          </cell>
          <cell r="V194">
            <v>230.8732</v>
          </cell>
          <cell r="W194">
            <v>230.8732</v>
          </cell>
          <cell r="X194">
            <v>230.8732</v>
          </cell>
          <cell r="Y194">
            <v>230.84</v>
          </cell>
          <cell r="Z194">
            <v>230.84</v>
          </cell>
          <cell r="AA194">
            <v>230.84</v>
          </cell>
          <cell r="AB194">
            <v>230.84</v>
          </cell>
        </row>
        <row r="195">
          <cell r="D195" t="str">
            <v xml:space="preserve">  Subtotal</v>
          </cell>
          <cell r="J195">
            <v>700</v>
          </cell>
          <cell r="K195">
            <v>700</v>
          </cell>
          <cell r="L195">
            <v>917.74743999999998</v>
          </cell>
          <cell r="M195">
            <v>924.07833000000005</v>
          </cell>
          <cell r="N195">
            <v>1004.0783300000001</v>
          </cell>
          <cell r="O195">
            <v>1196.4850099999999</v>
          </cell>
          <cell r="P195">
            <v>1109.4850099999999</v>
          </cell>
          <cell r="Q195">
            <v>1054.38501</v>
          </cell>
          <cell r="R195">
            <v>904.38501000000008</v>
          </cell>
          <cell r="S195">
            <v>724.38501000000008</v>
          </cell>
          <cell r="T195">
            <v>694.38501000000008</v>
          </cell>
          <cell r="U195">
            <v>394.17320000000007</v>
          </cell>
          <cell r="V195">
            <v>314.17320000000001</v>
          </cell>
          <cell r="W195">
            <v>314.17320000000001</v>
          </cell>
          <cell r="X195">
            <v>230.8732</v>
          </cell>
          <cell r="Y195">
            <v>230.84</v>
          </cell>
          <cell r="Z195">
            <v>230.84</v>
          </cell>
          <cell r="AA195">
            <v>230.84</v>
          </cell>
          <cell r="AB195">
            <v>230.84</v>
          </cell>
        </row>
        <row r="196">
          <cell r="D196" t="str">
            <v>Other</v>
          </cell>
          <cell r="J196">
            <v>786.81659689899993</v>
          </cell>
          <cell r="K196">
            <v>840.26</v>
          </cell>
          <cell r="L196">
            <v>489.92256000000009</v>
          </cell>
          <cell r="M196">
            <v>776.42066999999997</v>
          </cell>
          <cell r="N196">
            <v>743.83566999999971</v>
          </cell>
          <cell r="O196">
            <v>552.09962605888973</v>
          </cell>
          <cell r="P196">
            <v>587.5574001360792</v>
          </cell>
          <cell r="Q196">
            <v>643.13667225098538</v>
          </cell>
          <cell r="R196">
            <v>832.07765998474031</v>
          </cell>
          <cell r="S196">
            <v>963.82449378881972</v>
          </cell>
          <cell r="T196">
            <v>963.82449378881972</v>
          </cell>
          <cell r="U196">
            <v>1215.8742669418443</v>
          </cell>
          <cell r="V196">
            <v>1333.4991570403322</v>
          </cell>
          <cell r="W196">
            <v>1333.4991570403322</v>
          </cell>
          <cell r="X196">
            <v>1333.4991570403322</v>
          </cell>
          <cell r="Y196">
            <v>1333.5323570403323</v>
          </cell>
          <cell r="Z196">
            <v>1333.5323570403323</v>
          </cell>
          <cell r="AA196">
            <v>1333.5323570403323</v>
          </cell>
          <cell r="AB196">
            <v>1333.5323570403323</v>
          </cell>
        </row>
        <row r="197">
          <cell r="D197" t="str">
            <v>Bonds</v>
          </cell>
          <cell r="J197">
            <v>1486.8165968989999</v>
          </cell>
          <cell r="K197">
            <v>1540.26</v>
          </cell>
          <cell r="L197">
            <v>1357.67</v>
          </cell>
          <cell r="M197">
            <v>1563.499</v>
          </cell>
          <cell r="N197">
            <v>1555.8139999999999</v>
          </cell>
          <cell r="O197">
            <v>1456.4846360588895</v>
          </cell>
          <cell r="P197">
            <v>1311.9424101360792</v>
          </cell>
          <cell r="Q197">
            <v>1337.5216822509854</v>
          </cell>
          <cell r="R197">
            <v>1226.4626699847404</v>
          </cell>
          <cell r="S197">
            <v>1278.2095037888198</v>
          </cell>
          <cell r="T197">
            <v>1278.2095037888198</v>
          </cell>
          <cell r="U197">
            <v>1446.7474669418443</v>
          </cell>
          <cell r="V197">
            <v>1564.3723570403322</v>
          </cell>
          <cell r="W197">
            <v>1564.3723570403322</v>
          </cell>
          <cell r="X197">
            <v>1564.3723570403322</v>
          </cell>
          <cell r="Y197">
            <v>1564.3723570403322</v>
          </cell>
          <cell r="Z197">
            <v>1564.3723570403322</v>
          </cell>
          <cell r="AA197">
            <v>1564.3723570403322</v>
          </cell>
          <cell r="AB197">
            <v>1564.3723570403322</v>
          </cell>
        </row>
        <row r="198">
          <cell r="D198" t="str">
            <v>Automatic Issues/(Retirements)</v>
          </cell>
          <cell r="O198">
            <v>50.67063605888994</v>
          </cell>
          <cell r="P198">
            <v>35.457774077189583</v>
          </cell>
          <cell r="Q198">
            <v>55.579272114906253</v>
          </cell>
          <cell r="R198">
            <v>188.94098773375515</v>
          </cell>
          <cell r="S198">
            <v>131.74683380407947</v>
          </cell>
          <cell r="T198">
            <v>0</v>
          </cell>
          <cell r="U198">
            <v>251.83796315302479</v>
          </cell>
          <cell r="V198">
            <v>117.62489009848768</v>
          </cell>
          <cell r="W198">
            <v>0</v>
          </cell>
          <cell r="X198">
            <v>0</v>
          </cell>
        </row>
        <row r="199">
          <cell r="O199">
            <v>5.5E-2</v>
          </cell>
        </row>
        <row r="200">
          <cell r="O200">
            <v>2.7868849832389468</v>
          </cell>
          <cell r="P200">
            <v>1.950177574245427</v>
          </cell>
          <cell r="Q200">
            <v>3.0568599663198439</v>
          </cell>
          <cell r="R200">
            <v>10.391754325356533</v>
          </cell>
          <cell r="S200">
            <v>7.246075859224371</v>
          </cell>
          <cell r="T200">
            <v>0</v>
          </cell>
          <cell r="U200">
            <v>13.851087973416364</v>
          </cell>
          <cell r="V200">
            <v>6.4693689554168223</v>
          </cell>
          <cell r="W200">
            <v>0</v>
          </cell>
          <cell r="X200">
            <v>0</v>
          </cell>
          <cell r="Y200">
            <v>0</v>
          </cell>
          <cell r="Z200">
            <v>0</v>
          </cell>
          <cell r="AA200">
            <v>0</v>
          </cell>
          <cell r="AB200">
            <v>0</v>
          </cell>
        </row>
        <row r="205">
          <cell r="I205">
            <v>37711</v>
          </cell>
          <cell r="J205">
            <v>37802</v>
          </cell>
          <cell r="K205">
            <v>37894</v>
          </cell>
          <cell r="L205">
            <v>37986</v>
          </cell>
          <cell r="M205">
            <v>38077</v>
          </cell>
          <cell r="N205">
            <v>38168</v>
          </cell>
          <cell r="O205">
            <v>38260</v>
          </cell>
          <cell r="P205">
            <v>38352</v>
          </cell>
          <cell r="Q205">
            <v>38442</v>
          </cell>
          <cell r="R205">
            <v>38533</v>
          </cell>
          <cell r="S205">
            <v>38625</v>
          </cell>
          <cell r="T205">
            <v>38717</v>
          </cell>
          <cell r="U205">
            <v>38807</v>
          </cell>
          <cell r="V205">
            <v>38898</v>
          </cell>
          <cell r="W205">
            <v>38990</v>
          </cell>
          <cell r="X205">
            <v>39082</v>
          </cell>
          <cell r="Y205">
            <v>39172</v>
          </cell>
          <cell r="Z205">
            <v>39263</v>
          </cell>
          <cell r="AA205">
            <v>39355</v>
          </cell>
          <cell r="AB205">
            <v>39447</v>
          </cell>
          <cell r="AC205">
            <v>2007</v>
          </cell>
        </row>
        <row r="206">
          <cell r="I206">
            <v>1727.4780000000001</v>
          </cell>
          <cell r="J206">
            <v>1486.8165968989999</v>
          </cell>
          <cell r="K206">
            <v>1540.26</v>
          </cell>
          <cell r="L206">
            <v>1407.67</v>
          </cell>
          <cell r="M206">
            <v>1700.499</v>
          </cell>
          <cell r="N206">
            <v>1747.9139999999998</v>
          </cell>
          <cell r="O206">
            <v>1748.5846360588896</v>
          </cell>
          <cell r="P206">
            <v>1697.0424101360791</v>
          </cell>
          <cell r="Q206">
            <v>1697.5216822509854</v>
          </cell>
          <cell r="R206">
            <v>1736.4626699847404</v>
          </cell>
          <cell r="S206">
            <v>1688.2095037888198</v>
          </cell>
          <cell r="T206">
            <v>1658.2095037888198</v>
          </cell>
          <cell r="U206">
            <v>1610.0474669418445</v>
          </cell>
          <cell r="V206">
            <v>1647.6723570403321</v>
          </cell>
          <cell r="W206">
            <v>1647.6723570403321</v>
          </cell>
          <cell r="X206">
            <v>1564.3723570403322</v>
          </cell>
          <cell r="Y206">
            <v>1564.3723570403322</v>
          </cell>
          <cell r="Z206">
            <v>1564.3723570403322</v>
          </cell>
          <cell r="AA206">
            <v>1564.3723570403322</v>
          </cell>
          <cell r="AB206">
            <v>1564.3723570403322</v>
          </cell>
        </row>
      </sheetData>
      <sheetData sheetId="7" refreshError="1"/>
      <sheetData sheetId="8" refreshError="1"/>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ODM share analysis"/>
      <sheetName val="Supply chain &amp; Leadtime"/>
      <sheetName val="Data Center Capex"/>
      <sheetName val="BoM"/>
      <sheetName val="CoWoS capacity"/>
    </sheetNames>
    <sheetDataSet>
      <sheetData sheetId="0"/>
      <sheetData sheetId="1">
        <row r="2">
          <cell r="B2" t="str">
            <v>Nvidia AI server unit assumption</v>
          </cell>
        </row>
        <row r="3">
          <cell r="B3" t="str">
            <v>k units</v>
          </cell>
          <cell r="C3">
            <v>2022</v>
          </cell>
          <cell r="D3">
            <v>2023</v>
          </cell>
          <cell r="E3">
            <v>2024</v>
          </cell>
          <cell r="F3">
            <v>2025</v>
          </cell>
        </row>
        <row r="4">
          <cell r="B4" t="str">
            <v>HGX+DGX+L40S</v>
          </cell>
          <cell r="C4">
            <v>120.6</v>
          </cell>
          <cell r="D4">
            <v>405.1875</v>
          </cell>
          <cell r="E4">
            <v>627.79999999999995</v>
          </cell>
          <cell r="F4">
            <v>829.4</v>
          </cell>
        </row>
        <row r="5">
          <cell r="B5" t="str">
            <v>HGX+DGX</v>
          </cell>
          <cell r="C5">
            <v>95.6</v>
          </cell>
          <cell r="D5">
            <v>255.1875</v>
          </cell>
          <cell r="E5">
            <v>377.8</v>
          </cell>
          <cell r="F5">
            <v>454.4</v>
          </cell>
        </row>
        <row r="6">
          <cell r="B6" t="str">
            <v>HGX</v>
          </cell>
          <cell r="D6">
            <v>245.58750000000001</v>
          </cell>
          <cell r="E6">
            <v>360</v>
          </cell>
          <cell r="F6">
            <v>425</v>
          </cell>
        </row>
        <row r="7">
          <cell r="B7" t="str">
            <v>A100</v>
          </cell>
          <cell r="C7">
            <v>72.099999999999994</v>
          </cell>
          <cell r="D7">
            <v>45.587499999999999</v>
          </cell>
          <cell r="E7">
            <v>0</v>
          </cell>
          <cell r="F7">
            <v>0</v>
          </cell>
        </row>
        <row r="8">
          <cell r="B8" t="str">
            <v>H100</v>
          </cell>
          <cell r="C8">
            <v>18.5</v>
          </cell>
          <cell r="D8">
            <v>200</v>
          </cell>
          <cell r="E8">
            <v>360</v>
          </cell>
          <cell r="F8">
            <v>400</v>
          </cell>
        </row>
        <row r="9">
          <cell r="B9" t="str">
            <v>B100</v>
          </cell>
          <cell r="C9">
            <v>0</v>
          </cell>
          <cell r="D9">
            <v>0</v>
          </cell>
          <cell r="E9">
            <v>0</v>
          </cell>
          <cell r="F9">
            <v>25</v>
          </cell>
        </row>
        <row r="10">
          <cell r="B10" t="str">
            <v>DGX</v>
          </cell>
          <cell r="C10">
            <v>5.0000000000000009</v>
          </cell>
          <cell r="D10">
            <v>9.6000000000000014</v>
          </cell>
          <cell r="E10">
            <v>17.8</v>
          </cell>
          <cell r="F10">
            <v>29.4</v>
          </cell>
        </row>
        <row r="11">
          <cell r="B11" t="str">
            <v>A100</v>
          </cell>
          <cell r="C11">
            <v>4.3000000000000007</v>
          </cell>
          <cell r="D11">
            <v>5.6750000000000007</v>
          </cell>
          <cell r="E11">
            <v>0</v>
          </cell>
          <cell r="F11">
            <v>0</v>
          </cell>
        </row>
        <row r="12">
          <cell r="B12" t="str">
            <v>H100</v>
          </cell>
          <cell r="C12">
            <v>0.70000000000000018</v>
          </cell>
          <cell r="D12">
            <v>3.9249999999999998</v>
          </cell>
          <cell r="E12">
            <v>17.8</v>
          </cell>
          <cell r="F12">
            <v>27</v>
          </cell>
        </row>
        <row r="13">
          <cell r="B13" t="str">
            <v>B100</v>
          </cell>
          <cell r="C13">
            <v>0</v>
          </cell>
          <cell r="D13">
            <v>0</v>
          </cell>
          <cell r="E13">
            <v>0</v>
          </cell>
          <cell r="F13">
            <v>2.4</v>
          </cell>
        </row>
        <row r="14">
          <cell r="B14" t="str">
            <v>Others (L40S, etc)</v>
          </cell>
          <cell r="C14">
            <v>25</v>
          </cell>
          <cell r="D14">
            <v>150</v>
          </cell>
          <cell r="E14">
            <v>250</v>
          </cell>
          <cell r="F14">
            <v>375</v>
          </cell>
        </row>
        <row r="16">
          <cell r="B16" t="str">
            <v>y/y</v>
          </cell>
        </row>
        <row r="17">
          <cell r="B17" t="str">
            <v>HGX+DGX+L40S</v>
          </cell>
          <cell r="D17">
            <v>2.3597636815920398</v>
          </cell>
          <cell r="E17">
            <v>0.54940613913311731</v>
          </cell>
          <cell r="F17">
            <v>0.32112137623446957</v>
          </cell>
        </row>
        <row r="18">
          <cell r="B18" t="str">
            <v>HGX+DGX</v>
          </cell>
          <cell r="E18">
            <v>0.48048003918687243</v>
          </cell>
          <cell r="F18">
            <v>0.2027527792482795</v>
          </cell>
        </row>
        <row r="19">
          <cell r="B19" t="str">
            <v>HGX</v>
          </cell>
          <cell r="D19" t="str">
            <v>--</v>
          </cell>
          <cell r="E19">
            <v>0.4658726523133303</v>
          </cell>
          <cell r="F19">
            <v>0.18055555555555558</v>
          </cell>
        </row>
        <row r="20">
          <cell r="B20" t="str">
            <v>A100</v>
          </cell>
          <cell r="D20">
            <v>-0.36771844660194175</v>
          </cell>
          <cell r="E20" t="str">
            <v>NM</v>
          </cell>
          <cell r="F20" t="str">
            <v>--</v>
          </cell>
        </row>
        <row r="21">
          <cell r="B21" t="str">
            <v>H100</v>
          </cell>
          <cell r="D21">
            <v>9.8108108108108105</v>
          </cell>
          <cell r="E21">
            <v>0.8</v>
          </cell>
          <cell r="F21">
            <v>0.11111111111111116</v>
          </cell>
        </row>
        <row r="22">
          <cell r="B22" t="str">
            <v>B100</v>
          </cell>
          <cell r="D22" t="str">
            <v>--</v>
          </cell>
          <cell r="E22" t="str">
            <v>--</v>
          </cell>
          <cell r="F22" t="str">
            <v>--</v>
          </cell>
        </row>
        <row r="23">
          <cell r="B23" t="str">
            <v>DGX</v>
          </cell>
          <cell r="D23">
            <v>0.91999999999999993</v>
          </cell>
          <cell r="E23">
            <v>0.85416666666666652</v>
          </cell>
          <cell r="F23">
            <v>0.65168539325842678</v>
          </cell>
        </row>
        <row r="24">
          <cell r="B24" t="str">
            <v>A100</v>
          </cell>
          <cell r="D24">
            <v>0.31976744186046502</v>
          </cell>
          <cell r="E24" t="str">
            <v>NM</v>
          </cell>
          <cell r="F24" t="str">
            <v>--</v>
          </cell>
        </row>
        <row r="25">
          <cell r="B25" t="str">
            <v>H100</v>
          </cell>
          <cell r="D25">
            <v>4.6071428571428559</v>
          </cell>
          <cell r="E25">
            <v>3.5350318471337587</v>
          </cell>
          <cell r="F25">
            <v>0.51685393258426959</v>
          </cell>
        </row>
        <row r="26">
          <cell r="B26" t="str">
            <v>B100</v>
          </cell>
          <cell r="D26" t="str">
            <v>--</v>
          </cell>
          <cell r="E26" t="str">
            <v>--</v>
          </cell>
          <cell r="F26" t="str">
            <v>--</v>
          </cell>
        </row>
        <row r="27">
          <cell r="B27" t="str">
            <v>Others (L40S, etc)</v>
          </cell>
          <cell r="E27">
            <v>0.66666666666666674</v>
          </cell>
          <cell r="F27">
            <v>0.5</v>
          </cell>
        </row>
      </sheetData>
      <sheetData sheetId="2">
        <row r="47">
          <cell r="AC47" t="str">
            <v>Nvidia books revenue</v>
          </cell>
        </row>
        <row r="48">
          <cell r="T48" t="str">
            <v>5-7 months</v>
          </cell>
          <cell r="V48" t="str">
            <v>4-5 months</v>
          </cell>
          <cell r="X48" t="str">
            <v>~1 weeks</v>
          </cell>
          <cell r="Z48" t="str">
            <v>1-2 weeks</v>
          </cell>
          <cell r="AC48" t="str">
            <v>↑</v>
          </cell>
          <cell r="AD48" t="str">
            <v>1-2 weeks</v>
          </cell>
          <cell r="AF48" t="str">
            <v>~1 weeks</v>
          </cell>
        </row>
        <row r="49">
          <cell r="T49" t="str">
            <v>HGX</v>
          </cell>
          <cell r="V49" t="str">
            <v>Foundry/CoWoS</v>
          </cell>
          <cell r="W49" t="str">
            <v>→</v>
          </cell>
          <cell r="X49" t="str">
            <v>GPU Module</v>
          </cell>
          <cell r="Y49" t="str">
            <v>→</v>
          </cell>
          <cell r="Z49" t="str">
            <v>GPU Baseboard</v>
          </cell>
          <cell r="AA49" t="str">
            <v>→</v>
          </cell>
          <cell r="AB49" t="str">
            <v>Nvidia</v>
          </cell>
          <cell r="AC49" t="str">
            <v>→</v>
          </cell>
          <cell r="AD49" t="str">
            <v>Server Assembly</v>
          </cell>
          <cell r="AE49" t="str">
            <v>→</v>
          </cell>
          <cell r="AF49" t="str">
            <v>Transport/Install</v>
          </cell>
        </row>
        <row r="50">
          <cell r="V50" t="str">
            <v>TSMC</v>
          </cell>
          <cell r="X50" t="str">
            <v>FII</v>
          </cell>
          <cell r="Z50" t="str">
            <v>FII/Wistron</v>
          </cell>
          <cell r="AD50" t="str">
            <v>FII/Quanta</v>
          </cell>
          <cell r="AF50" t="str">
            <v>↓</v>
          </cell>
        </row>
        <row r="51">
          <cell r="AF51" t="str">
            <v>ODMs book revenue</v>
          </cell>
        </row>
        <row r="57">
          <cell r="T57" t="str">
            <v>5-7 months</v>
          </cell>
          <cell r="V57" t="str">
            <v>4-5 months</v>
          </cell>
          <cell r="X57" t="str">
            <v>~1 weeks</v>
          </cell>
          <cell r="Z57" t="str">
            <v>1-2 weeks</v>
          </cell>
          <cell r="AB57" t="str">
            <v>1-2 weeks</v>
          </cell>
          <cell r="AF57" t="str">
            <v>~1 weeks</v>
          </cell>
        </row>
        <row r="58">
          <cell r="T58" t="str">
            <v>DGX</v>
          </cell>
          <cell r="V58" t="str">
            <v>Foundry/CoWoS</v>
          </cell>
          <cell r="W58" t="str">
            <v>→</v>
          </cell>
          <cell r="X58" t="str">
            <v>GPU Module</v>
          </cell>
          <cell r="Y58" t="str">
            <v>→</v>
          </cell>
          <cell r="Z58" t="str">
            <v>GPU Baseboard</v>
          </cell>
          <cell r="AA58" t="str">
            <v>→</v>
          </cell>
          <cell r="AB58" t="str">
            <v>Server Assembly</v>
          </cell>
          <cell r="AC58" t="str">
            <v>→</v>
          </cell>
          <cell r="AD58" t="str">
            <v>Nvidia</v>
          </cell>
          <cell r="AE58" t="str">
            <v>→</v>
          </cell>
          <cell r="AF58" t="str">
            <v>Transport/Install</v>
          </cell>
        </row>
        <row r="59">
          <cell r="V59" t="str">
            <v>TSMC</v>
          </cell>
          <cell r="X59" t="str">
            <v>FII</v>
          </cell>
          <cell r="Z59" t="str">
            <v>Wistron</v>
          </cell>
          <cell r="AB59" t="str">
            <v>Wistron</v>
          </cell>
          <cell r="AF59" t="str">
            <v>↓</v>
          </cell>
        </row>
        <row r="60">
          <cell r="AF60" t="str">
            <v>Nvidia books revenue</v>
          </cell>
        </row>
        <row r="66">
          <cell r="T66" t="str">
            <v>4-5 months</v>
          </cell>
          <cell r="V66" t="str">
            <v>~3 months</v>
          </cell>
          <cell r="X66" t="str">
            <v>~2 weeks</v>
          </cell>
          <cell r="Z66" t="str">
            <v>~1 weeks</v>
          </cell>
          <cell r="AD66" t="str">
            <v>1-2 weeks</v>
          </cell>
          <cell r="AF66" t="str">
            <v>~1 weeks</v>
          </cell>
        </row>
        <row r="67">
          <cell r="T67" t="str">
            <v>L40S</v>
          </cell>
          <cell r="V67" t="str">
            <v>Foundry</v>
          </cell>
          <cell r="W67" t="str">
            <v>→</v>
          </cell>
          <cell r="X67" t="str">
            <v>Packaging</v>
          </cell>
          <cell r="Y67" t="str">
            <v>→</v>
          </cell>
          <cell r="Z67" t="str">
            <v>GPU Module</v>
          </cell>
          <cell r="AA67" t="str">
            <v>→</v>
          </cell>
          <cell r="AB67" t="str">
            <v>Nvidia</v>
          </cell>
          <cell r="AC67" t="str">
            <v>→</v>
          </cell>
          <cell r="AD67" t="str">
            <v>Server Assembly</v>
          </cell>
          <cell r="AE67" t="str">
            <v>→</v>
          </cell>
          <cell r="AF67" t="str">
            <v>Transport/Install</v>
          </cell>
        </row>
        <row r="68">
          <cell r="V68" t="str">
            <v>TSMC</v>
          </cell>
          <cell r="X68" t="str">
            <v>ASE/SPIL</v>
          </cell>
          <cell r="Z68" t="str">
            <v>FII</v>
          </cell>
          <cell r="AC68" t="str">
            <v>↓</v>
          </cell>
          <cell r="AD68" t="str">
            <v>FII/Quanta</v>
          </cell>
          <cell r="AF68" t="str">
            <v>↓</v>
          </cell>
        </row>
        <row r="69">
          <cell r="AC69" t="str">
            <v>Nvidia books revenue</v>
          </cell>
          <cell r="AF69" t="str">
            <v>ODMs book revenue</v>
          </cell>
        </row>
        <row r="79">
          <cell r="AL79" t="str">
            <v>HGX
(5-7 months)</v>
          </cell>
          <cell r="AN79" t="str">
            <v>DGX
(5-7 months)</v>
          </cell>
          <cell r="AP79" t="str">
            <v>L40S
(4-5 months)</v>
          </cell>
        </row>
        <row r="81">
          <cell r="AL81" t="str">
            <v>Foundry/CoWoS
GPU Module
GPU Baseboard
(~5 months)</v>
          </cell>
          <cell r="AN81" t="str">
            <v>Foundry/CoWoS
GPU Module
GPU Baseboard
Server Assembly
(5-6 months)</v>
          </cell>
          <cell r="AP81" t="str">
            <v>Foundry
Packaging
GPU Module
(3-4 months)</v>
          </cell>
        </row>
        <row r="82">
          <cell r="AL82" t="str">
            <v>↓</v>
          </cell>
          <cell r="AN82" t="str">
            <v>↓</v>
          </cell>
          <cell r="AP82" t="str">
            <v>↓</v>
          </cell>
        </row>
        <row r="83">
          <cell r="AL83" t="str">
            <v>Nvidia</v>
          </cell>
          <cell r="AN83" t="str">
            <v>Nvidia</v>
          </cell>
          <cell r="AP83" t="str">
            <v>Nvidia</v>
          </cell>
        </row>
        <row r="84">
          <cell r="AL84" t="str">
            <v>↓</v>
          </cell>
          <cell r="AN84" t="str">
            <v>↓</v>
          </cell>
          <cell r="AP84" t="str">
            <v>↓</v>
          </cell>
        </row>
        <row r="85">
          <cell r="AL85" t="str">
            <v>Server Assembly
Transport/Install
(2-3 weeks)</v>
          </cell>
          <cell r="AN85" t="str">
            <v>Transport/Install
(~1 week)</v>
          </cell>
          <cell r="AP85" t="str">
            <v>Server Assembly
Transport/Install
(2-3 weeks)</v>
          </cell>
        </row>
      </sheetData>
      <sheetData sheetId="3"/>
      <sheetData sheetId="4"/>
      <sheetData sheetId="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ODM share analysis"/>
      <sheetName val="Supply chain &amp; Leadtime"/>
      <sheetName val="Data Center Capex"/>
      <sheetName val="BoM"/>
      <sheetName val="CoWoS allocation"/>
    </sheetNames>
    <sheetDataSet>
      <sheetData sheetId="0" refreshError="1"/>
      <sheetData sheetId="1">
        <row r="2">
          <cell r="B2" t="str">
            <v>Nvidia AI server unit assumption</v>
          </cell>
        </row>
        <row r="3">
          <cell r="B3" t="str">
            <v>k units</v>
          </cell>
          <cell r="C3">
            <v>2022</v>
          </cell>
          <cell r="D3">
            <v>2023</v>
          </cell>
          <cell r="E3">
            <v>2024</v>
          </cell>
          <cell r="F3">
            <v>2025</v>
          </cell>
          <cell r="G3">
            <v>2026</v>
          </cell>
        </row>
        <row r="4">
          <cell r="B4" t="str">
            <v>HGX+DGX+L40S</v>
          </cell>
          <cell r="C4">
            <v>120.6</v>
          </cell>
          <cell r="D4">
            <v>292.60000000000002</v>
          </cell>
          <cell r="E4">
            <v>505.1</v>
          </cell>
          <cell r="F4">
            <v>502.59999999999997</v>
          </cell>
          <cell r="G4">
            <v>537.5</v>
          </cell>
        </row>
        <row r="5">
          <cell r="B5" t="str">
            <v>HGX+DGX</v>
          </cell>
          <cell r="C5">
            <v>95.6</v>
          </cell>
          <cell r="D5">
            <v>194.6</v>
          </cell>
          <cell r="E5">
            <v>332.1</v>
          </cell>
          <cell r="F5">
            <v>322.59999999999997</v>
          </cell>
          <cell r="G5">
            <v>305</v>
          </cell>
        </row>
        <row r="6">
          <cell r="B6" t="str">
            <v>HGX</v>
          </cell>
          <cell r="D6">
            <v>185</v>
          </cell>
          <cell r="E6">
            <v>311.3</v>
          </cell>
          <cell r="F6">
            <v>293.2</v>
          </cell>
          <cell r="G6">
            <v>275</v>
          </cell>
        </row>
        <row r="7">
          <cell r="B7" t="str">
            <v>A100</v>
          </cell>
          <cell r="C7">
            <v>72.099999999999994</v>
          </cell>
          <cell r="D7">
            <v>70</v>
          </cell>
          <cell r="E7">
            <v>36.5</v>
          </cell>
          <cell r="F7">
            <v>0</v>
          </cell>
          <cell r="G7">
            <v>0</v>
          </cell>
        </row>
        <row r="8">
          <cell r="B8" t="str">
            <v>H100</v>
          </cell>
          <cell r="C8">
            <v>18.5</v>
          </cell>
          <cell r="D8">
            <v>115</v>
          </cell>
          <cell r="E8">
            <v>265.3</v>
          </cell>
          <cell r="F8">
            <v>232.2</v>
          </cell>
          <cell r="G8">
            <v>77</v>
          </cell>
        </row>
        <row r="9">
          <cell r="B9" t="str">
            <v>B100</v>
          </cell>
          <cell r="C9">
            <v>0</v>
          </cell>
          <cell r="D9">
            <v>0</v>
          </cell>
          <cell r="E9">
            <v>9.5</v>
          </cell>
          <cell r="F9">
            <v>61</v>
          </cell>
          <cell r="G9">
            <v>198</v>
          </cell>
        </row>
        <row r="10">
          <cell r="B10" t="str">
            <v>DGX</v>
          </cell>
          <cell r="C10">
            <v>5.0000000000000009</v>
          </cell>
          <cell r="D10">
            <v>9.6000000000000014</v>
          </cell>
          <cell r="E10">
            <v>20.8</v>
          </cell>
          <cell r="F10">
            <v>29.4</v>
          </cell>
          <cell r="G10">
            <v>30</v>
          </cell>
        </row>
        <row r="11">
          <cell r="B11" t="str">
            <v>A100</v>
          </cell>
          <cell r="C11">
            <v>4.3000000000000007</v>
          </cell>
          <cell r="D11">
            <v>5.6750000000000007</v>
          </cell>
          <cell r="E11">
            <v>3</v>
          </cell>
          <cell r="F11">
            <v>0</v>
          </cell>
          <cell r="G11">
            <v>0</v>
          </cell>
        </row>
        <row r="12">
          <cell r="B12" t="str">
            <v>H100</v>
          </cell>
          <cell r="C12">
            <v>0.70000000000000018</v>
          </cell>
          <cell r="D12">
            <v>3.9249999999999998</v>
          </cell>
          <cell r="E12">
            <v>17.8</v>
          </cell>
          <cell r="F12">
            <v>27</v>
          </cell>
          <cell r="G12">
            <v>15</v>
          </cell>
        </row>
        <row r="13">
          <cell r="B13" t="str">
            <v>B100</v>
          </cell>
          <cell r="C13">
            <v>0</v>
          </cell>
          <cell r="D13">
            <v>0</v>
          </cell>
          <cell r="E13">
            <v>0</v>
          </cell>
          <cell r="F13">
            <v>2.4</v>
          </cell>
          <cell r="G13">
            <v>15</v>
          </cell>
        </row>
        <row r="14">
          <cell r="B14" t="str">
            <v>Others (L40S, etc)</v>
          </cell>
          <cell r="C14">
            <v>25</v>
          </cell>
          <cell r="D14">
            <v>98</v>
          </cell>
          <cell r="E14">
            <v>173</v>
          </cell>
          <cell r="F14">
            <v>180</v>
          </cell>
          <cell r="G14">
            <v>232.5</v>
          </cell>
        </row>
        <row r="16">
          <cell r="B16" t="str">
            <v>y/y</v>
          </cell>
        </row>
        <row r="17">
          <cell r="B17" t="str">
            <v>HGX+DGX+L40S</v>
          </cell>
          <cell r="D17">
            <v>1.42620232172471</v>
          </cell>
          <cell r="E17">
            <v>0.72624743677375259</v>
          </cell>
          <cell r="F17">
            <v>-4.9495149475352607E-3</v>
          </cell>
          <cell r="G17">
            <v>6.9438917628332764E-2</v>
          </cell>
        </row>
        <row r="18">
          <cell r="B18" t="str">
            <v>HGX+DGX</v>
          </cell>
          <cell r="E18">
            <v>0.70657759506680384</v>
          </cell>
          <cell r="F18">
            <v>-2.8605841613971839E-2</v>
          </cell>
          <cell r="G18">
            <v>-5.4556726596404093E-2</v>
          </cell>
        </row>
        <row r="19">
          <cell r="B19" t="str">
            <v>HGX</v>
          </cell>
          <cell r="D19" t="str">
            <v>--</v>
          </cell>
          <cell r="E19">
            <v>0.68270270270270283</v>
          </cell>
          <cell r="F19">
            <v>-5.8143270157404503E-2</v>
          </cell>
          <cell r="G19">
            <v>-6.207366984993179E-2</v>
          </cell>
        </row>
        <row r="20">
          <cell r="B20" t="str">
            <v>A100</v>
          </cell>
          <cell r="D20">
            <v>-2.9126213592232886E-2</v>
          </cell>
          <cell r="E20" t="str">
            <v>NM</v>
          </cell>
          <cell r="F20">
            <v>-1</v>
          </cell>
          <cell r="G20" t="str">
            <v>--</v>
          </cell>
        </row>
        <row r="21">
          <cell r="B21" t="str">
            <v>H100</v>
          </cell>
          <cell r="D21">
            <v>5.2162162162162158</v>
          </cell>
          <cell r="E21">
            <v>1.3069565217391306</v>
          </cell>
          <cell r="F21">
            <v>-0.12476441764040713</v>
          </cell>
          <cell r="G21">
            <v>-0.66838931955211023</v>
          </cell>
        </row>
        <row r="22">
          <cell r="B22" t="str">
            <v>B100</v>
          </cell>
          <cell r="D22" t="str">
            <v>--</v>
          </cell>
          <cell r="E22" t="str">
            <v>--</v>
          </cell>
          <cell r="F22">
            <v>5.4210526315789478</v>
          </cell>
          <cell r="G22">
            <v>2.2459016393442623</v>
          </cell>
        </row>
        <row r="23">
          <cell r="B23" t="str">
            <v>DGX</v>
          </cell>
          <cell r="D23">
            <v>0.91999999999999993</v>
          </cell>
          <cell r="E23">
            <v>1.1666666666666665</v>
          </cell>
          <cell r="F23">
            <v>0.41346153846153832</v>
          </cell>
          <cell r="G23">
            <v>2.0408163265306145E-2</v>
          </cell>
        </row>
        <row r="24">
          <cell r="B24" t="str">
            <v>A100</v>
          </cell>
          <cell r="D24">
            <v>0.31976744186046502</v>
          </cell>
          <cell r="E24" t="str">
            <v>NM</v>
          </cell>
          <cell r="F24">
            <v>-1</v>
          </cell>
          <cell r="G24" t="str">
            <v>--</v>
          </cell>
        </row>
        <row r="25">
          <cell r="B25" t="str">
            <v>H100</v>
          </cell>
          <cell r="D25">
            <v>4.6071428571428559</v>
          </cell>
          <cell r="E25">
            <v>3.5350318471337587</v>
          </cell>
          <cell r="F25">
            <v>0.51685393258426959</v>
          </cell>
          <cell r="G25">
            <v>-0.44444444444444442</v>
          </cell>
        </row>
        <row r="26">
          <cell r="B26" t="str">
            <v>B100</v>
          </cell>
          <cell r="D26" t="str">
            <v>--</v>
          </cell>
          <cell r="E26" t="str">
            <v>--</v>
          </cell>
          <cell r="F26" t="str">
            <v>--</v>
          </cell>
          <cell r="G26">
            <v>5.25</v>
          </cell>
        </row>
        <row r="27">
          <cell r="B27" t="str">
            <v>Others (L40S, etc)</v>
          </cell>
          <cell r="E27">
            <v>0.76530612244897966</v>
          </cell>
          <cell r="F27">
            <v>4.0462427745664664E-2</v>
          </cell>
          <cell r="G27">
            <v>0.29166666666666674</v>
          </cell>
        </row>
      </sheetData>
      <sheetData sheetId="2">
        <row r="47">
          <cell r="AC47" t="str">
            <v>Nvidia books revenue</v>
          </cell>
        </row>
        <row r="48">
          <cell r="T48" t="str">
            <v>5-7 months</v>
          </cell>
          <cell r="V48" t="str">
            <v>4-5 months</v>
          </cell>
          <cell r="X48" t="str">
            <v>~1 weeks</v>
          </cell>
          <cell r="Z48" t="str">
            <v>1-2 weeks</v>
          </cell>
          <cell r="AC48" t="str">
            <v>↑</v>
          </cell>
          <cell r="AD48" t="str">
            <v>1-2 weeks</v>
          </cell>
          <cell r="AF48" t="str">
            <v>2-3 months</v>
          </cell>
        </row>
        <row r="49">
          <cell r="T49" t="str">
            <v>HGX</v>
          </cell>
          <cell r="V49" t="str">
            <v>Foundry/CoWoS</v>
          </cell>
          <cell r="W49" t="str">
            <v>→</v>
          </cell>
          <cell r="X49" t="str">
            <v>GPU Module</v>
          </cell>
          <cell r="Y49" t="str">
            <v>→</v>
          </cell>
          <cell r="Z49" t="str">
            <v>GPU Baseboard</v>
          </cell>
          <cell r="AA49" t="str">
            <v>→</v>
          </cell>
          <cell r="AB49" t="str">
            <v>Nvidia</v>
          </cell>
          <cell r="AC49" t="str">
            <v>→</v>
          </cell>
          <cell r="AD49" t="str">
            <v>Server Assembly</v>
          </cell>
          <cell r="AE49" t="str">
            <v>→</v>
          </cell>
          <cell r="AF49" t="str">
            <v>Transport/Install</v>
          </cell>
        </row>
        <row r="50">
          <cell r="V50" t="str">
            <v>TSMC</v>
          </cell>
          <cell r="X50" t="str">
            <v>FII</v>
          </cell>
          <cell r="Z50" t="str">
            <v>FII/Wistron</v>
          </cell>
          <cell r="AD50" t="str">
            <v>FII/Quanta</v>
          </cell>
          <cell r="AF50" t="str">
            <v>↓</v>
          </cell>
        </row>
        <row r="51">
          <cell r="AF51" t="str">
            <v>ODMs book revenue</v>
          </cell>
        </row>
        <row r="57">
          <cell r="T57" t="str">
            <v>5-7 months</v>
          </cell>
          <cell r="V57" t="str">
            <v>4-5 months</v>
          </cell>
          <cell r="X57" t="str">
            <v>~1 weeks</v>
          </cell>
          <cell r="Z57" t="str">
            <v>1-2 weeks</v>
          </cell>
          <cell r="AB57" t="str">
            <v>1-2 weeks</v>
          </cell>
          <cell r="AF57" t="str">
            <v>2-3 months</v>
          </cell>
        </row>
        <row r="58">
          <cell r="T58" t="str">
            <v>DGX</v>
          </cell>
          <cell r="V58" t="str">
            <v>Foundry/CoWoS</v>
          </cell>
          <cell r="W58" t="str">
            <v>→</v>
          </cell>
          <cell r="X58" t="str">
            <v>GPU Module</v>
          </cell>
          <cell r="Y58" t="str">
            <v>→</v>
          </cell>
          <cell r="Z58" t="str">
            <v>GPU Baseboard</v>
          </cell>
          <cell r="AA58" t="str">
            <v>→</v>
          </cell>
          <cell r="AB58" t="str">
            <v>Server Assembly</v>
          </cell>
          <cell r="AC58" t="str">
            <v>→</v>
          </cell>
          <cell r="AD58" t="str">
            <v>Nvidia</v>
          </cell>
          <cell r="AE58" t="str">
            <v>→</v>
          </cell>
          <cell r="AF58" t="str">
            <v>Transport/Install</v>
          </cell>
        </row>
        <row r="59">
          <cell r="V59" t="str">
            <v>TSMC</v>
          </cell>
          <cell r="X59" t="str">
            <v>FII</v>
          </cell>
          <cell r="Z59" t="str">
            <v>Wistron</v>
          </cell>
          <cell r="AB59" t="str">
            <v>Wistron</v>
          </cell>
          <cell r="AF59" t="str">
            <v>↓</v>
          </cell>
        </row>
        <row r="60">
          <cell r="AF60" t="str">
            <v>Nvidia books revenue</v>
          </cell>
        </row>
        <row r="66">
          <cell r="T66" t="str">
            <v>4-5 months</v>
          </cell>
          <cell r="V66" t="str">
            <v>~3 months</v>
          </cell>
          <cell r="X66" t="str">
            <v>~2 weeks</v>
          </cell>
          <cell r="Z66" t="str">
            <v>~1 weeks</v>
          </cell>
          <cell r="AD66" t="str">
            <v>1-2 weeks</v>
          </cell>
          <cell r="AF66" t="str">
            <v>2-3 months</v>
          </cell>
        </row>
        <row r="67">
          <cell r="T67" t="str">
            <v>L40S</v>
          </cell>
          <cell r="V67" t="str">
            <v>Foundry</v>
          </cell>
          <cell r="W67" t="str">
            <v>→</v>
          </cell>
          <cell r="X67" t="str">
            <v>Packaging</v>
          </cell>
          <cell r="Y67" t="str">
            <v>→</v>
          </cell>
          <cell r="Z67" t="str">
            <v>GPU Module</v>
          </cell>
          <cell r="AA67" t="str">
            <v>→</v>
          </cell>
          <cell r="AB67" t="str">
            <v>Nvidia</v>
          </cell>
          <cell r="AC67" t="str">
            <v>→</v>
          </cell>
          <cell r="AD67" t="str">
            <v>Server Assembly</v>
          </cell>
          <cell r="AE67" t="str">
            <v>→</v>
          </cell>
          <cell r="AF67" t="str">
            <v>Transport/Install</v>
          </cell>
        </row>
        <row r="68">
          <cell r="V68" t="str">
            <v>TSMC</v>
          </cell>
          <cell r="X68" t="str">
            <v>ASE/SPIL</v>
          </cell>
          <cell r="Z68" t="str">
            <v>FII</v>
          </cell>
          <cell r="AC68" t="str">
            <v>↓</v>
          </cell>
          <cell r="AD68" t="str">
            <v>FII/Quanta</v>
          </cell>
          <cell r="AF68" t="str">
            <v>↓</v>
          </cell>
        </row>
        <row r="69">
          <cell r="AC69" t="str">
            <v>Nvidia books revenue</v>
          </cell>
          <cell r="AF69" t="str">
            <v>ODMs book revenue</v>
          </cell>
        </row>
      </sheetData>
      <sheetData sheetId="3" refreshError="1"/>
      <sheetData sheetId="4">
        <row r="38">
          <cell r="B38" t="str">
            <v>8x H100 GPU Server</v>
          </cell>
        </row>
      </sheetData>
      <sheetData sheetId="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Nvidia Rack Layout"/>
      <sheetName val="GPU Roadmap"/>
      <sheetName val="ODM share analysis"/>
      <sheetName val="GB200-300 Tracker"/>
      <sheetName val="NVL72 BoM Comparison"/>
      <sheetName val="VR200 BoM "/>
      <sheetName val="GB300 BoM"/>
      <sheetName val="GB200 BoM"/>
    </sheetNames>
    <sheetDataSet>
      <sheetData sheetId="0"/>
      <sheetData sheetId="1"/>
      <sheetData sheetId="2"/>
      <sheetData sheetId="3"/>
      <sheetData sheetId="4"/>
      <sheetData sheetId="5">
        <row r="4">
          <cell r="B4" t="str">
            <v>Nvidia NVL72 Bill of Materials</v>
          </cell>
          <cell r="C4" t="str">
            <v>GB200</v>
          </cell>
          <cell r="D4" t="str">
            <v>GB300</v>
          </cell>
          <cell r="E4" t="str">
            <v>VR200</v>
          </cell>
          <cell r="G4" t="str">
            <v>Diff.</v>
          </cell>
        </row>
        <row r="5">
          <cell r="B5" t="str">
            <v>GPU</v>
          </cell>
          <cell r="C5">
            <v>2160000</v>
          </cell>
          <cell r="D5">
            <v>2520000</v>
          </cell>
          <cell r="E5">
            <v>3960000</v>
          </cell>
          <cell r="G5">
            <v>0.5714285714285714</v>
          </cell>
        </row>
        <row r="6">
          <cell r="B6" t="str">
            <v>CPU</v>
          </cell>
          <cell r="C6">
            <v>180000</v>
          </cell>
          <cell r="D6">
            <v>180000</v>
          </cell>
          <cell r="E6">
            <v>198000</v>
          </cell>
          <cell r="G6">
            <v>0.10000000000000009</v>
          </cell>
        </row>
        <row r="7">
          <cell r="B7" t="str">
            <v>NVLink Switch chip</v>
          </cell>
          <cell r="C7">
            <v>64800</v>
          </cell>
          <cell r="D7">
            <v>64800</v>
          </cell>
          <cell r="E7">
            <v>144000</v>
          </cell>
          <cell r="G7">
            <v>1.2222222222222223</v>
          </cell>
        </row>
        <row r="8">
          <cell r="B8" t="str">
            <v>Other networking chips</v>
          </cell>
          <cell r="C8">
            <v>162000</v>
          </cell>
          <cell r="D8">
            <v>261000</v>
          </cell>
          <cell r="E8">
            <v>576000</v>
          </cell>
          <cell r="G8">
            <v>1.2068965517241379</v>
          </cell>
        </row>
        <row r="9">
          <cell r="B9" t="str">
            <v>Memory</v>
          </cell>
          <cell r="C9">
            <v>232991.99999999997</v>
          </cell>
          <cell r="D9">
            <v>373939.19999999995</v>
          </cell>
          <cell r="E9">
            <v>2001599.9999999998</v>
          </cell>
          <cell r="G9">
            <v>4.3527418361059764</v>
          </cell>
        </row>
        <row r="10">
          <cell r="B10" t="str">
            <v>Cooling</v>
          </cell>
          <cell r="C10">
            <v>55790</v>
          </cell>
          <cell r="D10">
            <v>64610</v>
          </cell>
          <cell r="E10">
            <v>72080</v>
          </cell>
          <cell r="G10">
            <v>0.11561677758860855</v>
          </cell>
        </row>
        <row r="11">
          <cell r="B11" t="str">
            <v>Power supply</v>
          </cell>
          <cell r="C11">
            <v>36000</v>
          </cell>
          <cell r="D11">
            <v>57600</v>
          </cell>
          <cell r="E11">
            <v>76000</v>
          </cell>
          <cell r="G11">
            <v>0.31944444444444442</v>
          </cell>
        </row>
        <row r="12">
          <cell r="B12" t="str">
            <v>PCB</v>
          </cell>
          <cell r="C12">
            <v>34200</v>
          </cell>
          <cell r="D12">
            <v>35100</v>
          </cell>
          <cell r="E12">
            <v>116730</v>
          </cell>
          <cell r="G12">
            <v>2.3256410256410258</v>
          </cell>
        </row>
        <row r="13">
          <cell r="B13" t="str">
            <v>ABF Substrate</v>
          </cell>
          <cell r="C13">
            <v>11160</v>
          </cell>
          <cell r="D13">
            <v>11160</v>
          </cell>
          <cell r="E13">
            <v>20340</v>
          </cell>
          <cell r="G13">
            <v>0.82258064516129026</v>
          </cell>
        </row>
        <row r="14">
          <cell r="B14" t="str">
            <v>MLCC</v>
          </cell>
          <cell r="C14">
            <v>1710</v>
          </cell>
          <cell r="D14">
            <v>1530</v>
          </cell>
          <cell r="E14">
            <v>4320</v>
          </cell>
          <cell r="G14">
            <v>1.8235294117647061</v>
          </cell>
        </row>
        <row r="15">
          <cell r="B15" t="str">
            <v>Others</v>
          </cell>
          <cell r="C15">
            <v>365270.66666666651</v>
          </cell>
          <cell r="D15">
            <v>402411.66666666651</v>
          </cell>
          <cell r="E15">
            <v>605277.66666666698</v>
          </cell>
          <cell r="G15">
            <v>0.50412554307984903</v>
          </cell>
        </row>
        <row r="16">
          <cell r="B16" t="str">
            <v>Rack assembly value add</v>
          </cell>
          <cell r="C16">
            <v>25600</v>
          </cell>
          <cell r="D16">
            <v>22400</v>
          </cell>
          <cell r="E16">
            <v>28800</v>
          </cell>
          <cell r="G16">
            <v>0.28571428571428581</v>
          </cell>
        </row>
        <row r="17">
          <cell r="B17" t="str">
            <v>Total</v>
          </cell>
          <cell r="C17">
            <v>3329522.6666666665</v>
          </cell>
          <cell r="D17">
            <v>3994550.8666666667</v>
          </cell>
          <cell r="E17">
            <v>7803147.666666667</v>
          </cell>
          <cell r="G17">
            <v>0.95344806641006929</v>
          </cell>
        </row>
        <row r="19">
          <cell r="X19" t="str">
            <v>PCB ASP per board (US$)</v>
          </cell>
          <cell r="Y19" t="str">
            <v>GB200</v>
          </cell>
          <cell r="Z19" t="str">
            <v>GB300</v>
          </cell>
          <cell r="AA19" t="str">
            <v>VR200</v>
          </cell>
        </row>
        <row r="20">
          <cell r="X20" t="str">
            <v>Compute PCB</v>
          </cell>
          <cell r="Y20">
            <v>650.00000000000011</v>
          </cell>
          <cell r="Z20">
            <v>650.00000000000011</v>
          </cell>
          <cell r="AA20">
            <v>1399.9999999999998</v>
          </cell>
        </row>
        <row r="21">
          <cell r="X21" t="str">
            <v>Switch PCB</v>
          </cell>
          <cell r="Y21">
            <v>699.99999999999989</v>
          </cell>
          <cell r="Z21">
            <v>799.99999999999977</v>
          </cell>
          <cell r="AA21">
            <v>1449.9999999999998</v>
          </cell>
        </row>
        <row r="22">
          <cell r="X22" t="str">
            <v>Midplane PCB</v>
          </cell>
          <cell r="Y22">
            <v>0</v>
          </cell>
          <cell r="Z22">
            <v>0</v>
          </cell>
          <cell r="AA22">
            <v>1500</v>
          </cell>
        </row>
        <row r="23">
          <cell r="X23" t="str">
            <v>BlueField PCB</v>
          </cell>
          <cell r="Y23">
            <v>0</v>
          </cell>
          <cell r="Z23">
            <v>0</v>
          </cell>
          <cell r="AA23">
            <v>255</v>
          </cell>
        </row>
        <row r="24">
          <cell r="X24" t="str">
            <v>ConnectX PCB</v>
          </cell>
          <cell r="Y24">
            <v>0</v>
          </cell>
          <cell r="Z24">
            <v>0</v>
          </cell>
          <cell r="AA24">
            <v>270</v>
          </cell>
        </row>
        <row r="25">
          <cell r="X25" t="str">
            <v>Other peripheral PCB</v>
          </cell>
          <cell r="Y25">
            <v>50</v>
          </cell>
          <cell r="Z25">
            <v>50</v>
          </cell>
          <cell r="AA25">
            <v>50</v>
          </cell>
        </row>
        <row r="26">
          <cell r="X26" t="str">
            <v>PCB Units per rack</v>
          </cell>
          <cell r="Y26" t="str">
            <v>GB200</v>
          </cell>
          <cell r="Z26" t="str">
            <v>GB300</v>
          </cell>
          <cell r="AA26" t="str">
            <v>VR200</v>
          </cell>
        </row>
        <row r="27">
          <cell r="X27" t="str">
            <v>Compute PCB</v>
          </cell>
          <cell r="Y27">
            <v>36</v>
          </cell>
          <cell r="Z27">
            <v>36</v>
          </cell>
          <cell r="AA27">
            <v>36</v>
          </cell>
        </row>
        <row r="28">
          <cell r="X28" t="str">
            <v>Switch PCB</v>
          </cell>
          <cell r="Y28">
            <v>9</v>
          </cell>
          <cell r="Z28">
            <v>9</v>
          </cell>
          <cell r="AA28">
            <v>9</v>
          </cell>
        </row>
        <row r="29">
          <cell r="X29" t="str">
            <v>Midplane PCB</v>
          </cell>
          <cell r="Y29">
            <v>0</v>
          </cell>
          <cell r="Z29">
            <v>0</v>
          </cell>
          <cell r="AA29">
            <v>18</v>
          </cell>
        </row>
        <row r="30">
          <cell r="X30" t="str">
            <v>BlueField PCB</v>
          </cell>
          <cell r="Y30">
            <v>18</v>
          </cell>
          <cell r="Z30">
            <v>18</v>
          </cell>
          <cell r="AA30">
            <v>18</v>
          </cell>
        </row>
        <row r="31">
          <cell r="X31" t="str">
            <v>ConnectX PCB</v>
          </cell>
          <cell r="Y31">
            <v>0</v>
          </cell>
          <cell r="Z31">
            <v>0</v>
          </cell>
          <cell r="AA31">
            <v>72</v>
          </cell>
        </row>
        <row r="32">
          <cell r="X32" t="str">
            <v>Other peripheral PCB</v>
          </cell>
          <cell r="Y32">
            <v>90</v>
          </cell>
          <cell r="Z32">
            <v>90</v>
          </cell>
          <cell r="AA32">
            <v>45</v>
          </cell>
        </row>
        <row r="33">
          <cell r="X33" t="str">
            <v>Total PCB Content per rack</v>
          </cell>
          <cell r="Y33" t="str">
            <v>GB200</v>
          </cell>
          <cell r="Z33" t="str">
            <v>GB300</v>
          </cell>
          <cell r="AA33" t="str">
            <v>VR200</v>
          </cell>
        </row>
        <row r="34">
          <cell r="X34" t="str">
            <v>Compute PCB</v>
          </cell>
          <cell r="Y34">
            <v>23400.000000000004</v>
          </cell>
          <cell r="Z34">
            <v>23400.000000000004</v>
          </cell>
          <cell r="AA34">
            <v>50399.999999999993</v>
          </cell>
        </row>
        <row r="35">
          <cell r="X35" t="str">
            <v>Switch PCB</v>
          </cell>
          <cell r="Y35">
            <v>6299.9999999999991</v>
          </cell>
          <cell r="Z35">
            <v>7199.9999999999982</v>
          </cell>
          <cell r="AA35">
            <v>13049.999999999998</v>
          </cell>
        </row>
        <row r="36">
          <cell r="X36" t="str">
            <v>Midplane PCB</v>
          </cell>
          <cell r="Y36">
            <v>0</v>
          </cell>
          <cell r="Z36">
            <v>0</v>
          </cell>
          <cell r="AA36">
            <v>27000</v>
          </cell>
        </row>
        <row r="37">
          <cell r="X37" t="str">
            <v>BlueField PCB</v>
          </cell>
          <cell r="Y37">
            <v>0</v>
          </cell>
          <cell r="Z37">
            <v>0</v>
          </cell>
          <cell r="AA37">
            <v>4590</v>
          </cell>
        </row>
        <row r="38">
          <cell r="X38" t="str">
            <v>ConnectX PCB</v>
          </cell>
          <cell r="Y38">
            <v>0</v>
          </cell>
          <cell r="Z38">
            <v>0</v>
          </cell>
          <cell r="AA38">
            <v>19440</v>
          </cell>
        </row>
        <row r="39">
          <cell r="X39" t="str">
            <v>Other peripheral PCB</v>
          </cell>
          <cell r="Y39">
            <v>4500</v>
          </cell>
          <cell r="Z39">
            <v>4500</v>
          </cell>
          <cell r="AA39">
            <v>2250</v>
          </cell>
        </row>
        <row r="40">
          <cell r="X40" t="str">
            <v>Total PCB Content per rack</v>
          </cell>
          <cell r="Y40">
            <v>34200</v>
          </cell>
          <cell r="Z40">
            <v>35100</v>
          </cell>
          <cell r="AA40">
            <v>116730</v>
          </cell>
        </row>
        <row r="43">
          <cell r="X43" t="str">
            <v>ABF Substrate ASP per chip (US$)</v>
          </cell>
          <cell r="Y43" t="str">
            <v>GB200</v>
          </cell>
          <cell r="Z43" t="str">
            <v>GB300</v>
          </cell>
          <cell r="AA43" t="str">
            <v>VR200</v>
          </cell>
        </row>
        <row r="44">
          <cell r="X44" t="str">
            <v>GPU</v>
          </cell>
          <cell r="Y44">
            <v>100</v>
          </cell>
          <cell r="Z44">
            <v>100</v>
          </cell>
          <cell r="AA44">
            <v>200</v>
          </cell>
        </row>
        <row r="45">
          <cell r="X45" t="str">
            <v>CPU</v>
          </cell>
          <cell r="Y45">
            <v>50</v>
          </cell>
          <cell r="Z45">
            <v>50</v>
          </cell>
          <cell r="AA45">
            <v>60</v>
          </cell>
        </row>
        <row r="46">
          <cell r="X46" t="str">
            <v>NVSwitch ASIC</v>
          </cell>
          <cell r="Y46">
            <v>30</v>
          </cell>
          <cell r="Z46">
            <v>30</v>
          </cell>
          <cell r="AA46">
            <v>30</v>
          </cell>
        </row>
        <row r="47">
          <cell r="X47" t="str">
            <v>BlueField DPU</v>
          </cell>
          <cell r="Y47">
            <v>30</v>
          </cell>
          <cell r="Z47">
            <v>30</v>
          </cell>
          <cell r="AA47">
            <v>30</v>
          </cell>
        </row>
        <row r="48">
          <cell r="X48" t="str">
            <v>ConnectX chip</v>
          </cell>
          <cell r="Y48">
            <v>30</v>
          </cell>
          <cell r="Z48">
            <v>30</v>
          </cell>
          <cell r="AA48">
            <v>30</v>
          </cell>
        </row>
        <row r="49">
          <cell r="X49" t="str">
            <v>ABF Units per rack</v>
          </cell>
          <cell r="Y49" t="str">
            <v>GB200</v>
          </cell>
          <cell r="Z49" t="str">
            <v>GB300</v>
          </cell>
          <cell r="AA49" t="str">
            <v>VR200</v>
          </cell>
        </row>
        <row r="50">
          <cell r="X50" t="str">
            <v>GPU</v>
          </cell>
          <cell r="Y50">
            <v>72</v>
          </cell>
          <cell r="Z50">
            <v>72</v>
          </cell>
          <cell r="AA50">
            <v>72</v>
          </cell>
        </row>
        <row r="51">
          <cell r="X51" t="str">
            <v>CPU</v>
          </cell>
          <cell r="Y51">
            <v>36</v>
          </cell>
          <cell r="Z51">
            <v>36</v>
          </cell>
          <cell r="AA51">
            <v>36</v>
          </cell>
        </row>
        <row r="52">
          <cell r="X52" t="str">
            <v>NVSwitch ASIC</v>
          </cell>
          <cell r="Y52">
            <v>18</v>
          </cell>
          <cell r="Z52">
            <v>18</v>
          </cell>
          <cell r="AA52">
            <v>36</v>
          </cell>
        </row>
        <row r="53">
          <cell r="X53" t="str">
            <v>BlueField DPU</v>
          </cell>
          <cell r="Y53">
            <v>18</v>
          </cell>
          <cell r="Z53">
            <v>18</v>
          </cell>
          <cell r="AA53">
            <v>18</v>
          </cell>
        </row>
        <row r="54">
          <cell r="X54" t="str">
            <v>ConnectX chip</v>
          </cell>
          <cell r="Y54">
            <v>36</v>
          </cell>
          <cell r="Z54">
            <v>36</v>
          </cell>
          <cell r="AA54">
            <v>72</v>
          </cell>
        </row>
        <row r="55">
          <cell r="X55" t="str">
            <v>Total ABF Content per rack</v>
          </cell>
          <cell r="Y55" t="str">
            <v>GB200</v>
          </cell>
          <cell r="Z55" t="str">
            <v>GB300</v>
          </cell>
          <cell r="AA55" t="str">
            <v>VR200</v>
          </cell>
        </row>
        <row r="56">
          <cell r="X56" t="str">
            <v>GPU</v>
          </cell>
          <cell r="Y56">
            <v>7200</v>
          </cell>
          <cell r="Z56">
            <v>7200</v>
          </cell>
          <cell r="AA56">
            <v>14400</v>
          </cell>
        </row>
        <row r="57">
          <cell r="X57" t="str">
            <v>CPU</v>
          </cell>
          <cell r="Y57">
            <v>1800</v>
          </cell>
          <cell r="Z57">
            <v>1800</v>
          </cell>
          <cell r="AA57">
            <v>2160</v>
          </cell>
        </row>
        <row r="58">
          <cell r="X58" t="str">
            <v>NVSwitch ASIC</v>
          </cell>
          <cell r="Y58">
            <v>540</v>
          </cell>
          <cell r="Z58">
            <v>540</v>
          </cell>
          <cell r="AA58">
            <v>1080</v>
          </cell>
        </row>
        <row r="59">
          <cell r="X59" t="str">
            <v>BlueField DPU</v>
          </cell>
          <cell r="Y59">
            <v>540</v>
          </cell>
          <cell r="Z59">
            <v>540</v>
          </cell>
          <cell r="AA59">
            <v>540</v>
          </cell>
        </row>
        <row r="60">
          <cell r="X60" t="str">
            <v>ConnectX chip</v>
          </cell>
          <cell r="Y60">
            <v>1080</v>
          </cell>
          <cell r="Z60">
            <v>1080</v>
          </cell>
          <cell r="AA60">
            <v>2160</v>
          </cell>
        </row>
        <row r="61">
          <cell r="X61" t="str">
            <v>Total ABF Content per rack</v>
          </cell>
          <cell r="Y61">
            <v>11160</v>
          </cell>
          <cell r="Z61">
            <v>11160</v>
          </cell>
          <cell r="AA61">
            <v>20340</v>
          </cell>
        </row>
        <row r="64">
          <cell r="X64" t="str">
            <v>MLCC content per board (US$)</v>
          </cell>
          <cell r="Y64" t="str">
            <v>GB200</v>
          </cell>
          <cell r="Z64" t="str">
            <v>GB300</v>
          </cell>
          <cell r="AA64" t="str">
            <v>VR200</v>
          </cell>
        </row>
        <row r="65">
          <cell r="X65" t="str">
            <v>Compute PCB</v>
          </cell>
          <cell r="Y65">
            <v>30</v>
          </cell>
          <cell r="Z65">
            <v>25</v>
          </cell>
          <cell r="AA65">
            <v>90</v>
          </cell>
        </row>
        <row r="66">
          <cell r="X66" t="str">
            <v>Switch PCB</v>
          </cell>
          <cell r="Y66">
            <v>20</v>
          </cell>
          <cell r="Z66">
            <v>20</v>
          </cell>
          <cell r="AA66">
            <v>45</v>
          </cell>
        </row>
        <row r="67">
          <cell r="X67" t="str">
            <v>BlueField DPU Module</v>
          </cell>
          <cell r="Y67">
            <v>15</v>
          </cell>
          <cell r="Z67">
            <v>5</v>
          </cell>
          <cell r="AA67">
            <v>5</v>
          </cell>
        </row>
        <row r="68">
          <cell r="X68" t="str">
            <v>ConnectX Orchid Module</v>
          </cell>
          <cell r="Y68">
            <v>15</v>
          </cell>
          <cell r="Z68">
            <v>5</v>
          </cell>
          <cell r="AA68">
            <v>5</v>
          </cell>
        </row>
        <row r="69">
          <cell r="X69" t="str">
            <v>Other peripheral PCB</v>
          </cell>
          <cell r="Y69">
            <v>10</v>
          </cell>
          <cell r="Z69">
            <v>5</v>
          </cell>
          <cell r="AA69">
            <v>5</v>
          </cell>
        </row>
        <row r="70">
          <cell r="X70" t="str">
            <v>Units per rack</v>
          </cell>
          <cell r="Y70" t="str">
            <v>GB200</v>
          </cell>
          <cell r="Z70" t="str">
            <v>GB300</v>
          </cell>
          <cell r="AA70" t="str">
            <v>VR200</v>
          </cell>
        </row>
        <row r="71">
          <cell r="X71" t="str">
            <v>Compute PCB</v>
          </cell>
          <cell r="Y71">
            <v>36</v>
          </cell>
          <cell r="Z71">
            <v>36</v>
          </cell>
          <cell r="AA71">
            <v>36</v>
          </cell>
        </row>
        <row r="72">
          <cell r="X72" t="str">
            <v>Switch PCB</v>
          </cell>
          <cell r="Y72">
            <v>9</v>
          </cell>
          <cell r="Z72">
            <v>9</v>
          </cell>
          <cell r="AA72">
            <v>9</v>
          </cell>
        </row>
        <row r="73">
          <cell r="X73" t="str">
            <v>BlueField DPU Module</v>
          </cell>
          <cell r="Y73">
            <v>0</v>
          </cell>
          <cell r="Z73">
            <v>0</v>
          </cell>
          <cell r="AA73">
            <v>18</v>
          </cell>
        </row>
        <row r="74">
          <cell r="X74" t="str">
            <v>ConnectX Orchid Module</v>
          </cell>
          <cell r="Y74">
            <v>0</v>
          </cell>
          <cell r="Z74">
            <v>0</v>
          </cell>
          <cell r="AA74">
            <v>72</v>
          </cell>
        </row>
        <row r="75">
          <cell r="X75" t="str">
            <v>Other peripheral PCB</v>
          </cell>
          <cell r="Y75">
            <v>90</v>
          </cell>
          <cell r="Z75">
            <v>90</v>
          </cell>
          <cell r="AA75">
            <v>45</v>
          </cell>
        </row>
        <row r="76">
          <cell r="X76" t="str">
            <v>Total MLCC Content per rack</v>
          </cell>
          <cell r="Y76" t="str">
            <v>GB200</v>
          </cell>
          <cell r="Z76" t="str">
            <v>GB300</v>
          </cell>
          <cell r="AA76" t="str">
            <v>VR200</v>
          </cell>
        </row>
        <row r="77">
          <cell r="X77" t="str">
            <v>Compute PCB</v>
          </cell>
          <cell r="Y77">
            <v>1080</v>
          </cell>
          <cell r="Z77">
            <v>900</v>
          </cell>
          <cell r="AA77">
            <v>3240</v>
          </cell>
        </row>
        <row r="78">
          <cell r="X78" t="str">
            <v>Switch PCB</v>
          </cell>
          <cell r="Y78">
            <v>180</v>
          </cell>
          <cell r="Z78">
            <v>180</v>
          </cell>
          <cell r="AA78">
            <v>405</v>
          </cell>
        </row>
        <row r="79">
          <cell r="X79" t="str">
            <v>BlueField DPU Module</v>
          </cell>
          <cell r="Y79">
            <v>0</v>
          </cell>
          <cell r="Z79">
            <v>0</v>
          </cell>
          <cell r="AA79">
            <v>90</v>
          </cell>
        </row>
        <row r="80">
          <cell r="X80" t="str">
            <v>ConnectX Orchid Module</v>
          </cell>
          <cell r="Y80">
            <v>0</v>
          </cell>
          <cell r="Z80">
            <v>0</v>
          </cell>
          <cell r="AA80">
            <v>360</v>
          </cell>
        </row>
        <row r="81">
          <cell r="X81" t="str">
            <v>Other peripheral PCB</v>
          </cell>
          <cell r="Y81">
            <v>900</v>
          </cell>
          <cell r="Z81">
            <v>450</v>
          </cell>
          <cell r="AA81">
            <v>225</v>
          </cell>
        </row>
        <row r="82">
          <cell r="X82" t="str">
            <v>Total MLCC Content per rack</v>
          </cell>
          <cell r="Y82">
            <v>2160</v>
          </cell>
          <cell r="Z82">
            <v>1530</v>
          </cell>
          <cell r="AA82">
            <v>4320</v>
          </cell>
        </row>
      </sheetData>
      <sheetData sheetId="6">
        <row r="34">
          <cell r="C34">
            <v>198000</v>
          </cell>
        </row>
      </sheetData>
      <sheetData sheetId="7"/>
      <sheetData sheetId="8"/>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__FDSCACHE__"/>
      <sheetName val="GHG Analysis with GenAI"/>
      <sheetName val="GHG Analysis without GenAI"/>
      <sheetName val="GPU Leasing Returns"/>
      <sheetName val="Financing GenAI"/>
      <sheetName val="Power Summary"/>
      <sheetName val="Indicative Crypto Math"/>
      <sheetName val="Time Value"/>
      <sheetName val="Software v. Hardware"/>
      <sheetName val="Stargate"/>
      <sheetName val="GE H Sensitivity TX LCOE"/>
      <sheetName val="GE H LCOE"/>
      <sheetName val="SOFC LCOE"/>
      <sheetName val="B100 vs H100 "/>
      <sheetName val="B100 vs H100 v B+1 and 2"/>
      <sheetName val="&quot;Blackwell +2&quot;"/>
      <sheetName val="&quot;Blackwell +1&quot;"/>
      <sheetName val="DC Example Math B100"/>
      <sheetName val="Sit Awareness B100"/>
      <sheetName val="DC Example Math H100"/>
      <sheetName val="Non-AI DC Power Demand"/>
      <sheetName val="MW-Cache"/>
      <sheetName val="US Nuclear Plants"/>
      <sheetName val="AI Power_Global"/>
      <sheetName val="AI Power Chart_Global"/>
      <sheetName val="Global Renewables Split"/>
      <sheetName val="Global Exhibit"/>
      <sheetName val="AI Power_US"/>
      <sheetName val="US Split"/>
      <sheetName val="Eur Market build up, co-lo only"/>
      <sheetName val="Europe Total DC market"/>
      <sheetName val="APAC Summary"/>
      <sheetName val="APAC"/>
      <sheetName val="ASEAN"/>
      <sheetName val="Japan"/>
      <sheetName val="Australia"/>
      <sheetName val="Others"/>
      <sheetName val="China"/>
      <sheetName val="AI Power Chart_US"/>
      <sheetName val="US Exhibit"/>
      <sheetName val="Positives"/>
      <sheetName val="Risks"/>
      <sheetName val="Source Files --&gt;&gt;&gt;"/>
      <sheetName val="HBM TAM"/>
      <sheetName val="Exhibit Scen"/>
      <sheetName val="Scenarios"/>
      <sheetName val="NVDA GPUs"/>
    </sheetNames>
    <sheetDataSet>
      <sheetData sheetId="0" refreshError="1"/>
      <sheetData sheetId="1" refreshError="1"/>
      <sheetData sheetId="2" refreshError="1"/>
      <sheetData sheetId="3" refreshError="1"/>
      <sheetData sheetId="4" refreshError="1"/>
      <sheetData sheetId="5">
        <row r="66">
          <cell r="K66" t="str">
            <v>Under Constr.</v>
          </cell>
          <cell r="L66" t="str">
            <v>Planned</v>
          </cell>
        </row>
        <row r="67">
          <cell r="J67" t="str">
            <v>Atlanta</v>
          </cell>
          <cell r="K67">
            <v>630</v>
          </cell>
          <cell r="L67">
            <v>751</v>
          </cell>
        </row>
        <row r="68">
          <cell r="J68" t="str">
            <v>Austin/San Antonio</v>
          </cell>
          <cell r="K68">
            <v>278</v>
          </cell>
          <cell r="L68">
            <v>608</v>
          </cell>
        </row>
        <row r="69">
          <cell r="J69" t="str">
            <v>Chicago</v>
          </cell>
          <cell r="K69">
            <v>635</v>
          </cell>
          <cell r="L69">
            <v>612</v>
          </cell>
        </row>
        <row r="70">
          <cell r="J70" t="str">
            <v>Dallas-Ft. Worth</v>
          </cell>
          <cell r="K70">
            <v>332</v>
          </cell>
          <cell r="L70">
            <v>2160</v>
          </cell>
        </row>
        <row r="71">
          <cell r="J71" t="str">
            <v>Denver</v>
          </cell>
          <cell r="K71">
            <v>22</v>
          </cell>
          <cell r="L71">
            <v>301</v>
          </cell>
        </row>
        <row r="72">
          <cell r="J72" t="str">
            <v>Houston</v>
          </cell>
          <cell r="K72">
            <v>15</v>
          </cell>
          <cell r="L72">
            <v>92</v>
          </cell>
        </row>
        <row r="73">
          <cell r="J73" t="str">
            <v>Las Vegas + Reno</v>
          </cell>
          <cell r="K73">
            <v>188</v>
          </cell>
          <cell r="L73">
            <v>108</v>
          </cell>
        </row>
        <row r="74">
          <cell r="J74" t="str">
            <v>Los Angeles</v>
          </cell>
          <cell r="K74">
            <v>33</v>
          </cell>
          <cell r="L74">
            <v>30</v>
          </cell>
        </row>
        <row r="75">
          <cell r="J75" t="str">
            <v>New Jersey</v>
          </cell>
          <cell r="K75">
            <v>70</v>
          </cell>
          <cell r="L75">
            <v>145</v>
          </cell>
        </row>
        <row r="76">
          <cell r="J76" t="str">
            <v>New York</v>
          </cell>
          <cell r="K76">
            <v>30</v>
          </cell>
          <cell r="L76">
            <v>65</v>
          </cell>
        </row>
        <row r="77">
          <cell r="J77" t="str">
            <v>Northern California</v>
          </cell>
          <cell r="K77">
            <v>686</v>
          </cell>
          <cell r="L77">
            <v>609</v>
          </cell>
        </row>
        <row r="78">
          <cell r="J78" t="str">
            <v>Northern Virginia</v>
          </cell>
          <cell r="K78">
            <v>1339</v>
          </cell>
          <cell r="L78">
            <v>5856</v>
          </cell>
        </row>
        <row r="79">
          <cell r="J79" t="str">
            <v>Northwest US</v>
          </cell>
          <cell r="K79">
            <v>298</v>
          </cell>
          <cell r="L79">
            <v>164</v>
          </cell>
        </row>
        <row r="80">
          <cell r="J80" t="str">
            <v>Phoenix</v>
          </cell>
          <cell r="K80">
            <v>703</v>
          </cell>
          <cell r="L80">
            <v>634</v>
          </cell>
        </row>
        <row r="81">
          <cell r="J81" t="str">
            <v>Salt Lake City</v>
          </cell>
          <cell r="K81">
            <v>306</v>
          </cell>
          <cell r="L81">
            <v>113</v>
          </cell>
        </row>
        <row r="82">
          <cell r="J82" t="str">
            <v>TOTAL</v>
          </cell>
          <cell r="K82">
            <v>5565</v>
          </cell>
          <cell r="L82">
            <v>12248</v>
          </cell>
        </row>
      </sheetData>
      <sheetData sheetId="6">
        <row r="3">
          <cell r="B3" t="str">
            <v>Bitcoin to GenAI: Indicative Economics</v>
          </cell>
          <cell r="J3" t="str">
            <v>Sites 100 Megawatts (MW) or Larger</v>
          </cell>
        </row>
        <row r="4">
          <cell r="M4" t="str">
            <v>Megawatts (MW)</v>
          </cell>
          <cell r="T4" t="str">
            <v>Indicative Crypto-to-DC Asset Valuation</v>
          </cell>
          <cell r="AE4" t="str">
            <v>US + EMEA (&gt;100MW sites) Total MWs</v>
          </cell>
          <cell r="AH4" t="str">
            <v>Indicative Asset Valuation ($m)</v>
          </cell>
        </row>
        <row r="5">
          <cell r="B5" t="str">
            <v>I. Assumptions for mining costs: 1 Bitcoin</v>
          </cell>
          <cell r="C5" t="str">
            <v>Pre-Halving</v>
          </cell>
          <cell r="D5" t="str">
            <v>Post-Halving</v>
          </cell>
          <cell r="E5" t="str">
            <v>CoinShares Mining Report</v>
          </cell>
          <cell r="J5" t="str">
            <v>Owner</v>
          </cell>
          <cell r="K5" t="str">
            <v>Market Cap ($m)</v>
          </cell>
          <cell r="L5" t="str">
            <v>Location</v>
          </cell>
          <cell r="M5" t="str">
            <v xml:space="preserve">Operational </v>
          </cell>
          <cell r="N5" t="str">
            <v xml:space="preserve">Under Construction </v>
          </cell>
          <cell r="O5" t="str">
            <v>Under Development</v>
          </cell>
          <cell r="P5" t="str">
            <v>Power Source</v>
          </cell>
          <cell r="Q5" t="str">
            <v xml:space="preserve">Cooling Method </v>
          </cell>
          <cell r="R5" t="str">
            <v>Total 100+ MW Sites</v>
          </cell>
          <cell r="T5" t="str">
            <v>Owner</v>
          </cell>
          <cell r="U5" t="str">
            <v xml:space="preserve">FactSet Ticker </v>
          </cell>
          <cell r="V5" t="str">
            <v>Enterprise Value ($m)</v>
          </cell>
          <cell r="W5" t="str">
            <v>Fully Diluted Market Cap ($m)</v>
          </cell>
          <cell r="X5" t="str">
            <v>Debt ($m)</v>
          </cell>
          <cell r="Y5" t="str">
            <v>Cash &amp; Cash Equivalents ($m)</v>
          </cell>
          <cell r="Z5" t="str">
            <v xml:space="preserve">Digital Assets </v>
          </cell>
          <cell r="AA5" t="str">
            <v>Consensus EBITDA '24</v>
          </cell>
          <cell r="AB5" t="str">
            <v>Consensus EBITDA '25</v>
          </cell>
          <cell r="AC5" t="str">
            <v>EV/'24 EBITDA</v>
          </cell>
          <cell r="AD5" t="str">
            <v xml:space="preserve">EV/'25 EBITDA </v>
          </cell>
          <cell r="AE5" t="str">
            <v xml:space="preserve">Operational </v>
          </cell>
          <cell r="AF5" t="str">
            <v>Under Construction</v>
          </cell>
          <cell r="AG5" t="str">
            <v xml:space="preserve">Under Development </v>
          </cell>
          <cell r="AH5" t="str">
            <v>Operational Assets @ $8/watt</v>
          </cell>
          <cell r="AI5" t="str">
            <v>Under Construction @ $5/watt</v>
          </cell>
          <cell r="AJ5" t="str">
            <v>Under Dev.@ $1/watt</v>
          </cell>
          <cell r="AK5" t="str">
            <v>Total Indicative Value of Large US/EMEA Assets</v>
          </cell>
          <cell r="AL5" t="str">
            <v>Indicative Upside Relative to Enterprise Value</v>
          </cell>
        </row>
        <row r="6">
          <cell r="B6" t="str">
            <v>Power cost for 1 Bitcoin in 2023</v>
          </cell>
          <cell r="C6">
            <v>13300</v>
          </cell>
          <cell r="D6">
            <v>26600</v>
          </cell>
          <cell r="J6" t="str">
            <v>Marathon Digital (MARA)</v>
          </cell>
          <cell r="K6">
            <v>5433.3450132500002</v>
          </cell>
          <cell r="L6" t="str">
            <v>McCamey, TX</v>
          </cell>
          <cell r="M6">
            <v>216</v>
          </cell>
          <cell r="P6" t="str">
            <v>Wind, Grid</v>
          </cell>
          <cell r="Q6" t="str">
            <v xml:space="preserve">Air </v>
          </cell>
          <cell r="R6">
            <v>1237</v>
          </cell>
          <cell r="T6" t="str">
            <v>Marathon Digital (MARA)</v>
          </cell>
          <cell r="U6" t="str">
            <v>MARA-US</v>
          </cell>
          <cell r="V6">
            <v>4200.4650132500001</v>
          </cell>
          <cell r="W6">
            <v>5433.3450132500002</v>
          </cell>
          <cell r="X6">
            <v>326.08300000000003</v>
          </cell>
          <cell r="Y6">
            <v>324.26799999999997</v>
          </cell>
          <cell r="Z6">
            <v>1234.6949999999999</v>
          </cell>
          <cell r="AA6">
            <v>581.36220000000003</v>
          </cell>
          <cell r="AB6">
            <v>492.29534999999998</v>
          </cell>
          <cell r="AC6">
            <v>7.2252117754645893</v>
          </cell>
          <cell r="AD6">
            <v>8.5324084683107415</v>
          </cell>
          <cell r="AE6">
            <v>811</v>
          </cell>
          <cell r="AF6">
            <v>358</v>
          </cell>
          <cell r="AG6">
            <v>68</v>
          </cell>
          <cell r="AH6">
            <v>6488</v>
          </cell>
          <cell r="AI6">
            <v>1790</v>
          </cell>
          <cell r="AJ6">
            <v>68</v>
          </cell>
          <cell r="AK6">
            <v>8346</v>
          </cell>
          <cell r="AL6">
            <v>0.98692287012825286</v>
          </cell>
        </row>
        <row r="7">
          <cell r="B7" t="str">
            <v>Operational cost for 1 Bitcoin in 2023</v>
          </cell>
          <cell r="C7">
            <v>2500</v>
          </cell>
          <cell r="D7">
            <v>5000</v>
          </cell>
          <cell r="L7" t="str">
            <v>Ellendale, ND</v>
          </cell>
          <cell r="M7">
            <v>180</v>
          </cell>
          <cell r="P7" t="str">
            <v xml:space="preserve">Grid </v>
          </cell>
          <cell r="Q7" t="str">
            <v xml:space="preserve">Air </v>
          </cell>
          <cell r="T7" t="str">
            <v>IREN Energy (IREN)</v>
          </cell>
          <cell r="U7" t="str">
            <v>IREN-US</v>
          </cell>
          <cell r="V7">
            <v>1691.5057509000001</v>
          </cell>
          <cell r="W7">
            <v>1951.2007509</v>
          </cell>
          <cell r="X7">
            <v>0</v>
          </cell>
          <cell r="Y7">
            <v>259.69499999999999</v>
          </cell>
          <cell r="AA7">
            <v>189.20090999999999</v>
          </cell>
          <cell r="AB7">
            <v>363.52170000000001</v>
          </cell>
          <cell r="AC7">
            <v>8.9402622371108045</v>
          </cell>
          <cell r="AD7">
            <v>4.6531080562728446</v>
          </cell>
          <cell r="AE7">
            <v>100</v>
          </cell>
          <cell r="AF7">
            <v>250</v>
          </cell>
          <cell r="AG7">
            <v>1650</v>
          </cell>
          <cell r="AH7">
            <v>800</v>
          </cell>
          <cell r="AI7">
            <v>1250</v>
          </cell>
          <cell r="AJ7">
            <v>1650</v>
          </cell>
          <cell r="AK7">
            <v>3700</v>
          </cell>
          <cell r="AL7">
            <v>1.1874001894651198</v>
          </cell>
        </row>
        <row r="8">
          <cell r="B8" t="str">
            <v>Total 2023 cost to mine 1 Bitcoin</v>
          </cell>
          <cell r="C8">
            <v>15800</v>
          </cell>
          <cell r="D8">
            <v>31600</v>
          </cell>
          <cell r="E8">
            <v>37856</v>
          </cell>
          <cell r="L8" t="str">
            <v>Garden City, TX</v>
          </cell>
          <cell r="M8">
            <v>100</v>
          </cell>
          <cell r="N8">
            <v>32</v>
          </cell>
          <cell r="O8">
            <v>68</v>
          </cell>
          <cell r="P8" t="str">
            <v>Wind, Grid</v>
          </cell>
          <cell r="Q8" t="str">
            <v>Air, Immersion</v>
          </cell>
          <cell r="T8" t="str">
            <v>CleanSpark (CLSK)</v>
          </cell>
          <cell r="U8" t="str">
            <v>CLSK-US</v>
          </cell>
          <cell r="V8">
            <v>3237.6003763300005</v>
          </cell>
          <cell r="W8">
            <v>3906.6413763300002</v>
          </cell>
          <cell r="X8">
            <v>12.776</v>
          </cell>
          <cell r="Y8">
            <v>323.83600000000001</v>
          </cell>
          <cell r="Z8">
            <v>357.98099999999999</v>
          </cell>
          <cell r="AA8">
            <v>341.90167000000002</v>
          </cell>
          <cell r="AB8">
            <v>445.72609999999997</v>
          </cell>
          <cell r="AC8">
            <v>9.4693903552152889</v>
          </cell>
          <cell r="AD8">
            <v>7.2636544647710792</v>
          </cell>
          <cell r="AE8">
            <v>100</v>
          </cell>
          <cell r="AF8">
            <v>50</v>
          </cell>
          <cell r="AG8">
            <v>0</v>
          </cell>
          <cell r="AH8">
            <v>800</v>
          </cell>
          <cell r="AI8">
            <v>250</v>
          </cell>
          <cell r="AJ8">
            <v>0</v>
          </cell>
          <cell r="AK8">
            <v>1050</v>
          </cell>
          <cell r="AL8">
            <v>-0.67568573080343119</v>
          </cell>
        </row>
        <row r="9">
          <cell r="L9" t="str">
            <v>Granbury, TX</v>
          </cell>
          <cell r="M9">
            <v>53</v>
          </cell>
          <cell r="N9">
            <v>244</v>
          </cell>
          <cell r="P9" t="str">
            <v>Wind, Grid</v>
          </cell>
          <cell r="Q9" t="str">
            <v>Air, Immersion</v>
          </cell>
          <cell r="T9" t="str">
            <v>Riot Blockchain (RIOT)</v>
          </cell>
          <cell r="U9" t="str">
            <v>RIOT-US</v>
          </cell>
          <cell r="V9">
            <v>2169.4565500000003</v>
          </cell>
          <cell r="W9">
            <v>2857.9535500000002</v>
          </cell>
          <cell r="X9">
            <v>0</v>
          </cell>
          <cell r="Y9">
            <v>688.49699999999996</v>
          </cell>
          <cell r="AA9">
            <v>285.0428</v>
          </cell>
          <cell r="AB9">
            <v>418.02969999999999</v>
          </cell>
          <cell r="AC9">
            <v>7.6109852625640793</v>
          </cell>
          <cell r="AD9">
            <v>5.1897186970208109</v>
          </cell>
          <cell r="AE9">
            <v>700</v>
          </cell>
          <cell r="AF9">
            <v>400</v>
          </cell>
          <cell r="AG9">
            <v>600</v>
          </cell>
          <cell r="AH9">
            <v>5600</v>
          </cell>
          <cell r="AI9">
            <v>2000</v>
          </cell>
          <cell r="AJ9">
            <v>600</v>
          </cell>
          <cell r="AK9">
            <v>8200</v>
          </cell>
          <cell r="AL9">
            <v>2.7797484351553381</v>
          </cell>
        </row>
        <row r="10">
          <cell r="B10" t="str">
            <v>Average power cost ($/kWh)</v>
          </cell>
          <cell r="C10">
            <v>0.05</v>
          </cell>
          <cell r="D10">
            <v>0.05</v>
          </cell>
          <cell r="L10" t="str">
            <v>Kearney, NE</v>
          </cell>
          <cell r="M10">
            <v>12</v>
          </cell>
          <cell r="N10">
            <v>82</v>
          </cell>
          <cell r="P10" t="str">
            <v xml:space="preserve">Grid </v>
          </cell>
          <cell r="Q10" t="str">
            <v>Air</v>
          </cell>
          <cell r="T10" t="str">
            <v>Cipher Mining (CIFR)</v>
          </cell>
          <cell r="U10" t="str">
            <v>CIFR-US</v>
          </cell>
          <cell r="V10">
            <v>1228.8759618399999</v>
          </cell>
          <cell r="W10">
            <v>1440.8579618399999</v>
          </cell>
          <cell r="X10">
            <v>0</v>
          </cell>
          <cell r="Y10">
            <v>88.674999999999997</v>
          </cell>
          <cell r="Z10">
            <v>123.307</v>
          </cell>
          <cell r="AA10">
            <v>90.64349</v>
          </cell>
          <cell r="AB10">
            <v>199.21457000000001</v>
          </cell>
          <cell r="AC10">
            <v>13.557244561523392</v>
          </cell>
          <cell r="AD10">
            <v>6.1686048457198686</v>
          </cell>
          <cell r="AE10">
            <v>207</v>
          </cell>
          <cell r="AF10">
            <v>370</v>
          </cell>
          <cell r="AG10">
            <v>130</v>
          </cell>
          <cell r="AH10">
            <v>1656</v>
          </cell>
          <cell r="AI10">
            <v>1850</v>
          </cell>
          <cell r="AJ10">
            <v>130</v>
          </cell>
          <cell r="AK10">
            <v>3636</v>
          </cell>
          <cell r="AL10">
            <v>1.9588014680959382</v>
          </cell>
        </row>
        <row r="11">
          <cell r="B11" t="str">
            <v>Power used to mine 1 Bitcoin (kWh)</v>
          </cell>
          <cell r="C11">
            <v>266000</v>
          </cell>
          <cell r="D11">
            <v>532000</v>
          </cell>
          <cell r="L11" t="str">
            <v xml:space="preserve">Abu Dhabi, UAE </v>
          </cell>
          <cell r="M11">
            <v>250</v>
          </cell>
          <cell r="P11" t="str">
            <v xml:space="preserve">Grid </v>
          </cell>
          <cell r="Q11" t="str">
            <v>Immersion</v>
          </cell>
          <cell r="T11" t="str">
            <v>BitDeer Technologies (BTDR)</v>
          </cell>
          <cell r="U11" t="str">
            <v>BTDR-US</v>
          </cell>
          <cell r="V11">
            <v>1143.7854397799999</v>
          </cell>
          <cell r="W11">
            <v>1265.6414397799999</v>
          </cell>
          <cell r="X11">
            <v>22.675999999999998</v>
          </cell>
          <cell r="Y11">
            <v>118.461</v>
          </cell>
          <cell r="Z11">
            <v>26.071000000000002</v>
          </cell>
          <cell r="AA11">
            <v>108.381714</v>
          </cell>
          <cell r="AB11">
            <v>221.02843999999999</v>
          </cell>
          <cell r="AC11">
            <v>10.553306434884393</v>
          </cell>
          <cell r="AD11">
            <v>5.1748337896245387</v>
          </cell>
          <cell r="AE11">
            <v>583</v>
          </cell>
          <cell r="AF11">
            <v>571</v>
          </cell>
          <cell r="AG11">
            <v>0</v>
          </cell>
          <cell r="AH11">
            <v>4664</v>
          </cell>
          <cell r="AI11">
            <v>2855</v>
          </cell>
          <cell r="AJ11">
            <v>0</v>
          </cell>
          <cell r="AK11">
            <v>7519</v>
          </cell>
          <cell r="AL11">
            <v>5.5737853783540325</v>
          </cell>
        </row>
        <row r="12">
          <cell r="B12" t="str">
            <v>Power utilization rate</v>
          </cell>
          <cell r="C12">
            <v>0.7</v>
          </cell>
          <cell r="D12">
            <v>0.7</v>
          </cell>
          <cell r="J12" t="str">
            <v>IREN Energy (IREN)</v>
          </cell>
          <cell r="K12">
            <v>1951.2007509</v>
          </cell>
          <cell r="L12" t="str">
            <v>Childress, TX</v>
          </cell>
          <cell r="M12">
            <v>100</v>
          </cell>
          <cell r="N12">
            <v>250</v>
          </cell>
          <cell r="O12">
            <v>250</v>
          </cell>
          <cell r="P12" t="str">
            <v>Renewables</v>
          </cell>
          <cell r="Q12" t="str">
            <v>Liquid</v>
          </cell>
          <cell r="R12">
            <v>2000</v>
          </cell>
          <cell r="T12" t="str">
            <v>Galaxy Digital Holdings (GLXY)</v>
          </cell>
          <cell r="U12" t="str">
            <v>GLXY-CA</v>
          </cell>
          <cell r="V12">
            <v>2183.7354966396897</v>
          </cell>
          <cell r="W12">
            <v>4190.8564966396898</v>
          </cell>
          <cell r="X12">
            <v>275.41500000000002</v>
          </cell>
          <cell r="Y12">
            <v>247.232</v>
          </cell>
          <cell r="Z12">
            <v>2035.3040000000001</v>
          </cell>
          <cell r="AA12">
            <v>464.26</v>
          </cell>
          <cell r="AB12">
            <v>583.13</v>
          </cell>
          <cell r="AC12">
            <v>4.7036908125612582</v>
          </cell>
          <cell r="AD12">
            <v>3.7448519140495082</v>
          </cell>
          <cell r="AE12">
            <v>180</v>
          </cell>
          <cell r="AF12">
            <v>300</v>
          </cell>
          <cell r="AG12">
            <v>320</v>
          </cell>
          <cell r="AH12">
            <v>1440</v>
          </cell>
          <cell r="AI12">
            <v>1500</v>
          </cell>
          <cell r="AJ12">
            <v>320</v>
          </cell>
          <cell r="AK12">
            <v>3260</v>
          </cell>
          <cell r="AL12">
            <v>0.49285479171651292</v>
          </cell>
        </row>
        <row r="13">
          <cell r="B13" t="str">
            <v>kW of power capacity required for 1 Bitcoin</v>
          </cell>
          <cell r="C13">
            <v>43.378995433789953</v>
          </cell>
          <cell r="D13">
            <v>86.757990867579906</v>
          </cell>
          <cell r="L13" t="str">
            <v>West Texas</v>
          </cell>
          <cell r="O13">
            <v>1400</v>
          </cell>
          <cell r="P13" t="str">
            <v>Renewables</v>
          </cell>
          <cell r="Q13" t="str">
            <v>Liquid</v>
          </cell>
          <cell r="T13" t="str">
            <v>Terawulf (WULF)</v>
          </cell>
          <cell r="U13" t="str">
            <v>WULF-US</v>
          </cell>
          <cell r="V13">
            <v>1918.42371884</v>
          </cell>
          <cell r="W13">
            <v>1866.01971884</v>
          </cell>
          <cell r="X13">
            <v>100.246</v>
          </cell>
          <cell r="Y13">
            <v>45.823999999999998</v>
          </cell>
          <cell r="Z13">
            <v>2.0179999999999998</v>
          </cell>
          <cell r="AA13">
            <v>88.966999999999999</v>
          </cell>
          <cell r="AB13">
            <v>163.22919999999999</v>
          </cell>
          <cell r="AC13">
            <v>21.563318071194939</v>
          </cell>
          <cell r="AD13">
            <v>11.752944441558251</v>
          </cell>
          <cell r="AE13">
            <v>210</v>
          </cell>
          <cell r="AF13">
            <v>85</v>
          </cell>
          <cell r="AG13">
            <v>305</v>
          </cell>
          <cell r="AH13">
            <v>1680</v>
          </cell>
          <cell r="AI13">
            <v>425</v>
          </cell>
          <cell r="AJ13">
            <v>305</v>
          </cell>
          <cell r="AK13">
            <v>2410</v>
          </cell>
          <cell r="AL13">
            <v>0.256239680698505</v>
          </cell>
        </row>
        <row r="14">
          <cell r="J14" t="str">
            <v>CleanSpark (CLSK)</v>
          </cell>
          <cell r="K14">
            <v>3906.6413763300002</v>
          </cell>
          <cell r="L14" t="str">
            <v>Sandersville, GA</v>
          </cell>
          <cell r="M14">
            <v>100</v>
          </cell>
          <cell r="N14">
            <v>50</v>
          </cell>
          <cell r="P14" t="str">
            <v xml:space="preserve">Not Disclosed </v>
          </cell>
          <cell r="Q14" t="str">
            <v xml:space="preserve">Air </v>
          </cell>
          <cell r="R14">
            <v>150</v>
          </cell>
          <cell r="T14" t="str">
            <v>Core Scientific (CORZ)</v>
          </cell>
          <cell r="U14" t="str">
            <v>CORZ-US</v>
          </cell>
          <cell r="V14">
            <v>3389.6651940500001</v>
          </cell>
          <cell r="W14">
            <v>2907.8841940500001</v>
          </cell>
          <cell r="X14">
            <v>579.90599999999995</v>
          </cell>
          <cell r="Y14">
            <v>98.125</v>
          </cell>
          <cell r="Z14">
            <v>0</v>
          </cell>
          <cell r="AA14">
            <v>221.34114</v>
          </cell>
          <cell r="AB14">
            <v>281.63409999999999</v>
          </cell>
          <cell r="AC14">
            <v>15.314212233884763</v>
          </cell>
          <cell r="AD14">
            <v>12.035705882384272</v>
          </cell>
          <cell r="AE14">
            <v>695</v>
          </cell>
          <cell r="AF14">
            <v>172</v>
          </cell>
          <cell r="AG14">
            <v>200</v>
          </cell>
          <cell r="AH14">
            <v>5560</v>
          </cell>
          <cell r="AI14">
            <v>860</v>
          </cell>
          <cell r="AJ14">
            <v>200</v>
          </cell>
          <cell r="AK14">
            <v>6620</v>
          </cell>
          <cell r="AL14">
            <v>0.95299524319402451</v>
          </cell>
        </row>
        <row r="15">
          <cell r="B15" t="str">
            <v>II. 150 MW Crypto facility analysis</v>
          </cell>
          <cell r="J15" t="str">
            <v>Riot Blockchain (RIOT)</v>
          </cell>
          <cell r="K15">
            <v>2857.9535500000002</v>
          </cell>
          <cell r="L15" t="str">
            <v>Rockdale, TX</v>
          </cell>
          <cell r="M15">
            <v>700</v>
          </cell>
          <cell r="P15" t="str">
            <v xml:space="preserve">Grid </v>
          </cell>
          <cell r="Q15" t="str">
            <v>Air, Immersion</v>
          </cell>
          <cell r="R15">
            <v>1700</v>
          </cell>
          <cell r="T15" t="str">
            <v>HUT 8 (HUT)</v>
          </cell>
          <cell r="U15" t="str">
            <v>HUT-US</v>
          </cell>
          <cell r="V15">
            <v>1590.0579639152299</v>
          </cell>
          <cell r="W15">
            <v>1425.15396391523</v>
          </cell>
          <cell r="X15">
            <v>177.60399999999998</v>
          </cell>
          <cell r="Y15">
            <v>11.545999999999999</v>
          </cell>
          <cell r="Z15">
            <v>1.1539999999999999</v>
          </cell>
          <cell r="AA15">
            <v>52.946285000000003</v>
          </cell>
          <cell r="AB15">
            <v>162.15813</v>
          </cell>
          <cell r="AC15">
            <v>30.031530331452526</v>
          </cell>
          <cell r="AD15">
            <v>9.8056012604192588</v>
          </cell>
          <cell r="AE15">
            <v>125</v>
          </cell>
          <cell r="AF15">
            <v>1100</v>
          </cell>
          <cell r="AH15">
            <v>1000</v>
          </cell>
          <cell r="AI15">
            <v>5500</v>
          </cell>
          <cell r="AJ15">
            <v>0</v>
          </cell>
          <cell r="AK15">
            <v>6500</v>
          </cell>
          <cell r="AL15">
            <v>3.0879012888278154</v>
          </cell>
        </row>
        <row r="16">
          <cell r="B16" t="str">
            <v>MW of power capacity</v>
          </cell>
          <cell r="D16">
            <v>150</v>
          </cell>
          <cell r="E16">
            <v>150</v>
          </cell>
          <cell r="L16" t="str">
            <v>Navarro County, TX (Corsicana)</v>
          </cell>
          <cell r="N16">
            <v>400</v>
          </cell>
          <cell r="O16">
            <v>600</v>
          </cell>
          <cell r="P16" t="str">
            <v xml:space="preserve">Grid, PPA Flexibility </v>
          </cell>
          <cell r="Q16" t="str">
            <v>Immersion</v>
          </cell>
          <cell r="T16" t="str">
            <v>Median</v>
          </cell>
          <cell r="V16">
            <v>2043.94013442</v>
          </cell>
          <cell r="W16">
            <v>2404.5771504499999</v>
          </cell>
          <cell r="AA16">
            <v>205.27102500000001</v>
          </cell>
          <cell r="AB16">
            <v>322.5779</v>
          </cell>
          <cell r="AC16">
            <v>10.01134839504984</v>
          </cell>
          <cell r="AD16">
            <v>6.7161296552454743</v>
          </cell>
          <cell r="AE16">
            <v>208.5</v>
          </cell>
          <cell r="AF16">
            <v>329</v>
          </cell>
          <cell r="AG16">
            <v>200</v>
          </cell>
          <cell r="AH16">
            <v>1668</v>
          </cell>
          <cell r="AI16">
            <v>1645</v>
          </cell>
          <cell r="AJ16">
            <v>165</v>
          </cell>
          <cell r="AK16">
            <v>5100</v>
          </cell>
          <cell r="AL16">
            <v>1.0871615297966863</v>
          </cell>
        </row>
        <row r="17">
          <cell r="B17" t="str">
            <v>Power utilization rate</v>
          </cell>
          <cell r="D17">
            <v>0.7</v>
          </cell>
          <cell r="E17">
            <v>0.7</v>
          </cell>
          <cell r="J17" t="str">
            <v>Cipher Mining (CIFR)</v>
          </cell>
          <cell r="K17">
            <v>1440.8579618399999</v>
          </cell>
          <cell r="L17" t="str">
            <v>Odessa, TX</v>
          </cell>
          <cell r="M17">
            <v>207</v>
          </cell>
          <cell r="P17" t="str">
            <v>Grid</v>
          </cell>
          <cell r="Q17" t="str">
            <v>Air</v>
          </cell>
          <cell r="R17">
            <v>707</v>
          </cell>
          <cell r="T17" t="str">
            <v>Total</v>
          </cell>
          <cell r="V17">
            <v>22753.571465544923</v>
          </cell>
          <cell r="W17">
            <v>27245.554465544919</v>
          </cell>
          <cell r="X17">
            <v>1494.7059999999999</v>
          </cell>
          <cell r="Y17">
            <v>2206.1589999999997</v>
          </cell>
          <cell r="Z17">
            <v>3780.53</v>
          </cell>
          <cell r="AA17">
            <v>2424.0472090000003</v>
          </cell>
          <cell r="AB17">
            <v>3329.9672900000005</v>
          </cell>
          <cell r="AE17">
            <v>3711</v>
          </cell>
          <cell r="AF17">
            <v>3656</v>
          </cell>
          <cell r="AG17">
            <v>3273</v>
          </cell>
          <cell r="AH17">
            <v>29688</v>
          </cell>
          <cell r="AI17">
            <v>18280</v>
          </cell>
          <cell r="AJ17">
            <v>3273</v>
          </cell>
          <cell r="AK17">
            <v>51241</v>
          </cell>
        </row>
        <row r="18">
          <cell r="B18" t="str">
            <v>Annual Bitcoin production</v>
          </cell>
          <cell r="D18">
            <v>1728.9473684210527</v>
          </cell>
          <cell r="E18">
            <v>1728.9473684210527</v>
          </cell>
          <cell r="L18" t="str">
            <v>Wickler, Texas (Black Pearl)</v>
          </cell>
          <cell r="N18">
            <v>300</v>
          </cell>
          <cell r="P18" t="str">
            <v xml:space="preserve">Grid </v>
          </cell>
          <cell r="Q18" t="str">
            <v>Not Disclosed</v>
          </cell>
        </row>
        <row r="19">
          <cell r="B19" t="str">
            <v>Assumed Bitcoin price</v>
          </cell>
          <cell r="D19">
            <v>70000</v>
          </cell>
          <cell r="E19">
            <v>70000</v>
          </cell>
          <cell r="L19" t="str">
            <v xml:space="preserve">Cotulla, TX </v>
          </cell>
          <cell r="N19">
            <v>70</v>
          </cell>
          <cell r="O19">
            <v>130</v>
          </cell>
          <cell r="P19" t="str">
            <v xml:space="preserve">Grid </v>
          </cell>
          <cell r="Q19" t="str">
            <v>Not Disclosed</v>
          </cell>
          <cell r="T19" t="str">
            <v>Data as of Market Close 6/25/24</v>
          </cell>
        </row>
        <row r="20">
          <cell r="B20" t="str">
            <v>Margin per Bitcoin produced</v>
          </cell>
          <cell r="D20">
            <v>38400</v>
          </cell>
          <cell r="E20">
            <v>32144</v>
          </cell>
          <cell r="J20" t="str">
            <v>BitDeer Technologies (BTDR)</v>
          </cell>
          <cell r="K20">
            <v>1265.6414397799999</v>
          </cell>
          <cell r="L20" t="str">
            <v xml:space="preserve">Texas, US </v>
          </cell>
          <cell r="M20">
            <v>583</v>
          </cell>
          <cell r="N20">
            <v>175</v>
          </cell>
          <cell r="R20">
            <v>1754</v>
          </cell>
        </row>
        <row r="21">
          <cell r="B21" t="str">
            <v>Annual pre-tax margin ($m)</v>
          </cell>
          <cell r="D21">
            <v>66.391578947368416</v>
          </cell>
          <cell r="E21">
            <v>55.575284210526306</v>
          </cell>
          <cell r="L21" t="str">
            <v>Tydal, Norway</v>
          </cell>
          <cell r="N21">
            <v>175</v>
          </cell>
          <cell r="Q21" t="str">
            <v>Immersion</v>
          </cell>
          <cell r="T21" t="str">
            <v>Source: FactSet, Company data, Morgan Stanley Research. Note: Debt excludes operating lease / financial lease.</v>
          </cell>
        </row>
        <row r="22">
          <cell r="B22" t="str">
            <v>Tax rate</v>
          </cell>
          <cell r="D22">
            <v>0.21</v>
          </cell>
          <cell r="E22">
            <v>0.21</v>
          </cell>
          <cell r="L22" t="str">
            <v xml:space="preserve">Ohio </v>
          </cell>
          <cell r="N22">
            <v>221</v>
          </cell>
        </row>
        <row r="23">
          <cell r="B23" t="str">
            <v>After-tax margin ($m)</v>
          </cell>
          <cell r="D23">
            <v>52.449347368421051</v>
          </cell>
          <cell r="E23">
            <v>43.904474526315781</v>
          </cell>
          <cell r="L23" t="str">
            <v>Jigmeling, Bhutan</v>
          </cell>
          <cell r="M23">
            <v>100</v>
          </cell>
          <cell r="N23">
            <v>500</v>
          </cell>
        </row>
        <row r="24">
          <cell r="B24" t="str">
            <v>WACC</v>
          </cell>
          <cell r="D24">
            <v>0.128</v>
          </cell>
          <cell r="E24">
            <v>0.128</v>
          </cell>
          <cell r="J24" t="str">
            <v>Galaxy Digital Holdings (GLXY)</v>
          </cell>
          <cell r="K24">
            <v>4190.8564966396898</v>
          </cell>
          <cell r="L24" t="str">
            <v>Dickens County, TX</v>
          </cell>
          <cell r="M24">
            <v>180</v>
          </cell>
          <cell r="N24">
            <v>300</v>
          </cell>
          <cell r="O24">
            <v>320</v>
          </cell>
          <cell r="Q24" t="str">
            <v>Immersion</v>
          </cell>
          <cell r="R24">
            <v>800</v>
          </cell>
        </row>
        <row r="25">
          <cell r="B25" t="str">
            <v>Assumed cap rate</v>
          </cell>
          <cell r="D25">
            <v>7.8125</v>
          </cell>
          <cell r="E25">
            <v>7.8125</v>
          </cell>
          <cell r="J25" t="str">
            <v>Terawulf (WULF)</v>
          </cell>
          <cell r="K25">
            <v>1866.01971884</v>
          </cell>
          <cell r="L25" t="str">
            <v>Barker, NY</v>
          </cell>
          <cell r="M25">
            <v>160</v>
          </cell>
          <cell r="N25">
            <v>85</v>
          </cell>
          <cell r="O25">
            <v>255</v>
          </cell>
          <cell r="P25" t="str">
            <v>Hydro, Nuclear</v>
          </cell>
          <cell r="R25">
            <v>600</v>
          </cell>
        </row>
        <row r="26">
          <cell r="B26" t="str">
            <v>Indicative facility enterprise value ($m)</v>
          </cell>
          <cell r="D26">
            <v>518.68421052631572</v>
          </cell>
          <cell r="E26">
            <v>434.18190789473675</v>
          </cell>
          <cell r="L26" t="str">
            <v>Berwick, PA</v>
          </cell>
          <cell r="M26">
            <v>50</v>
          </cell>
          <cell r="O26">
            <v>50</v>
          </cell>
          <cell r="P26" t="str">
            <v>Nuclear</v>
          </cell>
        </row>
        <row r="27">
          <cell r="B27" t="str">
            <v>Crypto facility enterprise value ($/Watt)</v>
          </cell>
          <cell r="D27">
            <v>3.4578947368421047</v>
          </cell>
          <cell r="E27">
            <v>2.8945460526315783</v>
          </cell>
          <cell r="J27" t="str">
            <v>Core Scientific (CORZ)</v>
          </cell>
          <cell r="K27">
            <v>2907.8841940500001</v>
          </cell>
          <cell r="L27" t="str">
            <v xml:space="preserve">Marble, NC </v>
          </cell>
          <cell r="M27">
            <v>104</v>
          </cell>
          <cell r="R27">
            <v>1067</v>
          </cell>
        </row>
        <row r="28">
          <cell r="L28" t="str">
            <v xml:space="preserve">Dalton 3, GA </v>
          </cell>
          <cell r="M28">
            <v>145</v>
          </cell>
        </row>
        <row r="29">
          <cell r="B29" t="str">
            <v>IV. Assessing the "Time to Power" Value</v>
          </cell>
          <cell r="L29" t="str">
            <v xml:space="preserve">Grand Forks, ND </v>
          </cell>
          <cell r="M29">
            <v>100</v>
          </cell>
        </row>
        <row r="30">
          <cell r="B30" t="str">
            <v>Years of Development Saved by Repurposing Crypto Site</v>
          </cell>
          <cell r="D30">
            <v>2</v>
          </cell>
          <cell r="E30">
            <v>2</v>
          </cell>
          <cell r="L30" t="str">
            <v>Denton, TX</v>
          </cell>
          <cell r="M30">
            <v>125</v>
          </cell>
          <cell r="N30">
            <v>72</v>
          </cell>
        </row>
        <row r="31">
          <cell r="B31" t="str">
            <v>Value of time saved, in $/Watt</v>
          </cell>
          <cell r="D31">
            <v>7.6191074158507135</v>
          </cell>
          <cell r="E31">
            <v>7.6191074158507135</v>
          </cell>
          <cell r="L31" t="str">
            <v>Calvert City, KY</v>
          </cell>
          <cell r="M31">
            <v>150</v>
          </cell>
        </row>
        <row r="32">
          <cell r="B32" t="str">
            <v>Time value as a premium to indicative crypto site valuation</v>
          </cell>
          <cell r="D32">
            <v>1.2033948386782887</v>
          </cell>
          <cell r="E32">
            <v>1.6322287769178168</v>
          </cell>
          <cell r="L32" t="str">
            <v>Muskogee, OK</v>
          </cell>
          <cell r="N32">
            <v>100</v>
          </cell>
        </row>
        <row r="33">
          <cell r="L33" t="str">
            <v xml:space="preserve">Pecos, TX </v>
          </cell>
          <cell r="M33">
            <v>71</v>
          </cell>
          <cell r="O33">
            <v>200</v>
          </cell>
        </row>
        <row r="35">
          <cell r="C35" t="str">
            <v>Time Advantage From Crypto Site Conversion (Yrs)</v>
          </cell>
          <cell r="D35" t="str">
            <v>Value to DC Developer ($/W)</v>
          </cell>
        </row>
        <row r="36">
          <cell r="C36">
            <v>2</v>
          </cell>
          <cell r="D36">
            <v>7.6191074158507135</v>
          </cell>
        </row>
        <row r="37">
          <cell r="C37">
            <v>2.5</v>
          </cell>
          <cell r="D37">
            <v>9.5238842698133919</v>
          </cell>
        </row>
        <row r="38">
          <cell r="C38">
            <v>3</v>
          </cell>
          <cell r="D38">
            <v>11.42866112377607</v>
          </cell>
        </row>
        <row r="39">
          <cell r="C39">
            <v>3.5</v>
          </cell>
          <cell r="D39">
            <v>13.333437977738749</v>
          </cell>
        </row>
        <row r="40">
          <cell r="C40">
            <v>4</v>
          </cell>
          <cell r="D40">
            <v>15.238214831701427</v>
          </cell>
        </row>
        <row r="41">
          <cell r="C41">
            <v>4.5</v>
          </cell>
          <cell r="D41">
            <v>17.142991685664107</v>
          </cell>
        </row>
        <row r="42">
          <cell r="C42">
            <v>5</v>
          </cell>
          <cell r="D42">
            <v>19.047768539626784</v>
          </cell>
        </row>
        <row r="60">
          <cell r="AC60" t="str">
            <v>Company</v>
          </cell>
          <cell r="AE60" t="str">
            <v>Site Name (if applicable)</v>
          </cell>
          <cell r="AF60" t="str">
            <v>Location</v>
          </cell>
          <cell r="AG60" t="str">
            <v xml:space="preserve">Megawatts (MW) </v>
          </cell>
        </row>
        <row r="61">
          <cell r="AC61" t="str">
            <v>Phoenix Group</v>
          </cell>
          <cell r="AF61" t="str">
            <v>not disclosed</v>
          </cell>
          <cell r="AG61" t="str">
            <v>not disclosed</v>
          </cell>
        </row>
        <row r="62">
          <cell r="AC62" t="str">
            <v>Bit Digital, Inc.</v>
          </cell>
          <cell r="AF62" t="str">
            <v>not disclosed</v>
          </cell>
          <cell r="AG62" t="str">
            <v>not disclosed</v>
          </cell>
        </row>
        <row r="63">
          <cell r="AC63" t="str">
            <v>Gryphon Digital Mining, Inc</v>
          </cell>
          <cell r="AF63" t="str">
            <v>not disclosed</v>
          </cell>
          <cell r="AG63" t="str">
            <v>not disclosed</v>
          </cell>
        </row>
        <row r="64">
          <cell r="AC64" t="str">
            <v>SOS Limited Sponsored ADR Class A</v>
          </cell>
          <cell r="AF64" t="str">
            <v>not disclosed</v>
          </cell>
          <cell r="AG64" t="str">
            <v>not disclosed</v>
          </cell>
        </row>
        <row r="65">
          <cell r="AC65" t="str">
            <v>Riot Blockchain</v>
          </cell>
          <cell r="AE65" t="str">
            <v>Corsicana</v>
          </cell>
          <cell r="AF65" t="str">
            <v>Navarro County, TX</v>
          </cell>
          <cell r="AG65">
            <v>1000</v>
          </cell>
        </row>
        <row r="66">
          <cell r="AC66" t="str">
            <v>Riot Blockchain</v>
          </cell>
          <cell r="AE66" t="str">
            <v>Rockdale</v>
          </cell>
          <cell r="AF66" t="str">
            <v>Rockdale, TX</v>
          </cell>
          <cell r="AG66">
            <v>700</v>
          </cell>
        </row>
        <row r="67">
          <cell r="AC67" t="str">
            <v>Iris Energy</v>
          </cell>
          <cell r="AE67" t="str">
            <v>Childress</v>
          </cell>
          <cell r="AF67" t="str">
            <v>Texas, USA</v>
          </cell>
          <cell r="AG67">
            <v>600</v>
          </cell>
        </row>
        <row r="68">
          <cell r="AC68" t="str">
            <v>BitDeer Technologies</v>
          </cell>
          <cell r="AF68" t="str">
            <v xml:space="preserve">Texas, US </v>
          </cell>
          <cell r="AG68">
            <v>563</v>
          </cell>
        </row>
        <row r="69">
          <cell r="AC69" t="str">
            <v>Hut8 Mining - Managed</v>
          </cell>
          <cell r="AE69" t="str">
            <v>Granbury</v>
          </cell>
          <cell r="AF69" t="str">
            <v>Granbury, TX</v>
          </cell>
          <cell r="AG69">
            <v>300</v>
          </cell>
        </row>
        <row r="70">
          <cell r="AC70" t="str">
            <v>Hut8 Mining - Joint Venture</v>
          </cell>
          <cell r="AE70" t="str">
            <v>King Mountain</v>
          </cell>
          <cell r="AF70" t="str">
            <v>McCamey, TX</v>
          </cell>
          <cell r="AG70">
            <v>280</v>
          </cell>
        </row>
        <row r="71">
          <cell r="AC71" t="str">
            <v>Marathon Digital Holdings</v>
          </cell>
          <cell r="AF71" t="str">
            <v xml:space="preserve">Abu Dhabi, UAE </v>
          </cell>
          <cell r="AG71">
            <v>250</v>
          </cell>
        </row>
        <row r="72">
          <cell r="AC72" t="str">
            <v>Cipher Mining</v>
          </cell>
          <cell r="AE72" t="str">
            <v>Odessa</v>
          </cell>
          <cell r="AF72" t="str">
            <v>Odessa, TX</v>
          </cell>
          <cell r="AG72">
            <v>207</v>
          </cell>
        </row>
        <row r="73">
          <cell r="AC73" t="str">
            <v>Marathon Digital Holdings</v>
          </cell>
          <cell r="AF73" t="str">
            <v xml:space="preserve">McCamey, TX </v>
          </cell>
          <cell r="AG73">
            <v>200</v>
          </cell>
        </row>
        <row r="74">
          <cell r="AC74" t="str">
            <v>Marathon Digital Holdings</v>
          </cell>
          <cell r="AF74" t="str">
            <v>Ellendale, ND</v>
          </cell>
          <cell r="AG74">
            <v>180</v>
          </cell>
        </row>
        <row r="75">
          <cell r="AC75" t="str">
            <v>Argo Blockchain Plc</v>
          </cell>
          <cell r="AE75" t="str">
            <v>Helios</v>
          </cell>
          <cell r="AF75" t="str">
            <v>Dickens County, TX</v>
          </cell>
          <cell r="AG75">
            <v>180</v>
          </cell>
        </row>
        <row r="76">
          <cell r="AC76" t="str">
            <v>CleanSpark</v>
          </cell>
          <cell r="AF76" t="str">
            <v>Sandersville, GA</v>
          </cell>
          <cell r="AG76">
            <v>172</v>
          </cell>
        </row>
        <row r="77">
          <cell r="AC77" t="str">
            <v>Terawulf</v>
          </cell>
          <cell r="AE77" t="str">
            <v>Lake Mariner Data</v>
          </cell>
          <cell r="AF77" t="str">
            <v>Western New York, USA</v>
          </cell>
          <cell r="AG77">
            <v>160</v>
          </cell>
        </row>
        <row r="78">
          <cell r="AC78" t="str">
            <v>Core Scientific</v>
          </cell>
          <cell r="AF78" t="str">
            <v>Calvert City, KY</v>
          </cell>
          <cell r="AG78">
            <v>150</v>
          </cell>
        </row>
        <row r="79">
          <cell r="AC79" t="str">
            <v>Core Scientific</v>
          </cell>
          <cell r="AF79" t="str">
            <v xml:space="preserve">Dalton, GA </v>
          </cell>
          <cell r="AG79">
            <v>145</v>
          </cell>
        </row>
        <row r="80">
          <cell r="AC80" t="str">
            <v>Core Scientific</v>
          </cell>
          <cell r="AF80" t="str">
            <v>Denton, TX</v>
          </cell>
          <cell r="AG80">
            <v>125</v>
          </cell>
        </row>
        <row r="81">
          <cell r="AC81" t="str">
            <v>Greenidge Generation Holdings Inc. Class A</v>
          </cell>
          <cell r="AE81" t="str">
            <v xml:space="preserve">New York Facility </v>
          </cell>
          <cell r="AF81" t="str">
            <v xml:space="preserve">Torrey, NY </v>
          </cell>
          <cell r="AG81">
            <v>106</v>
          </cell>
        </row>
        <row r="82">
          <cell r="AC82" t="str">
            <v>Core Scientific</v>
          </cell>
          <cell r="AF82" t="str">
            <v xml:space="preserve">Marble, NC </v>
          </cell>
          <cell r="AG82">
            <v>104</v>
          </cell>
        </row>
        <row r="83">
          <cell r="AC83" t="str">
            <v>Marathon Digital Holdings</v>
          </cell>
          <cell r="AF83" t="str">
            <v>Garden City, TX</v>
          </cell>
          <cell r="AG83">
            <v>100</v>
          </cell>
        </row>
        <row r="84">
          <cell r="AC84" t="str">
            <v>Marathon Digital Holdings</v>
          </cell>
          <cell r="AF84" t="str">
            <v>Granbury, TX</v>
          </cell>
          <cell r="AG84">
            <v>100</v>
          </cell>
        </row>
        <row r="85">
          <cell r="AC85" t="str">
            <v>Marathon Digital Holdings</v>
          </cell>
          <cell r="AF85" t="str">
            <v>Kearney, NE</v>
          </cell>
          <cell r="AG85">
            <v>100</v>
          </cell>
        </row>
        <row r="86">
          <cell r="AC86" t="str">
            <v>Hut8 Mining - Managed</v>
          </cell>
          <cell r="AE86" t="str">
            <v xml:space="preserve">Kearny </v>
          </cell>
          <cell r="AF86" t="str">
            <v>Kearney, NB</v>
          </cell>
          <cell r="AG86">
            <v>100</v>
          </cell>
        </row>
        <row r="87">
          <cell r="AC87" t="str">
            <v>BitDeer Technologies</v>
          </cell>
          <cell r="AF87" t="str">
            <v>Gedu, Bhutan</v>
          </cell>
          <cell r="AG87">
            <v>100</v>
          </cell>
        </row>
        <row r="88">
          <cell r="AC88" t="str">
            <v>Core Scientific</v>
          </cell>
          <cell r="AF88" t="str">
            <v xml:space="preserve">Grand Forks, ND </v>
          </cell>
          <cell r="AG88">
            <v>100</v>
          </cell>
        </row>
        <row r="89">
          <cell r="AC89" t="str">
            <v>BitDeer Technologies</v>
          </cell>
          <cell r="AF89" t="str">
            <v>Tennessee, US</v>
          </cell>
          <cell r="AG89">
            <v>86</v>
          </cell>
        </row>
        <row r="90">
          <cell r="AC90" t="str">
            <v>Stronghold Digital Mining, Inc. Class A</v>
          </cell>
          <cell r="AE90" t="str">
            <v xml:space="preserve">Scrubgrass </v>
          </cell>
          <cell r="AF90" t="str">
            <v>Scrubgrass, PA</v>
          </cell>
          <cell r="AG90">
            <v>85</v>
          </cell>
        </row>
        <row r="91">
          <cell r="AC91" t="str">
            <v>BitDeer Technologies</v>
          </cell>
          <cell r="AF91" t="str">
            <v>Molde, NO</v>
          </cell>
          <cell r="AG91">
            <v>84</v>
          </cell>
        </row>
        <row r="92">
          <cell r="AC92" t="str">
            <v>CleanSpark</v>
          </cell>
          <cell r="AF92" t="str">
            <v>Washington, GA</v>
          </cell>
          <cell r="AG92">
            <v>82</v>
          </cell>
        </row>
        <row r="94">
          <cell r="AC94" t="str">
            <v>Iris Energy</v>
          </cell>
          <cell r="AE94" t="str">
            <v>Mackenzie</v>
          </cell>
          <cell r="AF94" t="str">
            <v>British Columbia, Canada</v>
          </cell>
          <cell r="AG94">
            <v>80</v>
          </cell>
        </row>
        <row r="95">
          <cell r="AC95" t="str">
            <v>Stronghold Digital Mining, Inc. Class A</v>
          </cell>
          <cell r="AE95" t="str">
            <v xml:space="preserve">Panther Creek </v>
          </cell>
          <cell r="AF95" t="str">
            <v>Nesquehoning, PA</v>
          </cell>
          <cell r="AG95">
            <v>80</v>
          </cell>
        </row>
        <row r="96">
          <cell r="AC96" t="str">
            <v>Canaan</v>
          </cell>
          <cell r="AF96" t="str">
            <v>Kazakhstan</v>
          </cell>
          <cell r="AG96">
            <v>78</v>
          </cell>
        </row>
        <row r="97">
          <cell r="AC97" t="str">
            <v>Griid Infrastructure, Inc.</v>
          </cell>
          <cell r="AF97" t="str">
            <v>New York, USA</v>
          </cell>
          <cell r="AG97">
            <v>68</v>
          </cell>
        </row>
        <row r="98">
          <cell r="AC98" t="str">
            <v>Hut8 Mining</v>
          </cell>
          <cell r="AE98" t="str">
            <v>Medicine Hat</v>
          </cell>
          <cell r="AF98" t="str">
            <v xml:space="preserve">Medicine Hat, AB </v>
          </cell>
          <cell r="AG98">
            <v>67</v>
          </cell>
        </row>
        <row r="99">
          <cell r="AC99" t="str">
            <v>Canaan</v>
          </cell>
          <cell r="AF99" t="str">
            <v>Ethiopia</v>
          </cell>
          <cell r="AG99">
            <v>65</v>
          </cell>
        </row>
        <row r="100">
          <cell r="AC100" t="str">
            <v>BIT Mining Limited Sponsored ADR Class A</v>
          </cell>
          <cell r="AE100" t="str">
            <v xml:space="preserve">Ohio Data Center </v>
          </cell>
          <cell r="AF100" t="str">
            <v xml:space="preserve">Ohio, USA </v>
          </cell>
          <cell r="AG100">
            <v>55</v>
          </cell>
        </row>
        <row r="101">
          <cell r="AC101" t="str">
            <v>Bitfarms</v>
          </cell>
          <cell r="AE101" t="str">
            <v>Rio Cuarto</v>
          </cell>
          <cell r="AF101" t="str">
            <v>Argentina</v>
          </cell>
          <cell r="AG101">
            <v>54</v>
          </cell>
        </row>
        <row r="102">
          <cell r="AC102" t="str">
            <v>CleanSpark</v>
          </cell>
          <cell r="AF102" t="str">
            <v>Co-location</v>
          </cell>
          <cell r="AG102">
            <v>50</v>
          </cell>
        </row>
        <row r="103">
          <cell r="AC103" t="str">
            <v>Hut8 Mining</v>
          </cell>
          <cell r="AE103" t="str">
            <v>Alpha</v>
          </cell>
          <cell r="AF103" t="str">
            <v xml:space="preserve">Niagra Falls, NY </v>
          </cell>
          <cell r="AG103">
            <v>50</v>
          </cell>
        </row>
        <row r="104">
          <cell r="AC104" t="str">
            <v>BitDeer Technologies</v>
          </cell>
          <cell r="AF104" t="str">
            <v>Tydal, NO</v>
          </cell>
          <cell r="AG104">
            <v>50</v>
          </cell>
        </row>
        <row r="105">
          <cell r="AC105" t="str">
            <v>Iris Energy</v>
          </cell>
          <cell r="AE105" t="str">
            <v>Prince George</v>
          </cell>
          <cell r="AF105" t="str">
            <v>British Columbia, Canada</v>
          </cell>
          <cell r="AG105">
            <v>50</v>
          </cell>
        </row>
        <row r="106">
          <cell r="AC106" t="str">
            <v>Terawulf</v>
          </cell>
          <cell r="AE106" t="str">
            <v>Nautilus Cryptomine</v>
          </cell>
          <cell r="AF106" t="str">
            <v>Pennsylvania, USA</v>
          </cell>
          <cell r="AG106">
            <v>50</v>
          </cell>
        </row>
        <row r="107">
          <cell r="AC107" t="str">
            <v>Core Scientific</v>
          </cell>
          <cell r="AF107" t="str">
            <v xml:space="preserve">Dalton, GA </v>
          </cell>
          <cell r="AG107">
            <v>50</v>
          </cell>
        </row>
        <row r="108">
          <cell r="AC108" t="str">
            <v>Core Scientific</v>
          </cell>
          <cell r="AF108" t="str">
            <v>Pecos, TX</v>
          </cell>
          <cell r="AG108">
            <v>50</v>
          </cell>
        </row>
        <row r="111">
          <cell r="AC111" t="str">
            <v>Total</v>
          </cell>
          <cell r="AG111">
            <v>7256</v>
          </cell>
        </row>
      </sheetData>
      <sheetData sheetId="7">
        <row r="2">
          <cell r="B2" t="str">
            <v>Analysis of the "Time to Power" Value</v>
          </cell>
        </row>
        <row r="32">
          <cell r="B32" t="str">
            <v>II. Analyses of the Value of "Time to Power"</v>
          </cell>
        </row>
        <row r="33">
          <cell r="B33" t="str">
            <v>Value of a 1-yr "Time Advantage" - at Targeted Return ($/watt)</v>
          </cell>
          <cell r="C33">
            <v>3.8095537079253567</v>
          </cell>
        </row>
        <row r="34">
          <cell r="B34" t="str">
            <v xml:space="preserve">           1-yr "Time Advantage" a Multiple of Annual Power costs</v>
          </cell>
          <cell r="C34">
            <v>5.4360070033181467</v>
          </cell>
        </row>
        <row r="35">
          <cell r="B35" t="str">
            <v>Value of a 1-yr "Time Advantage" - at Depreciation Only ($/watt)</v>
          </cell>
          <cell r="C35">
            <v>2.6104378356859899</v>
          </cell>
        </row>
        <row r="36">
          <cell r="B36" t="str">
            <v xml:space="preserve">           1-yr "Time Advantage D&amp;A" a Multiple of Annual Power costs</v>
          </cell>
          <cell r="C36">
            <v>3.7249398340268125</v>
          </cell>
        </row>
        <row r="37">
          <cell r="B37" t="str">
            <v>Value of a 1-yr "Time Advantage" - as a $/MWh of Power Costs</v>
          </cell>
        </row>
        <row r="38">
          <cell r="B38" t="str">
            <v xml:space="preserve">       Assuming Return at Targeted Level</v>
          </cell>
          <cell r="C38">
            <v>63.851134287068042</v>
          </cell>
        </row>
        <row r="39">
          <cell r="B39" t="str">
            <v xml:space="preserve">       Assuming Simple Recovery of D&amp;A</v>
          </cell>
          <cell r="C39">
            <v>43.753003520509829</v>
          </cell>
        </row>
      </sheetData>
      <sheetData sheetId="8">
        <row r="55">
          <cell r="B55" t="str">
            <v>GPT-5 Training Parameters (indicative range: 5-10x GPT-4)</v>
          </cell>
        </row>
        <row r="67">
          <cell r="B67" t="str">
            <v>GPT-6 Indicative Training Analysis</v>
          </cell>
          <cell r="C67" t="str">
            <v>Blackwell Stargate</v>
          </cell>
          <cell r="E67" t="str">
            <v>B+1 Stargate</v>
          </cell>
          <cell r="G67" t="str">
            <v>B+2 Stargate</v>
          </cell>
        </row>
        <row r="68">
          <cell r="B68" t="str">
            <v>Number of GPUs Deployed</v>
          </cell>
          <cell r="C68">
            <v>1670680.2148390338</v>
          </cell>
          <cell r="D68">
            <v>1670680.2148390338</v>
          </cell>
          <cell r="E68">
            <v>1323864.9023836094</v>
          </cell>
          <cell r="F68">
            <v>1323864.9023836094</v>
          </cell>
          <cell r="G68">
            <v>1038847.710119935</v>
          </cell>
        </row>
        <row r="69">
          <cell r="B69" t="str">
            <v xml:space="preserve">Available exaFLOPs </v>
          </cell>
          <cell r="C69">
            <v>16531.380725832238</v>
          </cell>
          <cell r="D69">
            <v>16531.380725832238</v>
          </cell>
          <cell r="E69">
            <v>32749.108022714539</v>
          </cell>
          <cell r="F69">
            <v>32749.108022714539</v>
          </cell>
          <cell r="G69">
            <v>64246.238072729728</v>
          </cell>
        </row>
        <row r="70">
          <cell r="B70" t="str">
            <v>Total megawatts (MW) of power used</v>
          </cell>
          <cell r="C70">
            <v>3200</v>
          </cell>
          <cell r="D70">
            <v>3200</v>
          </cell>
          <cell r="E70">
            <v>3550</v>
          </cell>
          <cell r="F70">
            <v>3550</v>
          </cell>
          <cell r="G70">
            <v>3900</v>
          </cell>
        </row>
        <row r="71">
          <cell r="B71" t="str">
            <v>Multiple of Training Parameters for GPT-6, as a Multiple of GPT-4</v>
          </cell>
          <cell r="C71">
            <v>38</v>
          </cell>
          <cell r="D71">
            <v>44</v>
          </cell>
          <cell r="E71">
            <v>53</v>
          </cell>
          <cell r="F71">
            <v>62</v>
          </cell>
          <cell r="G71">
            <v>74</v>
          </cell>
        </row>
        <row r="72">
          <cell r="B72" t="str">
            <v xml:space="preserve">GPT-6 Training Parameters - Trillions </v>
          </cell>
          <cell r="C72">
            <v>66.88</v>
          </cell>
          <cell r="D72">
            <v>77.44</v>
          </cell>
          <cell r="E72">
            <v>93.28</v>
          </cell>
          <cell r="F72">
            <v>109.12</v>
          </cell>
          <cell r="G72">
            <v>130.24</v>
          </cell>
        </row>
        <row r="73">
          <cell r="B73" t="str">
            <v xml:space="preserve">   vs. GPT-4 Parameters (trillion)</v>
          </cell>
          <cell r="C73">
            <v>1.76</v>
          </cell>
          <cell r="D73">
            <v>1.76</v>
          </cell>
          <cell r="E73">
            <v>1.76</v>
          </cell>
          <cell r="F73">
            <v>1.76</v>
          </cell>
          <cell r="G73">
            <v>1.76</v>
          </cell>
        </row>
        <row r="74">
          <cell r="B74" t="str">
            <v>Multiple of Tokens Used for Training for GPT-6, as a Multiple of GPT-4</v>
          </cell>
          <cell r="C74">
            <v>38</v>
          </cell>
          <cell r="D74">
            <v>44</v>
          </cell>
          <cell r="E74">
            <v>53</v>
          </cell>
          <cell r="F74">
            <v>62</v>
          </cell>
          <cell r="G74">
            <v>74</v>
          </cell>
        </row>
        <row r="75">
          <cell r="B75" t="str">
            <v xml:space="preserve">GPT-6 Tokens for Training, Trillion </v>
          </cell>
          <cell r="C75">
            <v>494</v>
          </cell>
          <cell r="D75">
            <v>572</v>
          </cell>
          <cell r="E75">
            <v>689</v>
          </cell>
          <cell r="F75">
            <v>806</v>
          </cell>
          <cell r="G75">
            <v>962</v>
          </cell>
        </row>
        <row r="76">
          <cell r="B76" t="str">
            <v xml:space="preserve">   vs. GPT-4 Parameters (trillion)</v>
          </cell>
          <cell r="C76">
            <v>13</v>
          </cell>
          <cell r="D76">
            <v>13</v>
          </cell>
          <cell r="E76">
            <v>13</v>
          </cell>
          <cell r="F76">
            <v>13</v>
          </cell>
          <cell r="G76">
            <v>13</v>
          </cell>
        </row>
        <row r="77">
          <cell r="B77" t="str">
            <v>Training exaFLOPs required for GPT-6</v>
          </cell>
          <cell r="C77">
            <v>198232319999.99997</v>
          </cell>
          <cell r="D77">
            <v>265774080000.00003</v>
          </cell>
          <cell r="E77">
            <v>385619520000</v>
          </cell>
          <cell r="F77">
            <v>527704320000.00006</v>
          </cell>
          <cell r="G77">
            <v>751745280000</v>
          </cell>
        </row>
        <row r="78">
          <cell r="B78" t="str">
            <v xml:space="preserve">   Training exaFLOPs required for our indicative GPT-5</v>
          </cell>
          <cell r="C78">
            <v>13728000000</v>
          </cell>
          <cell r="D78">
            <v>13728000000</v>
          </cell>
          <cell r="E78">
            <v>13728000000</v>
          </cell>
          <cell r="F78">
            <v>13728000000</v>
          </cell>
          <cell r="G78">
            <v>13728000000</v>
          </cell>
        </row>
        <row r="79">
          <cell r="B79" t="str">
            <v xml:space="preserve">   Training exaFLOPs required for GPT-4</v>
          </cell>
          <cell r="C79">
            <v>137280000</v>
          </cell>
          <cell r="D79">
            <v>137280000</v>
          </cell>
          <cell r="E79">
            <v>137280000</v>
          </cell>
          <cell r="F79">
            <v>137280000</v>
          </cell>
          <cell r="G79">
            <v>137280000</v>
          </cell>
        </row>
        <row r="80">
          <cell r="B80" t="str">
            <v>Multiple of Training Compute Increase: GPT-6 vs GPT-4</v>
          </cell>
          <cell r="C80">
            <v>1443.9999999999998</v>
          </cell>
          <cell r="D80">
            <v>1936.0000000000002</v>
          </cell>
          <cell r="E80">
            <v>2809</v>
          </cell>
          <cell r="F80">
            <v>3844.0000000000005</v>
          </cell>
          <cell r="G80">
            <v>5476</v>
          </cell>
        </row>
        <row r="81">
          <cell r="B81" t="str">
            <v>Multiple of Training Compute Increase: GPT-6 vs our indicative GPT-5</v>
          </cell>
          <cell r="C81">
            <v>14.439999999999998</v>
          </cell>
          <cell r="D81">
            <v>19.360000000000003</v>
          </cell>
          <cell r="E81">
            <v>28.09</v>
          </cell>
          <cell r="F81">
            <v>38.440000000000005</v>
          </cell>
          <cell r="G81">
            <v>54.76</v>
          </cell>
        </row>
        <row r="82">
          <cell r="B82" t="str">
            <v>Stargate Training exaFLOPs (FP8)</v>
          </cell>
          <cell r="C82">
            <v>16531.380725832238</v>
          </cell>
          <cell r="D82">
            <v>16531.380725832238</v>
          </cell>
          <cell r="E82">
            <v>32749.108022714539</v>
          </cell>
          <cell r="F82">
            <v>32749.108022714539</v>
          </cell>
          <cell r="G82">
            <v>64246.238072729728</v>
          </cell>
        </row>
        <row r="83">
          <cell r="B83" t="str">
            <v>Days Required to Train GPT-6</v>
          </cell>
          <cell r="C83">
            <v>138.78789640180224</v>
          </cell>
          <cell r="D83">
            <v>186.0757392201449</v>
          </cell>
          <cell r="E83">
            <v>136.28428859171535</v>
          </cell>
          <cell r="F83">
            <v>186.49939670578635</v>
          </cell>
          <cell r="G83">
            <v>135.42824944405143</v>
          </cell>
        </row>
      </sheetData>
      <sheetData sheetId="9" refreshError="1"/>
      <sheetData sheetId="10" refreshError="1"/>
      <sheetData sheetId="11" refreshError="1"/>
      <sheetData sheetId="12">
        <row r="2">
          <cell r="B2" t="str">
            <v>Fuel Cell LCOE</v>
          </cell>
        </row>
        <row r="3">
          <cell r="B3" t="str">
            <v>ASSUMPTIONS</v>
          </cell>
        </row>
        <row r="4">
          <cell r="B4" t="str">
            <v>Installed Capacity (MW)</v>
          </cell>
          <cell r="C4">
            <v>100</v>
          </cell>
        </row>
        <row r="5">
          <cell r="B5" t="str">
            <v>Build Cost ($/kW)</v>
          </cell>
          <cell r="C5">
            <v>4666.666666666667</v>
          </cell>
          <cell r="D5" t="str">
            <v>&gt;&gt; $3,500/unit fuel cell represents ~75% of landed costs</v>
          </cell>
        </row>
        <row r="6">
          <cell r="B6" t="str">
            <v xml:space="preserve">ITC Value </v>
          </cell>
          <cell r="C6">
            <v>0.4</v>
          </cell>
          <cell r="D6" t="str">
            <v>&gt;&gt; 40% base ITC in the US due to domestic content (of landed costs) + 10% if in energy community</v>
          </cell>
        </row>
        <row r="7">
          <cell r="B7" t="str">
            <v>Utilization rate</v>
          </cell>
          <cell r="C7">
            <v>0.96</v>
          </cell>
          <cell r="D7" t="str">
            <v>&gt;&gt; 95-97% utilization</v>
          </cell>
        </row>
        <row r="8">
          <cell r="B8" t="str">
            <v>Fuel cost ($/mmBtu)</v>
          </cell>
          <cell r="C8">
            <v>4.75</v>
          </cell>
          <cell r="D8" t="str">
            <v>https://www.eia.gov/dnav/ng/ng_pri_sum_dcu_nus_m.htm</v>
          </cell>
        </row>
        <row r="9">
          <cell r="B9" t="str">
            <v>Non-fuel operating costs ($/kW)</v>
          </cell>
          <cell r="C9">
            <v>212.5</v>
          </cell>
          <cell r="D9" t="str">
            <v xml:space="preserve">&gt;&gt; Fixed price O&amp;M contract. $200-$225/kW per annum, which covers full turn-key service, including stack replacement every 5-7 years. </v>
          </cell>
        </row>
        <row r="10">
          <cell r="B10" t="str">
            <v>Heat Rate (btu/kWh)</v>
          </cell>
          <cell r="C10">
            <v>6469</v>
          </cell>
        </row>
        <row r="11">
          <cell r="B11" t="str">
            <v>Degradation rate</v>
          </cell>
          <cell r="C11">
            <v>2.5000000000000001E-2</v>
          </cell>
        </row>
        <row r="12">
          <cell r="B12" t="str">
            <v>Unlevered IRR</v>
          </cell>
          <cell r="C12">
            <v>7.4999999999999997E-2</v>
          </cell>
        </row>
        <row r="15">
          <cell r="B15" t="str">
            <v>Year</v>
          </cell>
          <cell r="C15">
            <v>0</v>
          </cell>
          <cell r="D15">
            <v>1</v>
          </cell>
          <cell r="E15">
            <v>2</v>
          </cell>
          <cell r="F15">
            <v>3</v>
          </cell>
          <cell r="G15">
            <v>4</v>
          </cell>
          <cell r="H15">
            <v>5</v>
          </cell>
          <cell r="I15">
            <v>6</v>
          </cell>
          <cell r="J15">
            <v>7</v>
          </cell>
          <cell r="K15">
            <v>8</v>
          </cell>
          <cell r="L15">
            <v>9</v>
          </cell>
          <cell r="M15">
            <v>10</v>
          </cell>
          <cell r="N15">
            <v>11</v>
          </cell>
          <cell r="O15">
            <v>12</v>
          </cell>
          <cell r="P15">
            <v>13</v>
          </cell>
          <cell r="Q15">
            <v>14</v>
          </cell>
          <cell r="R15">
            <v>15</v>
          </cell>
        </row>
        <row r="16">
          <cell r="B16" t="str">
            <v>Electricity generated (GWh)</v>
          </cell>
          <cell r="D16">
            <v>840.96</v>
          </cell>
          <cell r="E16">
            <v>819.93600000000004</v>
          </cell>
          <cell r="F16">
            <v>799.43759999999997</v>
          </cell>
          <cell r="G16">
            <v>779.45165999999995</v>
          </cell>
          <cell r="H16">
            <v>759.96536849999995</v>
          </cell>
          <cell r="I16">
            <v>740.9662342874999</v>
          </cell>
          <cell r="J16">
            <v>722.44207843031234</v>
          </cell>
          <cell r="K16">
            <v>840.96</v>
          </cell>
          <cell r="L16">
            <v>819.93600000000004</v>
          </cell>
          <cell r="M16">
            <v>799.43759999999997</v>
          </cell>
          <cell r="N16">
            <v>779.45165999999995</v>
          </cell>
          <cell r="O16">
            <v>759.96536849999995</v>
          </cell>
          <cell r="P16">
            <v>740.9662342874999</v>
          </cell>
          <cell r="Q16">
            <v>722.44207843031234</v>
          </cell>
          <cell r="R16">
            <v>704.38102646955451</v>
          </cell>
        </row>
        <row r="17">
          <cell r="B17" t="str">
            <v>Revenue</v>
          </cell>
          <cell r="D17">
            <v>82.731050821370729</v>
          </cell>
          <cell r="E17">
            <v>80.66277455083646</v>
          </cell>
          <cell r="F17">
            <v>78.646205187065547</v>
          </cell>
          <cell r="G17">
            <v>76.680050057388897</v>
          </cell>
          <cell r="H17">
            <v>74.763048805954185</v>
          </cell>
          <cell r="I17">
            <v>72.893972585805315</v>
          </cell>
          <cell r="J17">
            <v>71.071623271160178</v>
          </cell>
          <cell r="K17">
            <v>82.731050821370729</v>
          </cell>
          <cell r="L17">
            <v>80.66277455083646</v>
          </cell>
          <cell r="M17">
            <v>78.646205187065547</v>
          </cell>
          <cell r="N17">
            <v>76.680050057388897</v>
          </cell>
          <cell r="O17">
            <v>74.763048805954185</v>
          </cell>
          <cell r="P17">
            <v>72.893972585805315</v>
          </cell>
          <cell r="Q17">
            <v>71.071623271160178</v>
          </cell>
          <cell r="R17">
            <v>69.294832689381181</v>
          </cell>
        </row>
        <row r="19">
          <cell r="B19" t="str">
            <v>Capital costs ($mn)</v>
          </cell>
        </row>
        <row r="20">
          <cell r="B20" t="str">
            <v>Upfront investment</v>
          </cell>
          <cell r="C20">
            <v>-466.66666666666669</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row>
        <row r="21">
          <cell r="B21" t="str">
            <v>ITC Value</v>
          </cell>
          <cell r="C21">
            <v>186.66666666666669</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row>
        <row r="22">
          <cell r="B22" t="str">
            <v>Total capital costs</v>
          </cell>
          <cell r="C22">
            <v>-280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row>
        <row r="24">
          <cell r="B24" t="str">
            <v>Operating costs ($mn)</v>
          </cell>
        </row>
        <row r="25">
          <cell r="B25" t="str">
            <v>Fuel Cost</v>
          </cell>
          <cell r="D25">
            <v>-25.840808640000002</v>
          </cell>
          <cell r="E25">
            <v>-25.194788424000002</v>
          </cell>
          <cell r="F25">
            <v>-24.564918713400001</v>
          </cell>
          <cell r="G25">
            <v>-23.950795745564999</v>
          </cell>
          <cell r="H25">
            <v>-23.352025851925873</v>
          </cell>
          <cell r="I25">
            <v>-22.768225205627726</v>
          </cell>
          <cell r="J25">
            <v>-22.199019575487032</v>
          </cell>
          <cell r="K25">
            <v>-25.840808640000002</v>
          </cell>
          <cell r="L25">
            <v>-25.194788424000002</v>
          </cell>
          <cell r="M25">
            <v>-24.564918713400001</v>
          </cell>
          <cell r="N25">
            <v>-23.950795745564999</v>
          </cell>
          <cell r="O25">
            <v>-23.352025851925873</v>
          </cell>
          <cell r="P25">
            <v>-22.768225205627726</v>
          </cell>
          <cell r="Q25">
            <v>-22.199019575487032</v>
          </cell>
          <cell r="R25">
            <v>-21.644044086099854</v>
          </cell>
        </row>
        <row r="26">
          <cell r="B26" t="str">
            <v>Opex</v>
          </cell>
          <cell r="D26">
            <v>-21.25</v>
          </cell>
          <cell r="E26">
            <v>-21.25</v>
          </cell>
          <cell r="F26">
            <v>-21.25</v>
          </cell>
          <cell r="G26">
            <v>-21.25</v>
          </cell>
          <cell r="H26">
            <v>-21.25</v>
          </cell>
          <cell r="I26">
            <v>-21.25</v>
          </cell>
          <cell r="J26">
            <v>-21.25</v>
          </cell>
          <cell r="K26">
            <v>-21.25</v>
          </cell>
          <cell r="L26">
            <v>-21.25</v>
          </cell>
          <cell r="M26">
            <v>-21.25</v>
          </cell>
          <cell r="N26">
            <v>-21.25</v>
          </cell>
          <cell r="O26">
            <v>-21.25</v>
          </cell>
          <cell r="P26">
            <v>-21.25</v>
          </cell>
          <cell r="Q26">
            <v>-21.25</v>
          </cell>
          <cell r="R26">
            <v>-21.25</v>
          </cell>
        </row>
        <row r="27">
          <cell r="B27" t="str">
            <v>Total cash operating costs</v>
          </cell>
          <cell r="C27">
            <v>0</v>
          </cell>
          <cell r="D27">
            <v>-47.090808640000006</v>
          </cell>
          <cell r="E27">
            <v>-46.444788424000002</v>
          </cell>
          <cell r="F27">
            <v>-45.814918713400004</v>
          </cell>
          <cell r="G27">
            <v>-45.200795745565003</v>
          </cell>
          <cell r="H27">
            <v>-44.602025851925873</v>
          </cell>
          <cell r="I27">
            <v>-44.018225205627729</v>
          </cell>
          <cell r="J27">
            <v>-43.449019575487029</v>
          </cell>
          <cell r="K27">
            <v>-47.090808640000006</v>
          </cell>
          <cell r="L27">
            <v>-46.444788424000002</v>
          </cell>
          <cell r="M27">
            <v>-45.814918713400004</v>
          </cell>
          <cell r="N27">
            <v>-45.200795745565003</v>
          </cell>
          <cell r="O27">
            <v>-44.602025851925873</v>
          </cell>
          <cell r="P27">
            <v>-44.018225205627729</v>
          </cell>
          <cell r="Q27">
            <v>-43.449019575487029</v>
          </cell>
          <cell r="R27">
            <v>-42.894044086099854</v>
          </cell>
        </row>
        <row r="29">
          <cell r="B29" t="str">
            <v>Net Cash Flow</v>
          </cell>
          <cell r="C29">
            <v>-280</v>
          </cell>
          <cell r="D29">
            <v>35.640242181370724</v>
          </cell>
          <cell r="E29">
            <v>34.217986126836458</v>
          </cell>
          <cell r="F29">
            <v>32.831286473665543</v>
          </cell>
          <cell r="G29">
            <v>31.479254311823894</v>
          </cell>
          <cell r="H29">
            <v>30.161022954028311</v>
          </cell>
          <cell r="I29">
            <v>28.875747380177586</v>
          </cell>
          <cell r="J29">
            <v>27.622603695673149</v>
          </cell>
          <cell r="K29">
            <v>35.640242181370724</v>
          </cell>
          <cell r="L29">
            <v>34.217986126836458</v>
          </cell>
          <cell r="M29">
            <v>32.831286473665543</v>
          </cell>
          <cell r="N29">
            <v>31.479254311823894</v>
          </cell>
          <cell r="O29">
            <v>30.161022954028311</v>
          </cell>
          <cell r="P29">
            <v>28.875747380177586</v>
          </cell>
          <cell r="Q29">
            <v>27.622603695673149</v>
          </cell>
          <cell r="R29">
            <v>26.400788603281327</v>
          </cell>
        </row>
        <row r="32">
          <cell r="B32" t="str">
            <v>Upfront Investment</v>
          </cell>
          <cell r="C32">
            <v>-466.66666666666669</v>
          </cell>
        </row>
        <row r="33">
          <cell r="B33" t="str">
            <v>PV of operating costs ($mn)</v>
          </cell>
          <cell r="C33">
            <v>-399.95980868932338</v>
          </cell>
        </row>
        <row r="34">
          <cell r="B34" t="str">
            <v>ITC ($mn)</v>
          </cell>
          <cell r="C34">
            <v>186.66666666666669</v>
          </cell>
        </row>
        <row r="35">
          <cell r="B35" t="str">
            <v>PV of total costs ($mn)</v>
          </cell>
          <cell r="C35">
            <v>-679.95980868932338</v>
          </cell>
        </row>
        <row r="36">
          <cell r="B36" t="str">
            <v>Electricity generated (GWh)</v>
          </cell>
          <cell r="C36">
            <v>6911.7821548044876</v>
          </cell>
        </row>
        <row r="38">
          <cell r="B38" t="str">
            <v>LCOE ($/MWh)</v>
          </cell>
          <cell r="C38">
            <v>98.376915455397082</v>
          </cell>
        </row>
        <row r="39">
          <cell r="B39" t="str">
            <v>Unlevered IRR</v>
          </cell>
          <cell r="C39">
            <v>7.5000000000018829E-2</v>
          </cell>
        </row>
      </sheetData>
      <sheetData sheetId="13" refreshError="1"/>
      <sheetData sheetId="14" refreshError="1"/>
      <sheetData sheetId="15" refreshError="1"/>
      <sheetData sheetId="16" refreshError="1"/>
      <sheetData sheetId="17" refreshError="1"/>
      <sheetData sheetId="18" refreshError="1"/>
      <sheetData sheetId="19">
        <row r="23">
          <cell r="M23">
            <v>6</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Matrix"/>
      <sheetName val="DCF"/>
      <sheetName val="NOLs"/>
      <sheetName val="Financials"/>
      <sheetName val="Revenue Model"/>
      <sheetName val="Changes"/>
      <sheetName val="Earnings Variance &amp; Guidance"/>
      <sheetName val="Share Count Notes"/>
      <sheetName val="Eram Notes"/>
      <sheetName val="MW GEG"/>
      <sheetName val="mwareDates"/>
      <sheetName val="mwareSettings"/>
      <sheetName val="Risk Reward"/>
      <sheetName val="MW-Cache"/>
    </sheetNames>
    <sheetDataSet>
      <sheetData sheetId="0" refreshError="1"/>
      <sheetData sheetId="1" refreshError="1"/>
      <sheetData sheetId="2" refreshError="1"/>
      <sheetData sheetId="3" refreshError="1"/>
      <sheetData sheetId="4" refreshError="1"/>
      <sheetData sheetId="5" refreshError="1"/>
      <sheetData sheetId="6">
        <row r="6">
          <cell r="C6" t="str">
            <v>Income Statement ($MM)</v>
          </cell>
          <cell r="D6" t="str">
            <v>3Q20</v>
          </cell>
          <cell r="E6" t="str">
            <v>Cons</v>
          </cell>
          <cell r="F6" t="str">
            <v>MSe</v>
          </cell>
          <cell r="G6" t="str">
            <v>$ Difference</v>
          </cell>
          <cell r="I6" t="str">
            <v>% Difference</v>
          </cell>
          <cell r="K6" t="str">
            <v>MSe v. Cons</v>
          </cell>
          <cell r="AC6" t="str">
            <v>2020 Guidance</v>
          </cell>
          <cell r="AD6" t="str">
            <v>Guidance</v>
          </cell>
          <cell r="AG6" t="str">
            <v>Previous</v>
          </cell>
          <cell r="AJ6" t="str">
            <v>∆</v>
          </cell>
          <cell r="AK6" t="str">
            <v>Cons</v>
          </cell>
          <cell r="AL6" t="str">
            <v>MSe</v>
          </cell>
        </row>
        <row r="7">
          <cell r="G7" t="str">
            <v>v. Cons</v>
          </cell>
          <cell r="H7" t="str">
            <v>v. MSe</v>
          </cell>
          <cell r="I7" t="str">
            <v>v. Cons</v>
          </cell>
          <cell r="J7" t="str">
            <v>v. MSe</v>
          </cell>
          <cell r="K7" t="str">
            <v>$</v>
          </cell>
          <cell r="L7" t="str">
            <v>%</v>
          </cell>
          <cell r="T7">
            <v>2020</v>
          </cell>
          <cell r="U7" t="str">
            <v>MSe</v>
          </cell>
          <cell r="V7" t="str">
            <v>Cons</v>
          </cell>
          <cell r="W7" t="str">
            <v>MSe vs. Cons</v>
          </cell>
          <cell r="AD7" t="str">
            <v>Low</v>
          </cell>
          <cell r="AE7" t="str">
            <v>Mid</v>
          </cell>
          <cell r="AF7" t="str">
            <v>High</v>
          </cell>
          <cell r="AG7" t="str">
            <v>Low</v>
          </cell>
          <cell r="AH7" t="str">
            <v>Mid</v>
          </cell>
          <cell r="AI7" t="str">
            <v>High</v>
          </cell>
        </row>
        <row r="8">
          <cell r="W8" t="str">
            <v>$</v>
          </cell>
          <cell r="X8" t="str">
            <v>%</v>
          </cell>
        </row>
        <row r="9">
          <cell r="C9" t="str">
            <v>Total Revenue</v>
          </cell>
          <cell r="D9">
            <v>0</v>
          </cell>
          <cell r="E9">
            <v>1509.2</v>
          </cell>
          <cell r="F9">
            <v>0</v>
          </cell>
          <cell r="G9">
            <v>-1509.2</v>
          </cell>
          <cell r="H9">
            <v>0</v>
          </cell>
          <cell r="I9">
            <v>-1</v>
          </cell>
          <cell r="J9" t="e">
            <v>#DIV/0!</v>
          </cell>
          <cell r="K9">
            <v>-1509.2</v>
          </cell>
          <cell r="L9">
            <v>-1</v>
          </cell>
          <cell r="T9" t="str">
            <v>Sales</v>
          </cell>
          <cell r="U9">
            <v>0.78746899999999997</v>
          </cell>
          <cell r="V9" t="e">
            <v>#REF!</v>
          </cell>
          <cell r="W9" t="e">
            <v>#REF!</v>
          </cell>
          <cell r="X9" t="e">
            <v>#REF!</v>
          </cell>
          <cell r="AC9" t="str">
            <v>Revenue</v>
          </cell>
        </row>
        <row r="10">
          <cell r="C10" t="str">
            <v>COGS</v>
          </cell>
          <cell r="D10">
            <v>1282.336</v>
          </cell>
          <cell r="E10">
            <v>1283.9519</v>
          </cell>
          <cell r="F10">
            <v>0</v>
          </cell>
          <cell r="G10">
            <v>-1.6159000000000106</v>
          </cell>
          <cell r="H10">
            <v>1282.336</v>
          </cell>
          <cell r="I10">
            <v>-1.2585362426739133E-3</v>
          </cell>
          <cell r="J10" t="e">
            <v>#DIV/0!</v>
          </cell>
          <cell r="K10">
            <v>-1283.9519</v>
          </cell>
          <cell r="L10">
            <v>-1</v>
          </cell>
          <cell r="T10" t="str">
            <v>EBITDA</v>
          </cell>
          <cell r="U10">
            <v>-33.221775999999998</v>
          </cell>
          <cell r="V10" t="e">
            <v>#REF!</v>
          </cell>
          <cell r="W10" t="str">
            <v>NA</v>
          </cell>
          <cell r="X10" t="str">
            <v>NA</v>
          </cell>
          <cell r="AC10" t="str">
            <v>Retail Unit Sales</v>
          </cell>
          <cell r="AD10">
            <v>255000</v>
          </cell>
          <cell r="AE10">
            <v>260000</v>
          </cell>
          <cell r="AF10">
            <v>265000</v>
          </cell>
          <cell r="AG10">
            <v>255000</v>
          </cell>
          <cell r="AH10">
            <v>260000</v>
          </cell>
          <cell r="AI10">
            <v>265000</v>
          </cell>
          <cell r="AJ10">
            <v>0</v>
          </cell>
          <cell r="AK10">
            <v>214307</v>
          </cell>
          <cell r="AL10" t="e">
            <v>#REF!</v>
          </cell>
        </row>
        <row r="11">
          <cell r="C11" t="str">
            <v>Gross Profit</v>
          </cell>
          <cell r="D11">
            <v>-1282.336</v>
          </cell>
          <cell r="E11">
            <v>225.24809999999999</v>
          </cell>
          <cell r="F11">
            <v>0</v>
          </cell>
          <cell r="G11">
            <v>-1507.5841</v>
          </cell>
          <cell r="H11">
            <v>-1282.336</v>
          </cell>
          <cell r="I11">
            <v>-6.6929936367942728</v>
          </cell>
          <cell r="J11" t="e">
            <v>#DIV/0!</v>
          </cell>
          <cell r="K11">
            <v>-225.24809999999999</v>
          </cell>
          <cell r="L11">
            <v>-1</v>
          </cell>
          <cell r="T11" t="str">
            <v>EPS</v>
          </cell>
          <cell r="U11">
            <v>-0.20817996295054589</v>
          </cell>
          <cell r="V11" t="e">
            <v>#REF!</v>
          </cell>
          <cell r="W11" t="str">
            <v>NA</v>
          </cell>
          <cell r="X11" t="str">
            <v>NA</v>
          </cell>
          <cell r="AC11" t="str">
            <v>Total Revenue</v>
          </cell>
          <cell r="AD11">
            <v>5600</v>
          </cell>
          <cell r="AE11">
            <v>5700</v>
          </cell>
          <cell r="AF11">
            <v>5800</v>
          </cell>
          <cell r="AG11">
            <v>5600</v>
          </cell>
          <cell r="AH11">
            <v>5700</v>
          </cell>
          <cell r="AI11">
            <v>5800</v>
          </cell>
          <cell r="AJ11">
            <v>0</v>
          </cell>
          <cell r="AK11">
            <v>5254.5709999999999</v>
          </cell>
          <cell r="AL11" t="e">
            <v>#REF!</v>
          </cell>
        </row>
        <row r="12">
          <cell r="C12" t="str">
            <v>% Gross Margin</v>
          </cell>
          <cell r="D12" t="e">
            <v>#DIV/0!</v>
          </cell>
          <cell r="E12">
            <v>0.14924999999999999</v>
          </cell>
          <cell r="F12" t="e">
            <v>#DIV/0!</v>
          </cell>
          <cell r="G12" t="e">
            <v>#DIV/0!</v>
          </cell>
          <cell r="H12" t="e">
            <v>#DIV/0!</v>
          </cell>
          <cell r="K12" t="e">
            <v>#DIV/0!</v>
          </cell>
          <cell r="AC12" t="str">
            <v>Total GPU</v>
          </cell>
          <cell r="AD12">
            <v>3200</v>
          </cell>
          <cell r="AE12">
            <v>3300</v>
          </cell>
          <cell r="AF12">
            <v>3400</v>
          </cell>
          <cell r="AG12">
            <v>3200</v>
          </cell>
          <cell r="AH12">
            <v>3300</v>
          </cell>
          <cell r="AI12">
            <v>3400</v>
          </cell>
          <cell r="AJ12">
            <v>0</v>
          </cell>
          <cell r="AK12">
            <v>2889.94</v>
          </cell>
          <cell r="AL12" t="e">
            <v>#REF!</v>
          </cell>
        </row>
        <row r="13">
          <cell r="T13">
            <v>2021</v>
          </cell>
          <cell r="U13" t="str">
            <v>MSe</v>
          </cell>
          <cell r="V13" t="str">
            <v>Cons</v>
          </cell>
          <cell r="W13" t="str">
            <v>MSe vs. Cons</v>
          </cell>
          <cell r="AC13" t="str">
            <v>% EBITDA Margin</v>
          </cell>
          <cell r="AD13">
            <v>-3.5000000000000003E-2</v>
          </cell>
          <cell r="AE13">
            <v>-2.5000000000000001E-2</v>
          </cell>
          <cell r="AF13">
            <v>-1.4999999999999999E-2</v>
          </cell>
          <cell r="AG13">
            <v>-3.5000000000000003E-2</v>
          </cell>
          <cell r="AH13">
            <v>-2.5000000000000001E-2</v>
          </cell>
          <cell r="AI13">
            <v>-1.4999999999999999E-2</v>
          </cell>
          <cell r="AJ13">
            <v>0</v>
          </cell>
          <cell r="AK13">
            <v>-6.0180364867084293E-2</v>
          </cell>
          <cell r="AL13">
            <v>-42.188042957881514</v>
          </cell>
        </row>
        <row r="14">
          <cell r="C14" t="str">
            <v>SG&amp;A</v>
          </cell>
          <cell r="D14">
            <v>267.84199999999998</v>
          </cell>
          <cell r="E14">
            <v>240.65191242416248</v>
          </cell>
          <cell r="F14" t="e">
            <v>#REF!</v>
          </cell>
          <cell r="H14" t="e">
            <v>#REF!</v>
          </cell>
          <cell r="W14" t="str">
            <v>$</v>
          </cell>
          <cell r="X14" t="str">
            <v>%</v>
          </cell>
        </row>
        <row r="15">
          <cell r="C15" t="str">
            <v>% of Sales</v>
          </cell>
          <cell r="D15" t="e">
            <v>#DIV/0!</v>
          </cell>
          <cell r="E15">
            <v>0.1594566077552097</v>
          </cell>
          <cell r="F15" t="e">
            <v>#REF!</v>
          </cell>
          <cell r="H15" t="e">
            <v>#DIV/0!</v>
          </cell>
          <cell r="T15" t="str">
            <v>Sales</v>
          </cell>
          <cell r="U15" t="e">
            <v>#REF!</v>
          </cell>
          <cell r="V15" t="e">
            <v>#REF!</v>
          </cell>
          <cell r="W15" t="e">
            <v>#REF!</v>
          </cell>
          <cell r="X15" t="e">
            <v>#REF!</v>
          </cell>
        </row>
        <row r="16">
          <cell r="C16" t="str">
            <v>Operating Income</v>
          </cell>
          <cell r="D16">
            <v>-1550.1779999999999</v>
          </cell>
          <cell r="E16">
            <v>-17.900000000000002</v>
          </cell>
          <cell r="F16" t="e">
            <v>#REF!</v>
          </cell>
          <cell r="G16">
            <v>-1532.2779999999998</v>
          </cell>
          <cell r="H16" t="e">
            <v>#REF!</v>
          </cell>
          <cell r="I16">
            <v>85.602122905027912</v>
          </cell>
          <cell r="J16" t="e">
            <v>#REF!</v>
          </cell>
          <cell r="K16" t="e">
            <v>#REF!</v>
          </cell>
          <cell r="L16" t="e">
            <v>#REF!</v>
          </cell>
          <cell r="T16" t="str">
            <v>EBITDA</v>
          </cell>
          <cell r="U16">
            <v>-5.9083306042430888</v>
          </cell>
          <cell r="V16" t="e">
            <v>#REF!</v>
          </cell>
          <cell r="W16" t="str">
            <v>NA</v>
          </cell>
          <cell r="X16" t="str">
            <v>NA</v>
          </cell>
        </row>
        <row r="17">
          <cell r="C17" t="str">
            <v>% Margin</v>
          </cell>
          <cell r="D17" t="e">
            <v>#DIV/0!</v>
          </cell>
          <cell r="E17">
            <v>-1.1860588391200638E-2</v>
          </cell>
          <cell r="F17" t="e">
            <v>#REF!</v>
          </cell>
          <cell r="G17" t="e">
            <v>#DIV/0!</v>
          </cell>
          <cell r="H17" t="e">
            <v>#DIV/0!</v>
          </cell>
          <cell r="K17" t="e">
            <v>#REF!</v>
          </cell>
          <cell r="T17" t="str">
            <v>EPS</v>
          </cell>
          <cell r="U17">
            <v>-6.626550245674169E-2</v>
          </cell>
          <cell r="V17" t="e">
            <v>#REF!</v>
          </cell>
          <cell r="W17" t="str">
            <v>NA</v>
          </cell>
          <cell r="X17" t="str">
            <v>NA</v>
          </cell>
        </row>
        <row r="19">
          <cell r="C19" t="str">
            <v>Interest Expense</v>
          </cell>
          <cell r="D19">
            <v>20.276</v>
          </cell>
          <cell r="F19">
            <v>0</v>
          </cell>
          <cell r="H19">
            <v>20.276</v>
          </cell>
          <cell r="T19">
            <v>2022</v>
          </cell>
          <cell r="U19" t="str">
            <v>MSe</v>
          </cell>
          <cell r="V19" t="str">
            <v>Cons</v>
          </cell>
          <cell r="W19" t="str">
            <v>MSe vs. Cons</v>
          </cell>
        </row>
        <row r="20">
          <cell r="C20" t="str">
            <v>Other</v>
          </cell>
          <cell r="D20">
            <v>-9.2010000000000005</v>
          </cell>
          <cell r="F20">
            <v>0</v>
          </cell>
          <cell r="H20">
            <v>-9.2010000000000005</v>
          </cell>
          <cell r="W20" t="str">
            <v>$</v>
          </cell>
          <cell r="X20" t="str">
            <v>%</v>
          </cell>
        </row>
        <row r="21">
          <cell r="C21" t="str">
            <v>Pre Tax Income</v>
          </cell>
          <cell r="D21">
            <v>-1561.2529999999999</v>
          </cell>
          <cell r="E21">
            <v>-57.006</v>
          </cell>
          <cell r="F21" t="e">
            <v>#REF!</v>
          </cell>
          <cell r="G21">
            <v>-1504.2469999999998</v>
          </cell>
          <cell r="H21" t="e">
            <v>#REF!</v>
          </cell>
          <cell r="I21">
            <v>26.387520611865416</v>
          </cell>
          <cell r="J21" t="e">
            <v>#REF!</v>
          </cell>
          <cell r="K21" t="e">
            <v>#REF!</v>
          </cell>
          <cell r="L21" t="e">
            <v>#REF!</v>
          </cell>
          <cell r="T21" t="str">
            <v>Sales</v>
          </cell>
          <cell r="U21" t="e">
            <v>#REF!</v>
          </cell>
          <cell r="V21" t="e">
            <v>#REF!</v>
          </cell>
          <cell r="W21" t="e">
            <v>#REF!</v>
          </cell>
          <cell r="X21" t="e">
            <v>#REF!</v>
          </cell>
        </row>
        <row r="22">
          <cell r="T22" t="str">
            <v>EBITDA</v>
          </cell>
          <cell r="U22">
            <v>-34.1873013795757</v>
          </cell>
          <cell r="V22" t="e">
            <v>#REF!</v>
          </cell>
          <cell r="W22" t="e">
            <v>#REF!</v>
          </cell>
          <cell r="X22" t="e">
            <v>#REF!</v>
          </cell>
        </row>
        <row r="23">
          <cell r="C23" t="str">
            <v>Tax Expense</v>
          </cell>
          <cell r="D23">
            <v>7.5999999999999998E-2</v>
          </cell>
          <cell r="F23">
            <v>0</v>
          </cell>
          <cell r="G23">
            <v>7.5999999999999998E-2</v>
          </cell>
          <cell r="H23">
            <v>7.5999999999999998E-2</v>
          </cell>
          <cell r="T23" t="str">
            <v>EPS</v>
          </cell>
          <cell r="U23">
            <v>-0.24080164362424342</v>
          </cell>
          <cell r="V23" t="e">
            <v>#REF!</v>
          </cell>
          <cell r="W23" t="str">
            <v>NA</v>
          </cell>
          <cell r="X23" t="str">
            <v>NA</v>
          </cell>
        </row>
        <row r="24">
          <cell r="C24" t="str">
            <v>% Tax Rate</v>
          </cell>
          <cell r="D24">
            <v>-4.8678849616301782E-5</v>
          </cell>
          <cell r="F24" t="e">
            <v>#REF!</v>
          </cell>
          <cell r="G24">
            <v>-4.8678849616301782E-5</v>
          </cell>
          <cell r="H24" t="e">
            <v>#REF!</v>
          </cell>
        </row>
        <row r="25">
          <cell r="C25" t="str">
            <v>Net Income</v>
          </cell>
          <cell r="D25">
            <v>-1561.329</v>
          </cell>
          <cell r="E25">
            <v>-51.550000000000004</v>
          </cell>
          <cell r="F25" t="e">
            <v>#REF!</v>
          </cell>
          <cell r="G25">
            <v>-1509.779</v>
          </cell>
          <cell r="H25" t="e">
            <v>#REF!</v>
          </cell>
          <cell r="I25">
            <v>29.287662463627541</v>
          </cell>
          <cell r="J25" t="e">
            <v>#REF!</v>
          </cell>
          <cell r="K25" t="e">
            <v>#REF!</v>
          </cell>
          <cell r="L25" t="e">
            <v>#REF!</v>
          </cell>
          <cell r="T25">
            <v>2023</v>
          </cell>
          <cell r="U25" t="str">
            <v>MSe</v>
          </cell>
          <cell r="V25" t="str">
            <v>Cons</v>
          </cell>
          <cell r="W25" t="str">
            <v>MSe vs. Cons</v>
          </cell>
        </row>
        <row r="26">
          <cell r="W26" t="str">
            <v>$</v>
          </cell>
          <cell r="X26" t="str">
            <v>%</v>
          </cell>
        </row>
        <row r="27">
          <cell r="C27" t="str">
            <v>Convertible Preferred Dividend</v>
          </cell>
          <cell r="D27">
            <v>-0.25600000000000001</v>
          </cell>
          <cell r="F27" t="e">
            <v>#REF!</v>
          </cell>
          <cell r="H27" t="e">
            <v>#REF!</v>
          </cell>
          <cell r="T27" t="str">
            <v>Sales</v>
          </cell>
          <cell r="U27" t="e">
            <v>#REF!</v>
          </cell>
          <cell r="V27" t="e">
            <v>#REF!</v>
          </cell>
          <cell r="W27" t="e">
            <v>#REF!</v>
          </cell>
          <cell r="X27" t="e">
            <v>#REF!</v>
          </cell>
        </row>
        <row r="28">
          <cell r="C28" t="str">
            <v>Accretion of Conversion Feature</v>
          </cell>
          <cell r="D28">
            <v>0</v>
          </cell>
          <cell r="F28" t="e">
            <v>#REF!</v>
          </cell>
          <cell r="H28" t="e">
            <v>#REF!</v>
          </cell>
          <cell r="T28" t="str">
            <v>EBITDA</v>
          </cell>
          <cell r="U28">
            <v>-34.268084334038114</v>
          </cell>
          <cell r="V28" t="e">
            <v>#REF!</v>
          </cell>
          <cell r="W28" t="e">
            <v>#REF!</v>
          </cell>
          <cell r="X28" t="e">
            <v>#REF!</v>
          </cell>
        </row>
        <row r="29">
          <cell r="C29" t="str">
            <v>100k Milestone Gift</v>
          </cell>
          <cell r="D29">
            <v>0</v>
          </cell>
          <cell r="F29" t="e">
            <v>#REF!</v>
          </cell>
          <cell r="H29" t="e">
            <v>#REF!</v>
          </cell>
          <cell r="T29" t="str">
            <v>EPS</v>
          </cell>
          <cell r="U29">
            <v>-0.37915270533040119</v>
          </cell>
          <cell r="V29" t="e">
            <v>#REF!</v>
          </cell>
          <cell r="W29" t="e">
            <v>#REF!</v>
          </cell>
          <cell r="X29" t="e">
            <v>#REF!</v>
          </cell>
        </row>
        <row r="30">
          <cell r="C30" t="str">
            <v>Adjusted Net Income</v>
          </cell>
          <cell r="D30">
            <v>-1561.585</v>
          </cell>
          <cell r="E30">
            <v>-51.550000000000004</v>
          </cell>
          <cell r="F30" t="e">
            <v>#REF!</v>
          </cell>
          <cell r="G30">
            <v>-1510.0350000000001</v>
          </cell>
          <cell r="H30" t="e">
            <v>#REF!</v>
          </cell>
          <cell r="K30" t="e">
            <v>#REF!</v>
          </cell>
          <cell r="L30" t="e">
            <v>#REF!</v>
          </cell>
        </row>
        <row r="32">
          <cell r="C32" t="str">
            <v>Adjusted EPS</v>
          </cell>
          <cell r="D32">
            <v>-8.9534777049612693</v>
          </cell>
          <cell r="E32">
            <v>-0.308</v>
          </cell>
          <cell r="F32" t="e">
            <v>#REF!</v>
          </cell>
          <cell r="G32">
            <v>-8.6454777049612694</v>
          </cell>
          <cell r="H32" t="e">
            <v>#REF!</v>
          </cell>
          <cell r="I32">
            <v>28.069732808315809</v>
          </cell>
          <cell r="J32" t="e">
            <v>#REF!</v>
          </cell>
          <cell r="K32" t="e">
            <v>#REF!</v>
          </cell>
          <cell r="L32" t="e">
            <v>#REF!</v>
          </cell>
        </row>
        <row r="34">
          <cell r="C34" t="str">
            <v>Diluted Common Shares Outstanding</v>
          </cell>
          <cell r="D34">
            <v>174.411</v>
          </cell>
          <cell r="E34">
            <v>167.37012987012989</v>
          </cell>
          <cell r="F34" t="e">
            <v>#REF!</v>
          </cell>
          <cell r="G34">
            <v>7.0408701298701146</v>
          </cell>
          <cell r="H34" t="e">
            <v>#REF!</v>
          </cell>
          <cell r="I34">
            <v>4.2067662463627364E-2</v>
          </cell>
          <cell r="J34" t="e">
            <v>#REF!</v>
          </cell>
          <cell r="K34" t="e">
            <v>#REF!</v>
          </cell>
          <cell r="L34" t="e">
            <v>#REF!</v>
          </cell>
        </row>
        <row r="36">
          <cell r="C36" t="str">
            <v>EBITDA</v>
          </cell>
          <cell r="D36">
            <v>21.268000000000001</v>
          </cell>
          <cell r="E36">
            <v>-17.937000000000001</v>
          </cell>
          <cell r="F36">
            <v>0</v>
          </cell>
          <cell r="G36">
            <v>39.204999999999998</v>
          </cell>
          <cell r="H36">
            <v>21.268000000000001</v>
          </cell>
          <cell r="I36">
            <v>-2.18570552489268</v>
          </cell>
          <cell r="J36" t="e">
            <v>#DIV/0!</v>
          </cell>
          <cell r="K36">
            <v>17.937000000000001</v>
          </cell>
          <cell r="L36">
            <v>-1</v>
          </cell>
        </row>
        <row r="37">
          <cell r="C37" t="str">
            <v>Free Cash Flow</v>
          </cell>
          <cell r="D37">
            <v>-371</v>
          </cell>
          <cell r="E37">
            <v>-332.31299999999999</v>
          </cell>
          <cell r="F37">
            <v>0</v>
          </cell>
          <cell r="H37">
            <v>-371</v>
          </cell>
          <cell r="J37" t="e">
            <v>#DIV/0!</v>
          </cell>
          <cell r="K37">
            <v>332.31299999999999</v>
          </cell>
          <cell r="L37">
            <v>-1</v>
          </cell>
        </row>
        <row r="38">
          <cell r="C38" t="str">
            <v>Capital Expenditures</v>
          </cell>
          <cell r="D38">
            <v>270.48599999999999</v>
          </cell>
          <cell r="E38">
            <v>28.161999999999999</v>
          </cell>
          <cell r="F38">
            <v>0</v>
          </cell>
          <cell r="G38">
            <v>242.32399999999998</v>
          </cell>
          <cell r="H38">
            <v>270.48599999999999</v>
          </cell>
          <cell r="I38">
            <v>8.6046445564945664</v>
          </cell>
          <cell r="J38" t="e">
            <v>#DIV/0!</v>
          </cell>
          <cell r="K38">
            <v>-28.161999999999999</v>
          </cell>
          <cell r="L38">
            <v>-1</v>
          </cell>
        </row>
      </sheetData>
      <sheetData sheetId="7" refreshError="1"/>
      <sheetData sheetId="8" refreshError="1"/>
      <sheetData sheetId="9">
        <row r="10">
          <cell r="D10">
            <v>1</v>
          </cell>
        </row>
      </sheetData>
      <sheetData sheetId="10" refreshError="1"/>
      <sheetData sheetId="11" refreshError="1"/>
      <sheetData sheetId="12" refreshError="1"/>
      <sheetData sheetId="1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__FDSCACHE__"/>
      <sheetName val="GB300 DC"/>
      <sheetName val="GPU Leasing Returns"/>
      <sheetName val="Software v. Hardware"/>
      <sheetName val="MW-Cache"/>
      <sheetName val="AI Power Chart_US"/>
      <sheetName val="US Exhibit"/>
      <sheetName val="Global Exhibit"/>
      <sheetName val="AI Power Chart_Global"/>
    </sheetNames>
    <sheetDataSet>
      <sheetData sheetId="0"/>
      <sheetData sheetId="1"/>
      <sheetData sheetId="2"/>
      <sheetData sheetId="3"/>
      <sheetData sheetId="4"/>
      <sheetData sheetId="5"/>
      <sheetData sheetId="6"/>
      <sheetData sheetId="7"/>
      <sheetData sheetId="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Summary"/>
      <sheetName val="GOOG"/>
      <sheetName val="MSFT"/>
      <sheetName val="AMZN"/>
      <sheetName val="YHOO"/>
      <sheetName val="EBAY"/>
      <sheetName val="FB"/>
      <sheetName val="Tencent"/>
      <sheetName val="AAPL"/>
      <sheetName val="BIDU"/>
      <sheetName val="AKAM"/>
      <sheetName val="RAX"/>
      <sheetName val="YNDX"/>
      <sheetName val="SINA"/>
      <sheetName val="LNKD"/>
      <sheetName val="CRM"/>
      <sheetName val="P"/>
      <sheetName val="Penetration"/>
      <sheetName val="Top 25"/>
      <sheetName val="#REF"/>
    </sheetNames>
    <sheetDataSet>
      <sheetData sheetId="0">
        <row r="4">
          <cell r="B4" t="str">
            <v>US Enterprise Hardware</v>
          </cell>
        </row>
      </sheetData>
      <sheetData sheetId="1">
        <row r="5">
          <cell r="B5" t="str">
            <v>Please Select Your Assumptions:</v>
          </cell>
        </row>
      </sheetData>
      <sheetData sheetId="2">
        <row r="4">
          <cell r="D4">
            <v>2008</v>
          </cell>
        </row>
      </sheetData>
      <sheetData sheetId="3">
        <row r="4">
          <cell r="D4">
            <v>2008</v>
          </cell>
        </row>
      </sheetData>
      <sheetData sheetId="4">
        <row r="4">
          <cell r="D4">
            <v>2008</v>
          </cell>
        </row>
      </sheetData>
      <sheetData sheetId="5">
        <row r="4">
          <cell r="D4">
            <v>2008</v>
          </cell>
        </row>
      </sheetData>
      <sheetData sheetId="6">
        <row r="4">
          <cell r="D4">
            <v>2008</v>
          </cell>
        </row>
      </sheetData>
      <sheetData sheetId="7">
        <row r="4">
          <cell r="D4">
            <v>2008</v>
          </cell>
        </row>
      </sheetData>
      <sheetData sheetId="8">
        <row r="5">
          <cell r="D5">
            <v>2008</v>
          </cell>
        </row>
      </sheetData>
      <sheetData sheetId="9">
        <row r="4">
          <cell r="F4">
            <v>2010</v>
          </cell>
        </row>
      </sheetData>
      <sheetData sheetId="10">
        <row r="5">
          <cell r="D5">
            <v>2008</v>
          </cell>
        </row>
      </sheetData>
      <sheetData sheetId="11">
        <row r="5">
          <cell r="D5">
            <v>2008</v>
          </cell>
        </row>
      </sheetData>
      <sheetData sheetId="12">
        <row r="4">
          <cell r="D4">
            <v>2008</v>
          </cell>
        </row>
      </sheetData>
      <sheetData sheetId="13">
        <row r="5">
          <cell r="G5">
            <v>2011</v>
          </cell>
        </row>
      </sheetData>
      <sheetData sheetId="14">
        <row r="5">
          <cell r="D5">
            <v>2008</v>
          </cell>
        </row>
      </sheetData>
      <sheetData sheetId="15">
        <row r="5">
          <cell r="E5">
            <v>2009</v>
          </cell>
        </row>
      </sheetData>
      <sheetData sheetId="16">
        <row r="5">
          <cell r="D5">
            <v>2008</v>
          </cell>
        </row>
      </sheetData>
      <sheetData sheetId="17">
        <row r="5">
          <cell r="C5" t="str">
            <v>Unit of measurement</v>
          </cell>
        </row>
      </sheetData>
      <sheetData sheetId="18">
        <row r="2">
          <cell r="C2" t="str">
            <v>Fusion-io's</v>
          </cell>
        </row>
      </sheetData>
      <sheetData sheetId="19">
        <row r="2">
          <cell r="B2" t="str">
            <v>Traffic</v>
          </cell>
        </row>
      </sheetData>
      <sheetData sheetId="2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arsheet Example"/>
      <sheetName val="Cover"/>
      <sheetName val="Enable Macro - Instructions"/>
      <sheetName val="rawTearsheetData"/>
      <sheetName val="Definitions"/>
      <sheetName val="color key"/>
      <sheetName val="Tables for Categories"/>
      <sheetName val="Sheet3"/>
      <sheetName val="Sheet4"/>
      <sheetName val="Sheet5"/>
      <sheetName val="Datacenter List"/>
      <sheetName val="Diary"/>
      <sheetName val="Pivot Double Count"/>
      <sheetName val="Q116 Things to Update"/>
      <sheetName val="Q216 Things to Update"/>
      <sheetName val="Q315 Vs Q215 Estimates NA"/>
      <sheetName val="Q315 Vs Q215 Estimates APAC"/>
      <sheetName val="Q315 Vs Q215 Estimates EMEA"/>
      <sheetName val="Q315 Vs Q215 Estimates LATAM"/>
      <sheetName val="Pivot for Other"/>
      <sheetName val="Pivot Table"/>
      <sheetName val="Other Utilization by Country"/>
      <sheetName val="OtherGen"/>
      <sheetName val="OtherNA"/>
      <sheetName val="OtherLATAM"/>
      <sheetName val="OtherEMEA"/>
      <sheetName val="OtherAPAC"/>
      <sheetName val="Sheet1"/>
      <sheetName val="Sheet2"/>
    </sheetNames>
    <sheetDataSet>
      <sheetData sheetId="0"/>
      <sheetData sheetId="1"/>
      <sheetData sheetId="2"/>
      <sheetData sheetId="3">
        <row r="1">
          <cell r="D1" t="str">
            <v>Field is metric name exactly as it appears on Tearsheet Example. colID_name is same metric as it appears in colID row, directly below</v>
          </cell>
        </row>
      </sheetData>
      <sheetData sheetId="4"/>
      <sheetData sheetId="5"/>
      <sheetData sheetId="6">
        <row r="2">
          <cell r="A2">
            <v>0</v>
          </cell>
          <cell r="G2">
            <v>0</v>
          </cell>
          <cell r="H2" t="str">
            <v>&lt;5,000 kW</v>
          </cell>
          <cell r="J2">
            <v>0</v>
          </cell>
          <cell r="K2" t="str">
            <v>0 Racks</v>
          </cell>
        </row>
        <row r="3">
          <cell r="G3">
            <v>5000</v>
          </cell>
          <cell r="H3" t="str">
            <v>5,000 - 9,999 kW</v>
          </cell>
          <cell r="J3">
            <v>1</v>
          </cell>
          <cell r="K3" t="str">
            <v>1 - 2,499 Racks</v>
          </cell>
        </row>
        <row r="4">
          <cell r="G4">
            <v>10000</v>
          </cell>
          <cell r="H4" t="str">
            <v>10,000 - 19,999 kW</v>
          </cell>
          <cell r="J4">
            <v>2500</v>
          </cell>
          <cell r="K4" t="str">
            <v>2,500 - 4,999 Racks</v>
          </cell>
        </row>
        <row r="5">
          <cell r="G5">
            <v>20000</v>
          </cell>
          <cell r="H5" t="str">
            <v>10,000 - 49,999 kW</v>
          </cell>
          <cell r="J5">
            <v>5000</v>
          </cell>
          <cell r="K5" t="str">
            <v>5,000 - 7,499 Racks</v>
          </cell>
        </row>
        <row r="6">
          <cell r="G6">
            <v>50000</v>
          </cell>
          <cell r="H6" t="str">
            <v>&gt;50,000 kW</v>
          </cell>
          <cell r="J6">
            <v>7500</v>
          </cell>
          <cell r="K6" t="str">
            <v>7,500 - 9,999 Racks</v>
          </cell>
        </row>
        <row r="7">
          <cell r="G7" t="str">
            <v>--</v>
          </cell>
          <cell r="H7" t="str">
            <v>--</v>
          </cell>
          <cell r="J7">
            <v>10000</v>
          </cell>
          <cell r="K7" t="str">
            <v>&gt;10,000 Racks</v>
          </cell>
        </row>
        <row r="8">
          <cell r="J8" t="str">
            <v>--</v>
          </cell>
          <cell r="K8" t="str">
            <v>--</v>
          </cell>
        </row>
      </sheetData>
      <sheetData sheetId="7"/>
      <sheetData sheetId="8"/>
      <sheetData sheetId="9"/>
      <sheetData sheetId="10">
        <row r="1">
          <cell r="FQ1">
            <v>171</v>
          </cell>
        </row>
        <row r="2730">
          <cell r="W2730" t="str">
            <v>United Kingdom</v>
          </cell>
          <cell r="X2730" t="str">
            <v>London </v>
          </cell>
          <cell r="Y2730" t="str">
            <v>UK</v>
          </cell>
          <cell r="Z2730" t="str">
            <v>--</v>
          </cell>
          <cell r="AA2730">
            <v>1000</v>
          </cell>
        </row>
        <row r="2731">
          <cell r="W2731" t="str">
            <v>United Kingdom</v>
          </cell>
          <cell r="X2731" t="str">
            <v>London </v>
          </cell>
          <cell r="Y2731" t="str">
            <v>UK</v>
          </cell>
          <cell r="Z2731" t="str">
            <v>--</v>
          </cell>
          <cell r="AA2731">
            <v>1000</v>
          </cell>
        </row>
        <row r="2732">
          <cell r="W2732" t="str">
            <v>United Kingdom</v>
          </cell>
          <cell r="X2732" t="str">
            <v>London </v>
          </cell>
          <cell r="Y2732" t="str">
            <v>UK</v>
          </cell>
          <cell r="Z2732" t="str">
            <v>--</v>
          </cell>
          <cell r="AA2732">
            <v>1000</v>
          </cell>
        </row>
        <row r="2733">
          <cell r="W2733" t="str">
            <v>United Kingdom</v>
          </cell>
          <cell r="X2733" t="str">
            <v>London </v>
          </cell>
          <cell r="Y2733" t="str">
            <v>UK</v>
          </cell>
          <cell r="Z2733" t="str">
            <v>--</v>
          </cell>
          <cell r="AA2733">
            <v>1000</v>
          </cell>
        </row>
        <row r="2734">
          <cell r="W2734" t="str">
            <v>United Kingdom</v>
          </cell>
          <cell r="X2734" t="str">
            <v>London </v>
          </cell>
          <cell r="Y2734" t="str">
            <v>UK</v>
          </cell>
          <cell r="Z2734" t="str">
            <v>--</v>
          </cell>
          <cell r="AA2734">
            <v>1000</v>
          </cell>
        </row>
        <row r="2735">
          <cell r="W2735" t="str">
            <v>United Kingdom</v>
          </cell>
          <cell r="X2735" t="str">
            <v>London </v>
          </cell>
          <cell r="Y2735" t="str">
            <v>UK</v>
          </cell>
          <cell r="Z2735" t="str">
            <v>--</v>
          </cell>
          <cell r="AA2735">
            <v>1000</v>
          </cell>
        </row>
        <row r="2736">
          <cell r="W2736" t="str">
            <v>United Kingdom</v>
          </cell>
          <cell r="X2736" t="str">
            <v>London </v>
          </cell>
          <cell r="Y2736" t="str">
            <v>UK</v>
          </cell>
          <cell r="Z2736" t="str">
            <v>--</v>
          </cell>
          <cell r="AA2736">
            <v>1000</v>
          </cell>
        </row>
        <row r="2737">
          <cell r="W2737" t="str">
            <v>United Kingdom</v>
          </cell>
          <cell r="X2737" t="str">
            <v>London </v>
          </cell>
          <cell r="Y2737" t="str">
            <v>UK</v>
          </cell>
          <cell r="Z2737" t="str">
            <v>--</v>
          </cell>
          <cell r="AA2737">
            <v>1000</v>
          </cell>
        </row>
        <row r="2738">
          <cell r="W2738" t="str">
            <v>United Kingdom</v>
          </cell>
          <cell r="X2738" t="str">
            <v>London </v>
          </cell>
          <cell r="Y2738" t="str">
            <v>UK</v>
          </cell>
          <cell r="Z2738" t="str">
            <v>--</v>
          </cell>
          <cell r="AA2738">
            <v>1000</v>
          </cell>
        </row>
        <row r="2739">
          <cell r="W2739" t="str">
            <v>United Kingdom</v>
          </cell>
          <cell r="X2739" t="str">
            <v>London </v>
          </cell>
          <cell r="Y2739" t="str">
            <v>UK</v>
          </cell>
          <cell r="Z2739" t="str">
            <v>--</v>
          </cell>
          <cell r="AA2739">
            <v>1000</v>
          </cell>
        </row>
        <row r="2740">
          <cell r="W2740" t="str">
            <v>United Kingdom</v>
          </cell>
          <cell r="X2740" t="str">
            <v>London </v>
          </cell>
          <cell r="Y2740" t="str">
            <v>UK</v>
          </cell>
          <cell r="Z2740" t="str">
            <v>--</v>
          </cell>
          <cell r="AA2740">
            <v>1000</v>
          </cell>
        </row>
        <row r="2741">
          <cell r="W2741" t="str">
            <v>United Kingdom</v>
          </cell>
          <cell r="X2741" t="str">
            <v>London </v>
          </cell>
          <cell r="Y2741" t="str">
            <v>UK</v>
          </cell>
          <cell r="Z2741" t="str">
            <v>--</v>
          </cell>
          <cell r="AA2741">
            <v>1000</v>
          </cell>
        </row>
        <row r="2742">
          <cell r="W2742" t="str">
            <v>United Kingdom</v>
          </cell>
          <cell r="X2742" t="str">
            <v>London </v>
          </cell>
          <cell r="Y2742" t="str">
            <v>UK</v>
          </cell>
          <cell r="Z2742" t="str">
            <v>--</v>
          </cell>
          <cell r="AA2742">
            <v>1000</v>
          </cell>
        </row>
        <row r="2743">
          <cell r="W2743" t="str">
            <v>United Kingdom</v>
          </cell>
          <cell r="X2743" t="str">
            <v>London </v>
          </cell>
          <cell r="Y2743" t="str">
            <v>UK</v>
          </cell>
          <cell r="Z2743" t="str">
            <v>--</v>
          </cell>
          <cell r="AA2743">
            <v>1000</v>
          </cell>
        </row>
        <row r="2744">
          <cell r="W2744" t="str">
            <v>United Kingdom</v>
          </cell>
          <cell r="X2744" t="str">
            <v>London </v>
          </cell>
          <cell r="Y2744" t="str">
            <v>UK</v>
          </cell>
          <cell r="Z2744" t="str">
            <v>--</v>
          </cell>
          <cell r="AA2744">
            <v>1000</v>
          </cell>
        </row>
        <row r="2745">
          <cell r="W2745" t="str">
            <v>United Kingdom</v>
          </cell>
          <cell r="X2745" t="str">
            <v>London </v>
          </cell>
          <cell r="Y2745" t="str">
            <v>UK</v>
          </cell>
          <cell r="Z2745" t="str">
            <v>--</v>
          </cell>
          <cell r="AA2745">
            <v>1000</v>
          </cell>
        </row>
        <row r="2746">
          <cell r="W2746" t="str">
            <v>United Kingdom</v>
          </cell>
          <cell r="X2746" t="str">
            <v>London </v>
          </cell>
          <cell r="Y2746" t="str">
            <v>UK</v>
          </cell>
          <cell r="Z2746" t="str">
            <v>--</v>
          </cell>
          <cell r="AA2746">
            <v>1000</v>
          </cell>
        </row>
        <row r="2747">
          <cell r="W2747" t="str">
            <v>United Kingdom</v>
          </cell>
          <cell r="X2747" t="str">
            <v>London </v>
          </cell>
          <cell r="Y2747" t="str">
            <v>UK</v>
          </cell>
          <cell r="Z2747">
            <v>0</v>
          </cell>
          <cell r="AA2747">
            <v>4366</v>
          </cell>
        </row>
        <row r="2748">
          <cell r="W2748" t="str">
            <v>United Kingdom</v>
          </cell>
          <cell r="X2748" t="str">
            <v>London </v>
          </cell>
          <cell r="Y2748" t="str">
            <v>UK</v>
          </cell>
          <cell r="Z2748">
            <v>71773</v>
          </cell>
          <cell r="AA2748">
            <v>16050</v>
          </cell>
        </row>
        <row r="2749">
          <cell r="W2749" t="str">
            <v>United Kingdom</v>
          </cell>
          <cell r="X2749" t="str">
            <v>London </v>
          </cell>
          <cell r="Y2749" t="str">
            <v>UK</v>
          </cell>
          <cell r="Z2749" t="str">
            <v>--</v>
          </cell>
          <cell r="AA2749">
            <v>31616.5</v>
          </cell>
        </row>
        <row r="2750">
          <cell r="W2750" t="str">
            <v>United Kingdom</v>
          </cell>
          <cell r="X2750" t="str">
            <v>London </v>
          </cell>
          <cell r="Y2750" t="str">
            <v>UK</v>
          </cell>
          <cell r="Z2750" t="str">
            <v>--</v>
          </cell>
          <cell r="AA2750">
            <v>130668</v>
          </cell>
        </row>
        <row r="2751">
          <cell r="W2751" t="str">
            <v>United states</v>
          </cell>
          <cell r="X2751" t="str">
            <v>Washington</v>
          </cell>
          <cell r="Y2751" t="str">
            <v>DC</v>
          </cell>
          <cell r="Z2751">
            <v>49335</v>
          </cell>
          <cell r="AA2751">
            <v>0</v>
          </cell>
        </row>
        <row r="2752">
          <cell r="W2752" t="str">
            <v>United States</v>
          </cell>
          <cell r="X2752" t="str">
            <v>Broomfield</v>
          </cell>
          <cell r="Y2752" t="str">
            <v>CO</v>
          </cell>
          <cell r="Z2752">
            <v>94000</v>
          </cell>
          <cell r="AA2752">
            <v>0</v>
          </cell>
        </row>
        <row r="2753">
          <cell r="W2753" t="str">
            <v>United States</v>
          </cell>
          <cell r="X2753" t="str">
            <v>Broomfield</v>
          </cell>
          <cell r="Y2753" t="str">
            <v>CO</v>
          </cell>
          <cell r="Z2753" t="str">
            <v>--</v>
          </cell>
          <cell r="AA2753">
            <v>993.59999999999991</v>
          </cell>
        </row>
        <row r="2754">
          <cell r="W2754" t="str">
            <v>United States</v>
          </cell>
          <cell r="X2754" t="str">
            <v>Broomfield</v>
          </cell>
          <cell r="Y2754" t="str">
            <v>CO</v>
          </cell>
          <cell r="Z2754" t="str">
            <v>--</v>
          </cell>
          <cell r="AA2754">
            <v>1000</v>
          </cell>
        </row>
        <row r="2755">
          <cell r="W2755" t="str">
            <v>United States</v>
          </cell>
          <cell r="X2755" t="str">
            <v>Broomfield</v>
          </cell>
          <cell r="Y2755" t="str">
            <v>CO</v>
          </cell>
          <cell r="Z2755" t="str">
            <v>--</v>
          </cell>
          <cell r="AA2755">
            <v>1000</v>
          </cell>
        </row>
        <row r="2756">
          <cell r="W2756" t="str">
            <v>United States</v>
          </cell>
          <cell r="X2756" t="str">
            <v>Broomfield</v>
          </cell>
          <cell r="Y2756" t="str">
            <v>CO</v>
          </cell>
          <cell r="Z2756" t="str">
            <v>--</v>
          </cell>
          <cell r="AA2756">
            <v>1000</v>
          </cell>
        </row>
        <row r="2757">
          <cell r="W2757" t="str">
            <v>United States</v>
          </cell>
          <cell r="X2757" t="str">
            <v>Broomfield</v>
          </cell>
          <cell r="Y2757" t="str">
            <v>CO</v>
          </cell>
          <cell r="Z2757" t="str">
            <v>--</v>
          </cell>
          <cell r="AA2757">
            <v>1000</v>
          </cell>
        </row>
        <row r="2758">
          <cell r="W2758" t="str">
            <v>United States</v>
          </cell>
          <cell r="X2758" t="str">
            <v>Broomfield</v>
          </cell>
          <cell r="Y2758" t="str">
            <v>CO</v>
          </cell>
          <cell r="Z2758" t="str">
            <v>--</v>
          </cell>
          <cell r="AA2758">
            <v>1000</v>
          </cell>
        </row>
        <row r="2759">
          <cell r="W2759" t="str">
            <v>United States</v>
          </cell>
          <cell r="X2759" t="str">
            <v>Broomfield</v>
          </cell>
          <cell r="Y2759" t="str">
            <v>CO</v>
          </cell>
          <cell r="Z2759" t="str">
            <v>--</v>
          </cell>
          <cell r="AA2759">
            <v>1000</v>
          </cell>
        </row>
        <row r="2760">
          <cell r="W2760" t="str">
            <v>United States</v>
          </cell>
          <cell r="X2760" t="str">
            <v>Broomfield</v>
          </cell>
          <cell r="Y2760" t="str">
            <v>CO</v>
          </cell>
          <cell r="Z2760" t="str">
            <v>--</v>
          </cell>
          <cell r="AA2760">
            <v>1000</v>
          </cell>
        </row>
        <row r="2761">
          <cell r="W2761" t="str">
            <v>United States</v>
          </cell>
          <cell r="X2761" t="str">
            <v>Broomfield</v>
          </cell>
          <cell r="Y2761" t="str">
            <v>CO</v>
          </cell>
          <cell r="Z2761" t="str">
            <v>--</v>
          </cell>
          <cell r="AA2761">
            <v>1000</v>
          </cell>
        </row>
        <row r="2762">
          <cell r="W2762" t="str">
            <v>United States</v>
          </cell>
          <cell r="X2762" t="str">
            <v>Broomfield</v>
          </cell>
          <cell r="Y2762" t="str">
            <v>CO</v>
          </cell>
          <cell r="Z2762" t="str">
            <v>--</v>
          </cell>
          <cell r="AA2762">
            <v>1000</v>
          </cell>
        </row>
        <row r="2763">
          <cell r="W2763" t="str">
            <v>United States</v>
          </cell>
          <cell r="X2763" t="str">
            <v>Broomfield</v>
          </cell>
          <cell r="Y2763" t="str">
            <v>CO</v>
          </cell>
          <cell r="Z2763" t="str">
            <v>--</v>
          </cell>
          <cell r="AA2763">
            <v>1000</v>
          </cell>
        </row>
        <row r="2764">
          <cell r="W2764" t="str">
            <v>United States</v>
          </cell>
          <cell r="X2764" t="str">
            <v>Broomfield</v>
          </cell>
          <cell r="Y2764" t="str">
            <v>CO</v>
          </cell>
          <cell r="Z2764" t="str">
            <v>--</v>
          </cell>
          <cell r="AA2764">
            <v>1000</v>
          </cell>
        </row>
        <row r="2765">
          <cell r="W2765" t="str">
            <v>United States</v>
          </cell>
          <cell r="X2765" t="str">
            <v>Broomfield</v>
          </cell>
          <cell r="Y2765" t="str">
            <v>CO</v>
          </cell>
          <cell r="Z2765" t="str">
            <v>--</v>
          </cell>
          <cell r="AA2765">
            <v>1000</v>
          </cell>
        </row>
        <row r="2766">
          <cell r="W2766" t="str">
            <v>United States</v>
          </cell>
          <cell r="X2766" t="str">
            <v>Broomfield</v>
          </cell>
          <cell r="Y2766" t="str">
            <v>CO</v>
          </cell>
          <cell r="Z2766" t="str">
            <v>--</v>
          </cell>
          <cell r="AA2766">
            <v>1000</v>
          </cell>
        </row>
        <row r="2767">
          <cell r="W2767" t="str">
            <v>United States</v>
          </cell>
          <cell r="X2767" t="str">
            <v>Broomfield</v>
          </cell>
          <cell r="Y2767" t="str">
            <v>CO</v>
          </cell>
          <cell r="Z2767" t="str">
            <v>--</v>
          </cell>
          <cell r="AA2767">
            <v>1000</v>
          </cell>
        </row>
        <row r="2768">
          <cell r="W2768" t="str">
            <v>United States</v>
          </cell>
          <cell r="X2768" t="str">
            <v>Broomfield</v>
          </cell>
          <cell r="Y2768" t="str">
            <v>CO</v>
          </cell>
          <cell r="Z2768" t="str">
            <v>--</v>
          </cell>
          <cell r="AA2768">
            <v>1000</v>
          </cell>
        </row>
        <row r="2769">
          <cell r="W2769" t="str">
            <v>United States</v>
          </cell>
          <cell r="X2769" t="str">
            <v>Broomfield</v>
          </cell>
          <cell r="Y2769" t="str">
            <v>CO</v>
          </cell>
          <cell r="Z2769" t="str">
            <v>--</v>
          </cell>
          <cell r="AA2769">
            <v>1000</v>
          </cell>
        </row>
        <row r="2770">
          <cell r="W2770" t="str">
            <v>United States</v>
          </cell>
          <cell r="X2770" t="str">
            <v>Broomfield</v>
          </cell>
          <cell r="Y2770" t="str">
            <v>CO</v>
          </cell>
          <cell r="Z2770" t="str">
            <v>--</v>
          </cell>
          <cell r="AA2770">
            <v>1000</v>
          </cell>
        </row>
        <row r="2771">
          <cell r="W2771" t="str">
            <v>United States</v>
          </cell>
          <cell r="X2771" t="str">
            <v>Broomfield</v>
          </cell>
          <cell r="Y2771" t="str">
            <v>CO</v>
          </cell>
          <cell r="Z2771" t="str">
            <v>--</v>
          </cell>
          <cell r="AA2771">
            <v>1000</v>
          </cell>
        </row>
        <row r="2772">
          <cell r="W2772" t="str">
            <v>United States</v>
          </cell>
          <cell r="X2772" t="str">
            <v>Broomfield</v>
          </cell>
          <cell r="Y2772" t="str">
            <v>CO</v>
          </cell>
          <cell r="Z2772" t="str">
            <v>--</v>
          </cell>
          <cell r="AA2772">
            <v>1000</v>
          </cell>
        </row>
        <row r="2773">
          <cell r="W2773" t="str">
            <v>United States</v>
          </cell>
          <cell r="X2773" t="str">
            <v>Broomfield</v>
          </cell>
          <cell r="Y2773" t="str">
            <v>CO</v>
          </cell>
          <cell r="Z2773" t="str">
            <v>--</v>
          </cell>
          <cell r="AA2773">
            <v>1000</v>
          </cell>
        </row>
        <row r="2774">
          <cell r="W2774" t="str">
            <v>United States</v>
          </cell>
          <cell r="X2774" t="str">
            <v>Broomfield</v>
          </cell>
          <cell r="Y2774" t="str">
            <v>CO</v>
          </cell>
          <cell r="Z2774" t="str">
            <v>--</v>
          </cell>
          <cell r="AA2774">
            <v>1000</v>
          </cell>
        </row>
        <row r="2775">
          <cell r="W2775" t="str">
            <v>United States</v>
          </cell>
          <cell r="X2775" t="str">
            <v>Broomfield</v>
          </cell>
          <cell r="Y2775" t="str">
            <v>CO</v>
          </cell>
          <cell r="Z2775" t="str">
            <v>--</v>
          </cell>
          <cell r="AA2775">
            <v>1000</v>
          </cell>
        </row>
        <row r="2776">
          <cell r="W2776" t="str">
            <v>United States</v>
          </cell>
          <cell r="X2776" t="str">
            <v>Broomfield</v>
          </cell>
          <cell r="Y2776" t="str">
            <v>CO</v>
          </cell>
          <cell r="Z2776" t="str">
            <v>--</v>
          </cell>
          <cell r="AA2776">
            <v>1000</v>
          </cell>
        </row>
        <row r="2777">
          <cell r="W2777" t="str">
            <v>United States</v>
          </cell>
          <cell r="X2777" t="str">
            <v>Broomfield</v>
          </cell>
          <cell r="Y2777" t="str">
            <v>CO</v>
          </cell>
          <cell r="Z2777" t="str">
            <v>--</v>
          </cell>
          <cell r="AA2777">
            <v>1000</v>
          </cell>
        </row>
        <row r="2778">
          <cell r="W2778" t="str">
            <v>United States</v>
          </cell>
          <cell r="X2778" t="str">
            <v>Broomfield</v>
          </cell>
          <cell r="Y2778" t="str">
            <v>CO</v>
          </cell>
          <cell r="Z2778" t="str">
            <v>--</v>
          </cell>
          <cell r="AA2778">
            <v>1000</v>
          </cell>
        </row>
        <row r="2779">
          <cell r="W2779" t="str">
            <v>United States</v>
          </cell>
          <cell r="X2779" t="str">
            <v>Broomfield</v>
          </cell>
          <cell r="Y2779" t="str">
            <v>CO</v>
          </cell>
          <cell r="Z2779" t="str">
            <v>--</v>
          </cell>
          <cell r="AA2779">
            <v>1000</v>
          </cell>
        </row>
        <row r="2780">
          <cell r="W2780" t="str">
            <v>United States</v>
          </cell>
          <cell r="X2780" t="str">
            <v>Broomfield</v>
          </cell>
          <cell r="Y2780" t="str">
            <v>CO</v>
          </cell>
          <cell r="Z2780" t="str">
            <v>--</v>
          </cell>
          <cell r="AA2780">
            <v>1000</v>
          </cell>
        </row>
        <row r="2781">
          <cell r="W2781" t="str">
            <v>United States</v>
          </cell>
          <cell r="X2781" t="str">
            <v>Broomfield</v>
          </cell>
          <cell r="Y2781" t="str">
            <v>CO</v>
          </cell>
          <cell r="Z2781" t="str">
            <v>--</v>
          </cell>
          <cell r="AA2781">
            <v>1000</v>
          </cell>
        </row>
        <row r="2782">
          <cell r="W2782" t="str">
            <v>United States</v>
          </cell>
          <cell r="X2782" t="str">
            <v>Broomfield</v>
          </cell>
          <cell r="Y2782" t="str">
            <v>CO</v>
          </cell>
          <cell r="Z2782" t="str">
            <v>--</v>
          </cell>
          <cell r="AA2782">
            <v>1000</v>
          </cell>
        </row>
        <row r="2783">
          <cell r="W2783" t="str">
            <v>United States</v>
          </cell>
          <cell r="X2783" t="str">
            <v>Broomfield</v>
          </cell>
          <cell r="Y2783" t="str">
            <v>CO</v>
          </cell>
          <cell r="Z2783" t="str">
            <v>--</v>
          </cell>
          <cell r="AA2783">
            <v>1000</v>
          </cell>
        </row>
        <row r="2784">
          <cell r="W2784" t="str">
            <v>United States</v>
          </cell>
          <cell r="X2784" t="str">
            <v>Broomfield</v>
          </cell>
          <cell r="Y2784" t="str">
            <v>CO</v>
          </cell>
          <cell r="Z2784" t="str">
            <v>--</v>
          </cell>
          <cell r="AA2784">
            <v>1000</v>
          </cell>
        </row>
        <row r="2785">
          <cell r="W2785" t="str">
            <v>United States</v>
          </cell>
          <cell r="X2785" t="str">
            <v>Broomfield</v>
          </cell>
          <cell r="Y2785" t="str">
            <v>CO</v>
          </cell>
          <cell r="Z2785" t="str">
            <v>--</v>
          </cell>
          <cell r="AA2785">
            <v>1000</v>
          </cell>
        </row>
        <row r="2786">
          <cell r="W2786" t="str">
            <v>United States</v>
          </cell>
          <cell r="X2786" t="str">
            <v>Broomfield</v>
          </cell>
          <cell r="Y2786" t="str">
            <v>CO</v>
          </cell>
          <cell r="Z2786" t="str">
            <v>--</v>
          </cell>
          <cell r="AA2786">
            <v>1000</v>
          </cell>
        </row>
        <row r="2787">
          <cell r="W2787" t="str">
            <v>United States</v>
          </cell>
          <cell r="X2787" t="str">
            <v>Broomfield</v>
          </cell>
          <cell r="Y2787" t="str">
            <v>CO</v>
          </cell>
          <cell r="Z2787" t="str">
            <v>--</v>
          </cell>
          <cell r="AA2787">
            <v>1000</v>
          </cell>
        </row>
        <row r="2788">
          <cell r="W2788" t="str">
            <v>United States</v>
          </cell>
          <cell r="X2788" t="str">
            <v>Broomfield</v>
          </cell>
          <cell r="Y2788" t="str">
            <v>CO</v>
          </cell>
          <cell r="Z2788" t="str">
            <v>--</v>
          </cell>
          <cell r="AA2788">
            <v>1000</v>
          </cell>
        </row>
        <row r="2789">
          <cell r="W2789" t="str">
            <v>United States</v>
          </cell>
          <cell r="X2789" t="str">
            <v>Broomfield</v>
          </cell>
          <cell r="Y2789" t="str">
            <v>CO</v>
          </cell>
          <cell r="Z2789" t="str">
            <v>--</v>
          </cell>
          <cell r="AA2789">
            <v>1000</v>
          </cell>
        </row>
        <row r="2790">
          <cell r="W2790" t="str">
            <v>United States</v>
          </cell>
          <cell r="X2790" t="str">
            <v>Broomfield</v>
          </cell>
          <cell r="Y2790" t="str">
            <v>CO</v>
          </cell>
          <cell r="Z2790" t="str">
            <v>--</v>
          </cell>
          <cell r="AA2790">
            <v>1000</v>
          </cell>
        </row>
        <row r="2791">
          <cell r="W2791" t="str">
            <v>United States</v>
          </cell>
          <cell r="X2791" t="str">
            <v>Broomfield</v>
          </cell>
          <cell r="Y2791" t="str">
            <v>CO</v>
          </cell>
          <cell r="Z2791" t="str">
            <v>--</v>
          </cell>
          <cell r="AA2791">
            <v>1000</v>
          </cell>
        </row>
        <row r="2792">
          <cell r="W2792" t="str">
            <v>United States</v>
          </cell>
          <cell r="X2792" t="str">
            <v>Broomfield</v>
          </cell>
          <cell r="Y2792" t="str">
            <v>CO</v>
          </cell>
          <cell r="Z2792" t="str">
            <v>--</v>
          </cell>
          <cell r="AA2792">
            <v>1000</v>
          </cell>
        </row>
        <row r="2793">
          <cell r="W2793" t="str">
            <v>United States</v>
          </cell>
          <cell r="X2793" t="str">
            <v>Broomfield</v>
          </cell>
          <cell r="Y2793" t="str">
            <v>CO</v>
          </cell>
          <cell r="Z2793" t="str">
            <v>--</v>
          </cell>
          <cell r="AA2793">
            <v>1000</v>
          </cell>
        </row>
        <row r="2794">
          <cell r="W2794" t="str">
            <v>United States</v>
          </cell>
          <cell r="X2794" t="str">
            <v>Broomfield</v>
          </cell>
          <cell r="Y2794" t="str">
            <v>CO</v>
          </cell>
          <cell r="Z2794" t="str">
            <v>--</v>
          </cell>
          <cell r="AA2794">
            <v>1000</v>
          </cell>
        </row>
        <row r="2795">
          <cell r="W2795" t="str">
            <v>United States</v>
          </cell>
          <cell r="X2795" t="str">
            <v>Broomfield</v>
          </cell>
          <cell r="Y2795" t="str">
            <v>CO</v>
          </cell>
          <cell r="Z2795" t="str">
            <v>--</v>
          </cell>
          <cell r="AA2795">
            <v>1000</v>
          </cell>
        </row>
        <row r="2796">
          <cell r="W2796" t="str">
            <v>United States</v>
          </cell>
          <cell r="X2796" t="str">
            <v>Broomfield</v>
          </cell>
          <cell r="Y2796" t="str">
            <v>CO</v>
          </cell>
          <cell r="Z2796" t="str">
            <v>--</v>
          </cell>
          <cell r="AA2796">
            <v>1000</v>
          </cell>
        </row>
        <row r="2797">
          <cell r="W2797" t="str">
            <v>United States</v>
          </cell>
          <cell r="X2797" t="str">
            <v>Broomfield</v>
          </cell>
          <cell r="Y2797" t="str">
            <v>CO</v>
          </cell>
          <cell r="Z2797" t="str">
            <v>--</v>
          </cell>
          <cell r="AA2797">
            <v>1000</v>
          </cell>
        </row>
        <row r="2798">
          <cell r="W2798" t="str">
            <v>United States</v>
          </cell>
          <cell r="X2798" t="str">
            <v>Broomfield</v>
          </cell>
          <cell r="Y2798" t="str">
            <v>CO</v>
          </cell>
          <cell r="Z2798" t="str">
            <v>--</v>
          </cell>
          <cell r="AA2798">
            <v>1000</v>
          </cell>
        </row>
        <row r="2799">
          <cell r="W2799" t="str">
            <v>United States</v>
          </cell>
          <cell r="X2799" t="str">
            <v>Broomfield</v>
          </cell>
          <cell r="Y2799" t="str">
            <v>CO</v>
          </cell>
          <cell r="Z2799" t="str">
            <v>--</v>
          </cell>
          <cell r="AA2799">
            <v>1000</v>
          </cell>
        </row>
        <row r="2800">
          <cell r="W2800" t="str">
            <v>United States</v>
          </cell>
          <cell r="X2800" t="str">
            <v>Broomfield</v>
          </cell>
          <cell r="Y2800" t="str">
            <v>CO</v>
          </cell>
          <cell r="Z2800" t="str">
            <v>--</v>
          </cell>
          <cell r="AA2800">
            <v>1000</v>
          </cell>
        </row>
        <row r="2801">
          <cell r="W2801" t="str">
            <v>United States</v>
          </cell>
          <cell r="X2801" t="str">
            <v>Broomfield</v>
          </cell>
          <cell r="Y2801" t="str">
            <v>CO</v>
          </cell>
          <cell r="Z2801" t="str">
            <v>--</v>
          </cell>
          <cell r="AA2801">
            <v>1000</v>
          </cell>
        </row>
        <row r="2802">
          <cell r="W2802" t="str">
            <v>United States</v>
          </cell>
          <cell r="X2802" t="str">
            <v>Broomfield</v>
          </cell>
          <cell r="Y2802" t="str">
            <v>CO</v>
          </cell>
          <cell r="Z2802" t="str">
            <v>--</v>
          </cell>
          <cell r="AA2802">
            <v>1000</v>
          </cell>
        </row>
        <row r="2803">
          <cell r="W2803" t="str">
            <v>United States</v>
          </cell>
          <cell r="X2803" t="str">
            <v>Broomfield</v>
          </cell>
          <cell r="Y2803" t="str">
            <v>CO</v>
          </cell>
          <cell r="Z2803" t="str">
            <v>--</v>
          </cell>
          <cell r="AA2803">
            <v>1000</v>
          </cell>
        </row>
        <row r="2804">
          <cell r="W2804" t="str">
            <v>United States</v>
          </cell>
          <cell r="X2804" t="str">
            <v>Broomfield</v>
          </cell>
          <cell r="Y2804" t="str">
            <v>CO</v>
          </cell>
          <cell r="Z2804" t="str">
            <v>--</v>
          </cell>
          <cell r="AA2804">
            <v>1000</v>
          </cell>
        </row>
        <row r="2805">
          <cell r="W2805" t="str">
            <v>United States</v>
          </cell>
          <cell r="X2805" t="str">
            <v>Broomfield</v>
          </cell>
          <cell r="Y2805" t="str">
            <v>CO</v>
          </cell>
          <cell r="Z2805" t="str">
            <v>--</v>
          </cell>
          <cell r="AA2805">
            <v>1000</v>
          </cell>
        </row>
        <row r="2806">
          <cell r="W2806" t="str">
            <v>United States</v>
          </cell>
          <cell r="X2806" t="str">
            <v>Broomfield</v>
          </cell>
          <cell r="Y2806" t="str">
            <v>CO</v>
          </cell>
          <cell r="Z2806" t="str">
            <v>--</v>
          </cell>
          <cell r="AA2806">
            <v>1000</v>
          </cell>
        </row>
        <row r="2807">
          <cell r="W2807" t="str">
            <v>United States</v>
          </cell>
          <cell r="X2807" t="str">
            <v>Broomfield</v>
          </cell>
          <cell r="Y2807" t="str">
            <v>CO</v>
          </cell>
          <cell r="Z2807" t="str">
            <v>--</v>
          </cell>
          <cell r="AA2807">
            <v>1000</v>
          </cell>
        </row>
        <row r="2808">
          <cell r="W2808" t="str">
            <v>United States</v>
          </cell>
          <cell r="X2808" t="str">
            <v>Broomfield</v>
          </cell>
          <cell r="Y2808" t="str">
            <v>CO</v>
          </cell>
          <cell r="Z2808" t="str">
            <v>--</v>
          </cell>
          <cell r="AA2808">
            <v>1000</v>
          </cell>
        </row>
        <row r="2809">
          <cell r="W2809" t="str">
            <v>United States</v>
          </cell>
          <cell r="X2809" t="str">
            <v>Broomfield</v>
          </cell>
          <cell r="Y2809" t="str">
            <v>CO</v>
          </cell>
          <cell r="Z2809" t="str">
            <v>--</v>
          </cell>
          <cell r="AA2809">
            <v>1000</v>
          </cell>
        </row>
        <row r="2810">
          <cell r="W2810" t="str">
            <v>United States</v>
          </cell>
          <cell r="X2810" t="str">
            <v>Broomfield</v>
          </cell>
          <cell r="Y2810" t="str">
            <v>CO</v>
          </cell>
          <cell r="Z2810" t="str">
            <v>--</v>
          </cell>
          <cell r="AA2810">
            <v>1000</v>
          </cell>
        </row>
        <row r="2811">
          <cell r="W2811" t="str">
            <v>United States</v>
          </cell>
          <cell r="X2811" t="str">
            <v>Broomfield</v>
          </cell>
          <cell r="Y2811" t="str">
            <v>CO</v>
          </cell>
          <cell r="Z2811" t="str">
            <v>--</v>
          </cell>
          <cell r="AA2811">
            <v>1000</v>
          </cell>
        </row>
        <row r="2812">
          <cell r="W2812" t="str">
            <v>United States</v>
          </cell>
          <cell r="X2812" t="str">
            <v>Broomfield</v>
          </cell>
          <cell r="Y2812" t="str">
            <v>CO</v>
          </cell>
          <cell r="Z2812" t="str">
            <v>--</v>
          </cell>
          <cell r="AA2812">
            <v>1000</v>
          </cell>
        </row>
        <row r="2813">
          <cell r="W2813" t="str">
            <v>United States</v>
          </cell>
          <cell r="X2813" t="str">
            <v>Broomfield</v>
          </cell>
          <cell r="Y2813" t="str">
            <v>CO</v>
          </cell>
          <cell r="Z2813" t="str">
            <v>--</v>
          </cell>
          <cell r="AA2813">
            <v>1000</v>
          </cell>
        </row>
        <row r="2814">
          <cell r="W2814" t="str">
            <v>United States</v>
          </cell>
          <cell r="X2814" t="str">
            <v>Broomfield</v>
          </cell>
          <cell r="Y2814" t="str">
            <v>CO</v>
          </cell>
          <cell r="Z2814" t="str">
            <v>--</v>
          </cell>
          <cell r="AA2814">
            <v>1000</v>
          </cell>
        </row>
        <row r="2815">
          <cell r="W2815" t="str">
            <v>United States</v>
          </cell>
          <cell r="X2815" t="str">
            <v>Broomfield</v>
          </cell>
          <cell r="Y2815" t="str">
            <v>CO</v>
          </cell>
          <cell r="Z2815" t="str">
            <v>--</v>
          </cell>
          <cell r="AA2815">
            <v>1000</v>
          </cell>
        </row>
        <row r="2816">
          <cell r="W2816" t="str">
            <v>United States</v>
          </cell>
          <cell r="X2816" t="str">
            <v>Broomfield</v>
          </cell>
          <cell r="Y2816" t="str">
            <v>CO</v>
          </cell>
          <cell r="Z2816" t="str">
            <v>--</v>
          </cell>
          <cell r="AA2816">
            <v>1000</v>
          </cell>
        </row>
        <row r="2817">
          <cell r="W2817" t="str">
            <v>United States</v>
          </cell>
          <cell r="X2817" t="str">
            <v>Broomfield</v>
          </cell>
          <cell r="Y2817" t="str">
            <v>CO</v>
          </cell>
          <cell r="Z2817" t="str">
            <v>--</v>
          </cell>
          <cell r="AA2817">
            <v>1000</v>
          </cell>
        </row>
        <row r="2818">
          <cell r="W2818" t="str">
            <v>United States</v>
          </cell>
          <cell r="X2818" t="str">
            <v>Broomfield</v>
          </cell>
          <cell r="Y2818" t="str">
            <v>CO</v>
          </cell>
          <cell r="Z2818" t="str">
            <v>--</v>
          </cell>
          <cell r="AA2818">
            <v>1000</v>
          </cell>
        </row>
        <row r="2819">
          <cell r="W2819" t="str">
            <v>United States</v>
          </cell>
          <cell r="X2819" t="str">
            <v>Broomfield</v>
          </cell>
          <cell r="Y2819" t="str">
            <v>CO</v>
          </cell>
          <cell r="Z2819" t="str">
            <v>--</v>
          </cell>
          <cell r="AA2819">
            <v>1000</v>
          </cell>
        </row>
        <row r="2820">
          <cell r="W2820" t="str">
            <v>United States</v>
          </cell>
          <cell r="X2820" t="str">
            <v>Broomfield</v>
          </cell>
          <cell r="Y2820" t="str">
            <v>CO</v>
          </cell>
          <cell r="Z2820" t="str">
            <v>--</v>
          </cell>
          <cell r="AA2820">
            <v>1000</v>
          </cell>
        </row>
        <row r="2821">
          <cell r="W2821" t="str">
            <v>United States</v>
          </cell>
          <cell r="X2821" t="str">
            <v>Broomfield</v>
          </cell>
          <cell r="Y2821" t="str">
            <v>CO</v>
          </cell>
          <cell r="Z2821">
            <v>57939</v>
          </cell>
          <cell r="AA2821">
            <v>1000</v>
          </cell>
        </row>
        <row r="2822">
          <cell r="W2822" t="str">
            <v>United States</v>
          </cell>
          <cell r="X2822" t="str">
            <v>Broomfield</v>
          </cell>
          <cell r="Y2822" t="str">
            <v>CO</v>
          </cell>
          <cell r="Z2822" t="str">
            <v>--</v>
          </cell>
          <cell r="AA2822">
            <v>1000</v>
          </cell>
        </row>
        <row r="2823">
          <cell r="W2823" t="str">
            <v>United States</v>
          </cell>
          <cell r="X2823" t="str">
            <v>Broomfield</v>
          </cell>
          <cell r="Y2823" t="str">
            <v>CO</v>
          </cell>
          <cell r="Z2823" t="str">
            <v>--</v>
          </cell>
          <cell r="AA2823">
            <v>1000</v>
          </cell>
        </row>
        <row r="2824">
          <cell r="W2824" t="str">
            <v>United States</v>
          </cell>
          <cell r="X2824" t="str">
            <v>Broomfield</v>
          </cell>
          <cell r="Y2824" t="str">
            <v>CO</v>
          </cell>
          <cell r="Z2824" t="str">
            <v>--</v>
          </cell>
          <cell r="AA2824">
            <v>1000</v>
          </cell>
        </row>
        <row r="2825">
          <cell r="W2825" t="str">
            <v>United States</v>
          </cell>
          <cell r="X2825" t="str">
            <v>Broomfield</v>
          </cell>
          <cell r="Y2825" t="str">
            <v>CO</v>
          </cell>
          <cell r="Z2825" t="str">
            <v>--</v>
          </cell>
          <cell r="AA2825">
            <v>1000</v>
          </cell>
        </row>
        <row r="2826">
          <cell r="W2826" t="str">
            <v>United States</v>
          </cell>
          <cell r="X2826" t="str">
            <v>Broomfield</v>
          </cell>
          <cell r="Y2826" t="str">
            <v>CO</v>
          </cell>
          <cell r="Z2826" t="str">
            <v>--</v>
          </cell>
          <cell r="AA2826">
            <v>1000</v>
          </cell>
        </row>
        <row r="2827">
          <cell r="W2827" t="str">
            <v>United States</v>
          </cell>
          <cell r="X2827" t="str">
            <v>Broomfield</v>
          </cell>
          <cell r="Y2827" t="str">
            <v>CO</v>
          </cell>
          <cell r="Z2827" t="str">
            <v>--</v>
          </cell>
          <cell r="AA2827">
            <v>1000</v>
          </cell>
        </row>
        <row r="2828">
          <cell r="W2828" t="str">
            <v>United States</v>
          </cell>
          <cell r="X2828" t="str">
            <v>Broomfield</v>
          </cell>
          <cell r="Y2828" t="str">
            <v>CO</v>
          </cell>
          <cell r="Z2828" t="str">
            <v>--</v>
          </cell>
          <cell r="AA2828">
            <v>1000</v>
          </cell>
        </row>
        <row r="2829">
          <cell r="W2829" t="str">
            <v>United States</v>
          </cell>
          <cell r="X2829" t="str">
            <v>Broomfield</v>
          </cell>
          <cell r="Y2829" t="str">
            <v>CO</v>
          </cell>
          <cell r="Z2829" t="str">
            <v>--</v>
          </cell>
          <cell r="AA2829">
            <v>1000</v>
          </cell>
        </row>
        <row r="2830">
          <cell r="W2830" t="str">
            <v>United States</v>
          </cell>
          <cell r="X2830" t="str">
            <v>Broomfield</v>
          </cell>
          <cell r="Y2830" t="str">
            <v>CO</v>
          </cell>
          <cell r="Z2830" t="str">
            <v>--</v>
          </cell>
          <cell r="AA2830">
            <v>1000</v>
          </cell>
        </row>
        <row r="2831">
          <cell r="W2831" t="str">
            <v>United States</v>
          </cell>
          <cell r="X2831" t="str">
            <v>Broomfield</v>
          </cell>
          <cell r="Y2831" t="str">
            <v>CO</v>
          </cell>
          <cell r="Z2831" t="str">
            <v>--</v>
          </cell>
          <cell r="AA2831">
            <v>1000</v>
          </cell>
        </row>
        <row r="2832">
          <cell r="W2832" t="str">
            <v>United States</v>
          </cell>
          <cell r="X2832" t="str">
            <v>Broomfield</v>
          </cell>
          <cell r="Y2832" t="str">
            <v>CO</v>
          </cell>
          <cell r="Z2832" t="str">
            <v>--</v>
          </cell>
          <cell r="AA2832">
            <v>1000</v>
          </cell>
        </row>
        <row r="2833">
          <cell r="W2833" t="str">
            <v>United States</v>
          </cell>
          <cell r="X2833" t="str">
            <v>Broomfield</v>
          </cell>
          <cell r="Y2833" t="str">
            <v>CO</v>
          </cell>
          <cell r="Z2833" t="str">
            <v>--</v>
          </cell>
          <cell r="AA2833">
            <v>1000</v>
          </cell>
        </row>
        <row r="2834">
          <cell r="W2834" t="str">
            <v>United States</v>
          </cell>
          <cell r="X2834" t="str">
            <v>Broomfield</v>
          </cell>
          <cell r="Y2834" t="str">
            <v>CO</v>
          </cell>
          <cell r="Z2834" t="str">
            <v>--</v>
          </cell>
          <cell r="AA2834">
            <v>1000</v>
          </cell>
        </row>
        <row r="2835">
          <cell r="W2835" t="str">
            <v>United States</v>
          </cell>
          <cell r="X2835" t="str">
            <v>Broomfield</v>
          </cell>
          <cell r="Y2835" t="str">
            <v>CO</v>
          </cell>
          <cell r="Z2835" t="str">
            <v>--</v>
          </cell>
          <cell r="AA2835">
            <v>1000</v>
          </cell>
        </row>
        <row r="2836">
          <cell r="W2836" t="str">
            <v>United States</v>
          </cell>
          <cell r="X2836" t="str">
            <v>Broomfield</v>
          </cell>
          <cell r="Y2836" t="str">
            <v>CO</v>
          </cell>
          <cell r="Z2836" t="str">
            <v>--</v>
          </cell>
          <cell r="AA2836">
            <v>1000</v>
          </cell>
        </row>
        <row r="2837">
          <cell r="W2837" t="str">
            <v>United States</v>
          </cell>
          <cell r="X2837" t="str">
            <v>Broomfield</v>
          </cell>
          <cell r="Y2837" t="str">
            <v>CO</v>
          </cell>
          <cell r="Z2837" t="str">
            <v>--</v>
          </cell>
          <cell r="AA2837">
            <v>1000</v>
          </cell>
        </row>
        <row r="2838">
          <cell r="W2838" t="str">
            <v>United States</v>
          </cell>
          <cell r="X2838" t="str">
            <v>Broomfield</v>
          </cell>
          <cell r="Y2838" t="str">
            <v>CO</v>
          </cell>
          <cell r="Z2838" t="str">
            <v>--</v>
          </cell>
          <cell r="AA2838">
            <v>1000</v>
          </cell>
        </row>
        <row r="2839">
          <cell r="W2839" t="str">
            <v>United States</v>
          </cell>
          <cell r="X2839" t="str">
            <v>Broomfield</v>
          </cell>
          <cell r="Y2839" t="str">
            <v>CO</v>
          </cell>
          <cell r="Z2839" t="str">
            <v>--</v>
          </cell>
          <cell r="AA2839">
            <v>1000</v>
          </cell>
        </row>
        <row r="2840">
          <cell r="W2840" t="str">
            <v>United States</v>
          </cell>
          <cell r="X2840" t="str">
            <v>Broomfield</v>
          </cell>
          <cell r="Y2840" t="str">
            <v>CO</v>
          </cell>
          <cell r="Z2840" t="str">
            <v>--</v>
          </cell>
          <cell r="AA2840">
            <v>1000</v>
          </cell>
        </row>
        <row r="2841">
          <cell r="W2841" t="str">
            <v>United States</v>
          </cell>
          <cell r="X2841" t="str">
            <v>Broomfield</v>
          </cell>
          <cell r="Y2841" t="str">
            <v>CO</v>
          </cell>
          <cell r="Z2841" t="str">
            <v>--</v>
          </cell>
          <cell r="AA2841">
            <v>1000</v>
          </cell>
        </row>
        <row r="2842">
          <cell r="W2842" t="str">
            <v>United States</v>
          </cell>
          <cell r="X2842" t="str">
            <v>Broomfield</v>
          </cell>
          <cell r="Y2842" t="str">
            <v>CO</v>
          </cell>
          <cell r="Z2842" t="str">
            <v>--</v>
          </cell>
          <cell r="AA2842">
            <v>1000</v>
          </cell>
        </row>
        <row r="2843">
          <cell r="W2843" t="str">
            <v>United States</v>
          </cell>
          <cell r="X2843" t="str">
            <v>Broomfield</v>
          </cell>
          <cell r="Y2843" t="str">
            <v>CO</v>
          </cell>
          <cell r="Z2843" t="str">
            <v>--</v>
          </cell>
          <cell r="AA2843">
            <v>1000</v>
          </cell>
        </row>
        <row r="2844">
          <cell r="W2844" t="str">
            <v>United States</v>
          </cell>
          <cell r="X2844" t="str">
            <v>Broomfield</v>
          </cell>
          <cell r="Y2844" t="str">
            <v>CO</v>
          </cell>
          <cell r="Z2844" t="str">
            <v>--</v>
          </cell>
          <cell r="AA2844">
            <v>1000</v>
          </cell>
        </row>
        <row r="2845">
          <cell r="W2845" t="str">
            <v>United States</v>
          </cell>
          <cell r="X2845" t="str">
            <v>Broomfield</v>
          </cell>
          <cell r="Y2845" t="str">
            <v>CO</v>
          </cell>
          <cell r="Z2845" t="str">
            <v>--</v>
          </cell>
          <cell r="AA2845">
            <v>1000</v>
          </cell>
        </row>
        <row r="2846">
          <cell r="W2846" t="str">
            <v>United States</v>
          </cell>
          <cell r="X2846" t="str">
            <v>Broomfield</v>
          </cell>
          <cell r="Y2846" t="str">
            <v>CO</v>
          </cell>
          <cell r="Z2846" t="str">
            <v>--</v>
          </cell>
          <cell r="AA2846">
            <v>1000</v>
          </cell>
        </row>
        <row r="2847">
          <cell r="W2847" t="str">
            <v>United States</v>
          </cell>
          <cell r="X2847" t="str">
            <v>Broomfield</v>
          </cell>
          <cell r="Y2847" t="str">
            <v>CO</v>
          </cell>
          <cell r="Z2847" t="str">
            <v>--</v>
          </cell>
          <cell r="AA2847">
            <v>1000</v>
          </cell>
        </row>
        <row r="2848">
          <cell r="W2848" t="str">
            <v>United states</v>
          </cell>
          <cell r="X2848" t="str">
            <v>Broomfield</v>
          </cell>
          <cell r="Y2848" t="str">
            <v>CO</v>
          </cell>
          <cell r="Z2848">
            <v>20000</v>
          </cell>
          <cell r="AA2848">
            <v>1270</v>
          </cell>
        </row>
        <row r="2849">
          <cell r="W2849" t="str">
            <v>United States</v>
          </cell>
          <cell r="X2849" t="str">
            <v>Broomfield</v>
          </cell>
          <cell r="Y2849" t="str">
            <v>CO</v>
          </cell>
          <cell r="Z2849">
            <v>5000</v>
          </cell>
          <cell r="AA2849">
            <v>2760</v>
          </cell>
        </row>
        <row r="2850">
          <cell r="W2850" t="str">
            <v>United States</v>
          </cell>
          <cell r="X2850" t="str">
            <v>Broomfield</v>
          </cell>
          <cell r="Y2850" t="str">
            <v>CO</v>
          </cell>
          <cell r="Z2850">
            <v>5000</v>
          </cell>
          <cell r="AA2850">
            <v>2760</v>
          </cell>
        </row>
        <row r="2851">
          <cell r="W2851" t="str">
            <v>United States</v>
          </cell>
          <cell r="X2851" t="str">
            <v>Broomfield</v>
          </cell>
          <cell r="Y2851" t="str">
            <v>CO</v>
          </cell>
          <cell r="Z2851" t="str">
            <v>--</v>
          </cell>
          <cell r="AA2851">
            <v>2980.8</v>
          </cell>
        </row>
        <row r="2852">
          <cell r="W2852" t="str">
            <v>United States</v>
          </cell>
          <cell r="X2852" t="str">
            <v>Broomfield</v>
          </cell>
          <cell r="Y2852" t="str">
            <v>CO</v>
          </cell>
          <cell r="Z2852" t="str">
            <v>--</v>
          </cell>
          <cell r="AA2852">
            <v>2980.8</v>
          </cell>
        </row>
        <row r="2853">
          <cell r="W2853" t="str">
            <v>United States</v>
          </cell>
          <cell r="X2853" t="str">
            <v>Broomfield</v>
          </cell>
          <cell r="Y2853" t="str">
            <v>CO</v>
          </cell>
          <cell r="Z2853">
            <v>5000</v>
          </cell>
          <cell r="AA2853">
            <v>3000</v>
          </cell>
        </row>
        <row r="2854">
          <cell r="W2854" t="str">
            <v>United States</v>
          </cell>
          <cell r="X2854" t="str">
            <v>Broomfield</v>
          </cell>
          <cell r="Y2854" t="str">
            <v>CO</v>
          </cell>
          <cell r="Z2854" t="str">
            <v>--</v>
          </cell>
          <cell r="AA2854">
            <v>4968</v>
          </cell>
        </row>
        <row r="2855">
          <cell r="W2855" t="str">
            <v>United States</v>
          </cell>
          <cell r="X2855" t="str">
            <v>Broomfield</v>
          </cell>
          <cell r="Y2855" t="str">
            <v>CO</v>
          </cell>
          <cell r="Z2855" t="str">
            <v>--</v>
          </cell>
          <cell r="AA2855">
            <v>4968</v>
          </cell>
        </row>
        <row r="2856">
          <cell r="W2856" t="str">
            <v>United States</v>
          </cell>
          <cell r="X2856" t="str">
            <v>Broomfield</v>
          </cell>
          <cell r="Y2856" t="str">
            <v>CO</v>
          </cell>
          <cell r="Z2856" t="str">
            <v>--</v>
          </cell>
          <cell r="AA2856">
            <v>4968</v>
          </cell>
        </row>
        <row r="2857">
          <cell r="W2857" t="str">
            <v>United States</v>
          </cell>
          <cell r="X2857" t="str">
            <v>Broomfield</v>
          </cell>
          <cell r="Y2857" t="str">
            <v>CO</v>
          </cell>
          <cell r="Z2857" t="str">
            <v>--</v>
          </cell>
          <cell r="AA2857">
            <v>4968</v>
          </cell>
        </row>
        <row r="2858">
          <cell r="W2858" t="str">
            <v>United States</v>
          </cell>
          <cell r="X2858" t="str">
            <v>Broomfield</v>
          </cell>
          <cell r="Y2858" t="str">
            <v>CO</v>
          </cell>
          <cell r="Z2858" t="str">
            <v>--</v>
          </cell>
          <cell r="AA2858">
            <v>5000</v>
          </cell>
        </row>
        <row r="2859">
          <cell r="W2859" t="str">
            <v>United States</v>
          </cell>
          <cell r="X2859" t="str">
            <v>Broomfield</v>
          </cell>
          <cell r="Y2859" t="str">
            <v>CO</v>
          </cell>
          <cell r="Z2859" t="str">
            <v>--</v>
          </cell>
          <cell r="AA2859">
            <v>5000</v>
          </cell>
        </row>
        <row r="2860">
          <cell r="W2860" t="str">
            <v>United States</v>
          </cell>
          <cell r="X2860" t="str">
            <v>Broomfield</v>
          </cell>
          <cell r="Y2860" t="str">
            <v>CO</v>
          </cell>
          <cell r="Z2860" t="str">
            <v>--</v>
          </cell>
          <cell r="AA2860">
            <v>5961.6</v>
          </cell>
        </row>
        <row r="2861">
          <cell r="W2861" t="str">
            <v>United States</v>
          </cell>
          <cell r="X2861" t="str">
            <v>Broomfield</v>
          </cell>
          <cell r="Y2861" t="str">
            <v>CO</v>
          </cell>
          <cell r="Z2861" t="str">
            <v>--</v>
          </cell>
          <cell r="AA2861">
            <v>7948.7999999999993</v>
          </cell>
        </row>
        <row r="2862">
          <cell r="W2862" t="str">
            <v>United States</v>
          </cell>
          <cell r="X2862" t="str">
            <v>Broomfield</v>
          </cell>
          <cell r="Y2862" t="str">
            <v>CO</v>
          </cell>
          <cell r="Z2862" t="str">
            <v>--</v>
          </cell>
          <cell r="AA2862">
            <v>9000</v>
          </cell>
        </row>
        <row r="2863">
          <cell r="W2863" t="str">
            <v>United States</v>
          </cell>
          <cell r="X2863" t="str">
            <v>Broomfield</v>
          </cell>
          <cell r="Y2863" t="str">
            <v>CO</v>
          </cell>
          <cell r="Z2863" t="str">
            <v>--</v>
          </cell>
          <cell r="AA2863">
            <v>9936</v>
          </cell>
        </row>
        <row r="2864">
          <cell r="W2864" t="str">
            <v>United States</v>
          </cell>
          <cell r="X2864" t="str">
            <v>Broomfield</v>
          </cell>
          <cell r="Y2864" t="str">
            <v>CO</v>
          </cell>
          <cell r="Z2864" t="str">
            <v>--</v>
          </cell>
          <cell r="AA2864">
            <v>10000</v>
          </cell>
        </row>
        <row r="2865">
          <cell r="W2865" t="str">
            <v>United States</v>
          </cell>
          <cell r="X2865" t="str">
            <v>Broomfield</v>
          </cell>
          <cell r="Y2865" t="str">
            <v>CO</v>
          </cell>
          <cell r="Z2865" t="str">
            <v>--</v>
          </cell>
          <cell r="AA2865">
            <v>10000</v>
          </cell>
        </row>
        <row r="2866">
          <cell r="W2866" t="str">
            <v>United States</v>
          </cell>
          <cell r="X2866" t="str">
            <v>Broomfield</v>
          </cell>
          <cell r="Y2866" t="str">
            <v>CO</v>
          </cell>
          <cell r="Z2866">
            <v>43783</v>
          </cell>
          <cell r="AA2866">
            <v>10000</v>
          </cell>
        </row>
        <row r="2867">
          <cell r="W2867" t="str">
            <v>United States</v>
          </cell>
          <cell r="X2867" t="str">
            <v>Broomfield</v>
          </cell>
          <cell r="Y2867" t="str">
            <v>CO</v>
          </cell>
          <cell r="Z2867">
            <v>36997</v>
          </cell>
          <cell r="AA2867">
            <v>12447.324000000001</v>
          </cell>
        </row>
        <row r="2868">
          <cell r="W2868" t="str">
            <v>United States</v>
          </cell>
          <cell r="X2868" t="str">
            <v>Broomfield</v>
          </cell>
          <cell r="Y2868" t="str">
            <v>CO</v>
          </cell>
          <cell r="Z2868">
            <v>28007</v>
          </cell>
          <cell r="AA2868">
            <v>18401.471999999998</v>
          </cell>
        </row>
        <row r="2869">
          <cell r="W2869" t="str">
            <v>United States</v>
          </cell>
          <cell r="X2869" t="str">
            <v>Broomfield</v>
          </cell>
          <cell r="Y2869" t="str">
            <v>CO</v>
          </cell>
          <cell r="Z2869">
            <v>45000</v>
          </cell>
          <cell r="AA2869">
            <v>19872</v>
          </cell>
        </row>
        <row r="2870">
          <cell r="W2870" t="str">
            <v>United States</v>
          </cell>
          <cell r="X2870" t="str">
            <v>Broomfield</v>
          </cell>
          <cell r="Y2870" t="str">
            <v>CO</v>
          </cell>
          <cell r="Z2870">
            <v>53966</v>
          </cell>
          <cell r="AA2870">
            <v>20242.612800000003</v>
          </cell>
        </row>
        <row r="2871">
          <cell r="W2871" t="str">
            <v>United States</v>
          </cell>
          <cell r="X2871" t="str">
            <v>Broomfield</v>
          </cell>
          <cell r="Y2871" t="str">
            <v>CO</v>
          </cell>
          <cell r="Z2871" t="str">
            <v>--</v>
          </cell>
          <cell r="AA2871">
            <v>21362.400000000001</v>
          </cell>
        </row>
        <row r="2872">
          <cell r="W2872" t="str">
            <v>United States</v>
          </cell>
          <cell r="X2872" t="str">
            <v>Broomfield</v>
          </cell>
          <cell r="Y2872" t="str">
            <v>CO</v>
          </cell>
          <cell r="Z2872" t="str">
            <v>--</v>
          </cell>
          <cell r="AA2872">
            <v>26680.147200000003</v>
          </cell>
        </row>
        <row r="2873">
          <cell r="W2873" t="str">
            <v>United States</v>
          </cell>
          <cell r="X2873" t="str">
            <v>Broomfield</v>
          </cell>
          <cell r="Y2873" t="str">
            <v>CO</v>
          </cell>
          <cell r="Z2873">
            <v>47779</v>
          </cell>
          <cell r="AA2873">
            <v>31279.999999999996</v>
          </cell>
        </row>
        <row r="2874">
          <cell r="W2874" t="str">
            <v>United States</v>
          </cell>
          <cell r="X2874" t="str">
            <v>Broomfield</v>
          </cell>
          <cell r="Y2874" t="str">
            <v>CO</v>
          </cell>
          <cell r="Z2874">
            <v>34709</v>
          </cell>
          <cell r="AA2874">
            <v>33309.446400000001</v>
          </cell>
        </row>
        <row r="2875">
          <cell r="W2875" t="str">
            <v>United States</v>
          </cell>
          <cell r="X2875" t="str">
            <v>Broomfield</v>
          </cell>
          <cell r="Y2875" t="str">
            <v>CO</v>
          </cell>
          <cell r="Z2875" t="str">
            <v>--</v>
          </cell>
          <cell r="AA2875">
            <v>38487.095999999998</v>
          </cell>
        </row>
        <row r="2876">
          <cell r="W2876" t="str">
            <v>United States</v>
          </cell>
          <cell r="X2876" t="str">
            <v>Broomfield</v>
          </cell>
          <cell r="Y2876" t="str">
            <v>CO</v>
          </cell>
          <cell r="Z2876" t="str">
            <v>--</v>
          </cell>
          <cell r="AA2876">
            <v>39744</v>
          </cell>
        </row>
        <row r="2877">
          <cell r="W2877" t="str">
            <v>United States</v>
          </cell>
          <cell r="X2877" t="str">
            <v>Broomfield</v>
          </cell>
          <cell r="Y2877" t="str">
            <v>CO</v>
          </cell>
          <cell r="Z2877">
            <v>178000</v>
          </cell>
          <cell r="AA2877">
            <v>44160</v>
          </cell>
        </row>
        <row r="2878">
          <cell r="W2878" t="str">
            <v>United States</v>
          </cell>
          <cell r="X2878" t="str">
            <v>Broomfield</v>
          </cell>
          <cell r="Y2878" t="str">
            <v>CO</v>
          </cell>
          <cell r="Z2878" t="str">
            <v>--</v>
          </cell>
          <cell r="AA2878">
            <v>1000</v>
          </cell>
        </row>
        <row r="2879">
          <cell r="W2879" t="str">
            <v>United States</v>
          </cell>
          <cell r="X2879" t="str">
            <v>Broomfield</v>
          </cell>
          <cell r="Y2879" t="str">
            <v>CO</v>
          </cell>
          <cell r="Z2879" t="str">
            <v>--</v>
          </cell>
          <cell r="AA2879">
            <v>1000</v>
          </cell>
        </row>
        <row r="2880">
          <cell r="W2880" t="str">
            <v>United States</v>
          </cell>
          <cell r="X2880" t="str">
            <v>Broomfield</v>
          </cell>
          <cell r="Y2880" t="str">
            <v>CO</v>
          </cell>
          <cell r="Z2880" t="str">
            <v>--</v>
          </cell>
          <cell r="AA2880">
            <v>1000</v>
          </cell>
        </row>
        <row r="2881">
          <cell r="W2881" t="str">
            <v>United States</v>
          </cell>
          <cell r="X2881" t="str">
            <v>Broomfield</v>
          </cell>
          <cell r="Y2881" t="str">
            <v>CO</v>
          </cell>
          <cell r="Z2881">
            <v>0</v>
          </cell>
          <cell r="AA2881">
            <v>1000</v>
          </cell>
        </row>
        <row r="2882">
          <cell r="W2882" t="str">
            <v>United States</v>
          </cell>
          <cell r="X2882" t="str">
            <v>Broomfield</v>
          </cell>
          <cell r="Y2882" t="str">
            <v>CO</v>
          </cell>
          <cell r="Z2882">
            <v>0</v>
          </cell>
          <cell r="AA2882">
            <v>1000</v>
          </cell>
        </row>
        <row r="2883">
          <cell r="W2883" t="str">
            <v>United States</v>
          </cell>
          <cell r="X2883" t="str">
            <v>Broomfield</v>
          </cell>
          <cell r="Y2883" t="str">
            <v>CO</v>
          </cell>
          <cell r="Z2883">
            <v>0</v>
          </cell>
          <cell r="AA2883">
            <v>1000</v>
          </cell>
        </row>
        <row r="2884">
          <cell r="W2884" t="str">
            <v>United States</v>
          </cell>
          <cell r="X2884" t="str">
            <v>Broomfield</v>
          </cell>
          <cell r="Y2884" t="str">
            <v>CO</v>
          </cell>
          <cell r="Z2884">
            <v>0</v>
          </cell>
          <cell r="AA2884">
            <v>1000</v>
          </cell>
        </row>
        <row r="2885">
          <cell r="W2885" t="str">
            <v>United States</v>
          </cell>
          <cell r="X2885" t="str">
            <v>Broomfield</v>
          </cell>
          <cell r="Y2885" t="str">
            <v>CO</v>
          </cell>
          <cell r="Z2885">
            <v>0</v>
          </cell>
          <cell r="AA2885">
            <v>1000</v>
          </cell>
        </row>
        <row r="2886">
          <cell r="W2886" t="str">
            <v>United States</v>
          </cell>
          <cell r="X2886" t="str">
            <v>Broomfield</v>
          </cell>
          <cell r="Y2886" t="str">
            <v>CO</v>
          </cell>
          <cell r="Z2886">
            <v>0</v>
          </cell>
          <cell r="AA2886">
            <v>1000</v>
          </cell>
        </row>
        <row r="2887">
          <cell r="W2887" t="str">
            <v>United States</v>
          </cell>
          <cell r="X2887" t="str">
            <v>Broomfield</v>
          </cell>
          <cell r="Y2887" t="str">
            <v>CO</v>
          </cell>
          <cell r="Z2887">
            <v>0</v>
          </cell>
          <cell r="AA2887">
            <v>1000</v>
          </cell>
        </row>
        <row r="2888">
          <cell r="W2888" t="str">
            <v>United States</v>
          </cell>
          <cell r="X2888" t="str">
            <v>Broomfield</v>
          </cell>
          <cell r="Y2888" t="str">
            <v>CO</v>
          </cell>
          <cell r="Z2888">
            <v>0</v>
          </cell>
          <cell r="AA2888">
            <v>1000</v>
          </cell>
        </row>
        <row r="2889">
          <cell r="W2889" t="str">
            <v>United States</v>
          </cell>
          <cell r="X2889" t="str">
            <v>Broomfield</v>
          </cell>
          <cell r="Y2889" t="str">
            <v>CO</v>
          </cell>
          <cell r="Z2889">
            <v>0</v>
          </cell>
          <cell r="AA2889">
            <v>1000</v>
          </cell>
        </row>
        <row r="2890">
          <cell r="W2890" t="str">
            <v>United States</v>
          </cell>
          <cell r="X2890" t="str">
            <v>Broomfield</v>
          </cell>
          <cell r="Y2890" t="str">
            <v>CO</v>
          </cell>
          <cell r="Z2890">
            <v>0</v>
          </cell>
          <cell r="AA2890">
            <v>1000</v>
          </cell>
        </row>
        <row r="2891">
          <cell r="W2891" t="str">
            <v>United States</v>
          </cell>
          <cell r="X2891" t="str">
            <v>Broomfield</v>
          </cell>
          <cell r="Y2891" t="str">
            <v>CO</v>
          </cell>
          <cell r="Z2891">
            <v>0</v>
          </cell>
          <cell r="AA2891">
            <v>1000</v>
          </cell>
        </row>
        <row r="2892">
          <cell r="W2892" t="str">
            <v>United States</v>
          </cell>
          <cell r="X2892" t="str">
            <v>Broomfield</v>
          </cell>
          <cell r="Y2892" t="str">
            <v>CO</v>
          </cell>
          <cell r="Z2892">
            <v>260000</v>
          </cell>
          <cell r="AA2892">
            <v>1000</v>
          </cell>
        </row>
        <row r="2893">
          <cell r="W2893" t="str">
            <v>United States</v>
          </cell>
          <cell r="X2893" t="str">
            <v>Broomfield</v>
          </cell>
          <cell r="Y2893" t="str">
            <v>CO</v>
          </cell>
          <cell r="Z2893" t="str">
            <v>--</v>
          </cell>
          <cell r="AA2893">
            <v>1000</v>
          </cell>
        </row>
        <row r="2894">
          <cell r="W2894" t="str">
            <v>United States</v>
          </cell>
          <cell r="X2894" t="str">
            <v>Broomfield</v>
          </cell>
          <cell r="Y2894" t="str">
            <v>CO</v>
          </cell>
          <cell r="Z2894" t="str">
            <v>--</v>
          </cell>
          <cell r="AA2894">
            <v>1000</v>
          </cell>
        </row>
        <row r="2895">
          <cell r="W2895" t="str">
            <v>United States</v>
          </cell>
          <cell r="X2895" t="str">
            <v>Broomfield</v>
          </cell>
          <cell r="Y2895" t="str">
            <v>CO</v>
          </cell>
          <cell r="Z2895">
            <v>0</v>
          </cell>
          <cell r="AA2895">
            <v>1000</v>
          </cell>
        </row>
        <row r="2896">
          <cell r="W2896" t="str">
            <v>United States</v>
          </cell>
          <cell r="X2896" t="str">
            <v>Broomfield</v>
          </cell>
          <cell r="Y2896" t="str">
            <v>CO</v>
          </cell>
          <cell r="Z2896" t="str">
            <v>--</v>
          </cell>
          <cell r="AA2896">
            <v>1000</v>
          </cell>
        </row>
        <row r="2897">
          <cell r="W2897" t="str">
            <v>United States</v>
          </cell>
          <cell r="X2897" t="str">
            <v>Broomfield</v>
          </cell>
          <cell r="Y2897" t="str">
            <v>CO</v>
          </cell>
          <cell r="Z2897" t="str">
            <v>--</v>
          </cell>
          <cell r="AA2897">
            <v>1000</v>
          </cell>
        </row>
        <row r="2898">
          <cell r="W2898" t="str">
            <v>United States</v>
          </cell>
          <cell r="X2898" t="str">
            <v>Broomfield</v>
          </cell>
          <cell r="Y2898" t="str">
            <v>CO</v>
          </cell>
          <cell r="Z2898" t="str">
            <v>--</v>
          </cell>
          <cell r="AA2898">
            <v>1000</v>
          </cell>
        </row>
        <row r="2899">
          <cell r="W2899" t="str">
            <v>United States</v>
          </cell>
          <cell r="X2899" t="str">
            <v>Broomfield</v>
          </cell>
          <cell r="Y2899" t="str">
            <v>CO</v>
          </cell>
          <cell r="Z2899" t="str">
            <v>--</v>
          </cell>
          <cell r="AA2899">
            <v>1000</v>
          </cell>
        </row>
        <row r="2900">
          <cell r="W2900" t="str">
            <v>United States</v>
          </cell>
          <cell r="X2900" t="str">
            <v>Broomfield</v>
          </cell>
          <cell r="Y2900" t="str">
            <v>CO</v>
          </cell>
          <cell r="Z2900">
            <v>0</v>
          </cell>
          <cell r="AA2900">
            <v>1000</v>
          </cell>
        </row>
        <row r="2901">
          <cell r="W2901" t="str">
            <v>United States</v>
          </cell>
          <cell r="X2901" t="str">
            <v>Broomfield</v>
          </cell>
          <cell r="Y2901" t="str">
            <v>CO</v>
          </cell>
          <cell r="Z2901">
            <v>0</v>
          </cell>
          <cell r="AA2901">
            <v>1000</v>
          </cell>
        </row>
        <row r="2902">
          <cell r="W2902" t="str">
            <v>United States</v>
          </cell>
          <cell r="X2902" t="str">
            <v>Broomfield</v>
          </cell>
          <cell r="Y2902" t="str">
            <v>CO</v>
          </cell>
          <cell r="Z2902" t="str">
            <v>--</v>
          </cell>
          <cell r="AA2902">
            <v>1000</v>
          </cell>
        </row>
        <row r="2903">
          <cell r="W2903" t="str">
            <v>United States</v>
          </cell>
          <cell r="X2903" t="str">
            <v>Broomfield</v>
          </cell>
          <cell r="Y2903" t="str">
            <v>CO</v>
          </cell>
          <cell r="Z2903" t="str">
            <v>--</v>
          </cell>
          <cell r="AA2903">
            <v>1000</v>
          </cell>
        </row>
        <row r="2904">
          <cell r="W2904" t="str">
            <v>United States</v>
          </cell>
          <cell r="X2904" t="str">
            <v>Broomfield</v>
          </cell>
          <cell r="Y2904" t="str">
            <v>CO</v>
          </cell>
          <cell r="Z2904">
            <v>42083</v>
          </cell>
          <cell r="AA2904">
            <v>1300</v>
          </cell>
        </row>
        <row r="2905">
          <cell r="W2905" t="str">
            <v>United States</v>
          </cell>
          <cell r="X2905" t="str">
            <v>Broomfield</v>
          </cell>
          <cell r="Y2905" t="str">
            <v>CO</v>
          </cell>
          <cell r="Z2905">
            <v>20000</v>
          </cell>
          <cell r="AA2905">
            <v>2400</v>
          </cell>
        </row>
        <row r="2906">
          <cell r="W2906" t="str">
            <v>United States</v>
          </cell>
          <cell r="X2906" t="str">
            <v>littleton</v>
          </cell>
          <cell r="Y2906" t="str">
            <v>CO</v>
          </cell>
          <cell r="Z2906" t="str">
            <v>--</v>
          </cell>
          <cell r="AA2906">
            <v>2500</v>
          </cell>
        </row>
        <row r="2907">
          <cell r="W2907" t="str">
            <v>United States</v>
          </cell>
          <cell r="X2907" t="str">
            <v>littleton</v>
          </cell>
          <cell r="Y2907" t="str">
            <v>CO</v>
          </cell>
          <cell r="Z2907">
            <v>0</v>
          </cell>
          <cell r="AA2907">
            <v>3000</v>
          </cell>
        </row>
        <row r="2908">
          <cell r="W2908" t="str">
            <v>United States</v>
          </cell>
          <cell r="X2908" t="str">
            <v>Broomfield</v>
          </cell>
          <cell r="Y2908" t="str">
            <v>CO</v>
          </cell>
          <cell r="Z2908">
            <v>0</v>
          </cell>
          <cell r="AA2908">
            <v>3000</v>
          </cell>
        </row>
        <row r="2909">
          <cell r="W2909" t="str">
            <v>United States</v>
          </cell>
          <cell r="X2909" t="str">
            <v>Broomfield</v>
          </cell>
          <cell r="Y2909" t="str">
            <v>CO</v>
          </cell>
          <cell r="Z2909" t="str">
            <v>--</v>
          </cell>
          <cell r="AA2909">
            <v>3000</v>
          </cell>
        </row>
        <row r="2910">
          <cell r="W2910" t="str">
            <v>United States</v>
          </cell>
          <cell r="X2910" t="str">
            <v>Broomfield</v>
          </cell>
          <cell r="Y2910" t="str">
            <v>CO</v>
          </cell>
          <cell r="Z2910">
            <v>10000</v>
          </cell>
          <cell r="AA2910">
            <v>3000</v>
          </cell>
        </row>
        <row r="2911">
          <cell r="W2911" t="str">
            <v>United States</v>
          </cell>
          <cell r="X2911" t="str">
            <v>Broomfield</v>
          </cell>
          <cell r="Y2911" t="str">
            <v>CO</v>
          </cell>
          <cell r="Z2911">
            <v>278772</v>
          </cell>
          <cell r="AA2911">
            <v>3000</v>
          </cell>
        </row>
        <row r="2912">
          <cell r="W2912" t="str">
            <v>United States</v>
          </cell>
          <cell r="X2912" t="str">
            <v>Broomfield</v>
          </cell>
          <cell r="Y2912" t="str">
            <v>CO</v>
          </cell>
          <cell r="Z2912" t="str">
            <v>--</v>
          </cell>
          <cell r="AA2912">
            <v>3000</v>
          </cell>
        </row>
        <row r="2913">
          <cell r="W2913" t="str">
            <v>United States</v>
          </cell>
          <cell r="X2913" t="str">
            <v>Broomfield</v>
          </cell>
          <cell r="Y2913" t="str">
            <v>CO</v>
          </cell>
          <cell r="Z2913" t="str">
            <v>--</v>
          </cell>
          <cell r="AA2913">
            <v>3000</v>
          </cell>
        </row>
        <row r="2914">
          <cell r="W2914" t="str">
            <v>United States</v>
          </cell>
          <cell r="X2914" t="str">
            <v>Broomfield</v>
          </cell>
          <cell r="Y2914" t="str">
            <v>CO</v>
          </cell>
          <cell r="Z2914" t="str">
            <v>--</v>
          </cell>
          <cell r="AA2914">
            <v>3000</v>
          </cell>
        </row>
        <row r="2915">
          <cell r="W2915" t="str">
            <v>United States</v>
          </cell>
          <cell r="X2915" t="str">
            <v>Broomfield</v>
          </cell>
          <cell r="Y2915" t="str">
            <v>CO</v>
          </cell>
          <cell r="Z2915" t="str">
            <v>--</v>
          </cell>
          <cell r="AA2915">
            <v>5000</v>
          </cell>
        </row>
        <row r="2916">
          <cell r="W2916" t="str">
            <v>United States</v>
          </cell>
          <cell r="X2916" t="str">
            <v>Broomfield</v>
          </cell>
          <cell r="Y2916" t="str">
            <v>CO</v>
          </cell>
          <cell r="Z2916" t="str">
            <v>--</v>
          </cell>
          <cell r="AA2916">
            <v>5000</v>
          </cell>
        </row>
        <row r="2917">
          <cell r="W2917" t="str">
            <v>United States</v>
          </cell>
          <cell r="X2917" t="str">
            <v>Broomfield</v>
          </cell>
          <cell r="Y2917" t="str">
            <v>CO</v>
          </cell>
          <cell r="Z2917">
            <v>46928</v>
          </cell>
          <cell r="AA2917">
            <v>5119</v>
          </cell>
        </row>
        <row r="2918">
          <cell r="W2918" t="str">
            <v>United States</v>
          </cell>
          <cell r="X2918" t="str">
            <v>Broomfield</v>
          </cell>
          <cell r="Y2918" t="str">
            <v>CO</v>
          </cell>
          <cell r="Z2918">
            <v>12000</v>
          </cell>
          <cell r="AA2918">
            <v>5282</v>
          </cell>
        </row>
        <row r="2919">
          <cell r="W2919" t="str">
            <v>United States</v>
          </cell>
          <cell r="X2919" t="str">
            <v>Broomfield</v>
          </cell>
          <cell r="Y2919" t="str">
            <v>CO</v>
          </cell>
          <cell r="Z2919">
            <v>226943</v>
          </cell>
          <cell r="AA2919">
            <v>5464.8</v>
          </cell>
        </row>
        <row r="2920">
          <cell r="W2920" t="str">
            <v>United States</v>
          </cell>
          <cell r="X2920" t="str">
            <v>Broomfield</v>
          </cell>
          <cell r="Y2920" t="str">
            <v>CO</v>
          </cell>
          <cell r="Z2920">
            <v>10357</v>
          </cell>
          <cell r="AA2920">
            <v>5700</v>
          </cell>
        </row>
        <row r="2921">
          <cell r="W2921" t="str">
            <v>United States</v>
          </cell>
          <cell r="X2921" t="str">
            <v>Broomfield</v>
          </cell>
          <cell r="Y2921" t="str">
            <v>CO</v>
          </cell>
          <cell r="Z2921" t="str">
            <v>--</v>
          </cell>
          <cell r="AA2921">
            <v>6400</v>
          </cell>
        </row>
        <row r="2922">
          <cell r="W2922" t="str">
            <v>United States</v>
          </cell>
          <cell r="X2922" t="str">
            <v>Broomfield</v>
          </cell>
          <cell r="Y2922" t="str">
            <v>CO</v>
          </cell>
          <cell r="Z2922">
            <v>44000</v>
          </cell>
          <cell r="AA2922">
            <v>6458.4</v>
          </cell>
        </row>
        <row r="2923">
          <cell r="W2923" t="str">
            <v>United States</v>
          </cell>
          <cell r="X2923" t="str">
            <v>Broomfield</v>
          </cell>
          <cell r="Y2923" t="str">
            <v>CO</v>
          </cell>
          <cell r="Z2923" t="str">
            <v>--</v>
          </cell>
          <cell r="AA2923">
            <v>7000</v>
          </cell>
        </row>
        <row r="2924">
          <cell r="W2924" t="str">
            <v>United States</v>
          </cell>
          <cell r="X2924" t="str">
            <v>Broomfield</v>
          </cell>
          <cell r="Y2924" t="str">
            <v>CO</v>
          </cell>
          <cell r="Z2924">
            <v>10000</v>
          </cell>
          <cell r="AA2924">
            <v>7000</v>
          </cell>
        </row>
        <row r="2925">
          <cell r="W2925" t="str">
            <v>United States</v>
          </cell>
          <cell r="X2925" t="str">
            <v>Broomfield</v>
          </cell>
          <cell r="Y2925" t="str">
            <v>CO</v>
          </cell>
          <cell r="Z2925" t="str">
            <v>--</v>
          </cell>
          <cell r="AA2925">
            <v>7394.3712000000005</v>
          </cell>
        </row>
        <row r="2926">
          <cell r="W2926" t="str">
            <v>United States</v>
          </cell>
          <cell r="X2926" t="str">
            <v>Broomfield</v>
          </cell>
          <cell r="Y2926" t="str">
            <v>CO</v>
          </cell>
          <cell r="Z2926">
            <v>20099</v>
          </cell>
          <cell r="AA2926">
            <v>8450</v>
          </cell>
        </row>
        <row r="2927">
          <cell r="W2927" t="str">
            <v>United States</v>
          </cell>
          <cell r="X2927" t="str">
            <v>Broomfield</v>
          </cell>
          <cell r="Y2927" t="str">
            <v>CO</v>
          </cell>
          <cell r="Z2927">
            <v>0</v>
          </cell>
          <cell r="AA2927">
            <v>8942.4000000000015</v>
          </cell>
        </row>
        <row r="2928">
          <cell r="W2928" t="str">
            <v>United States</v>
          </cell>
          <cell r="X2928" t="str">
            <v>Broomfield</v>
          </cell>
          <cell r="Y2928" t="str">
            <v>CO</v>
          </cell>
          <cell r="Z2928">
            <v>16000</v>
          </cell>
          <cell r="AA2928">
            <v>9936</v>
          </cell>
        </row>
        <row r="2929">
          <cell r="W2929" t="str">
            <v>United States</v>
          </cell>
          <cell r="X2929" t="str">
            <v>Broomfield</v>
          </cell>
          <cell r="Y2929" t="str">
            <v>CO</v>
          </cell>
          <cell r="Z2929" t="str">
            <v>--</v>
          </cell>
          <cell r="AA2929">
            <v>10000</v>
          </cell>
        </row>
        <row r="2930">
          <cell r="W2930" t="str">
            <v>United States</v>
          </cell>
          <cell r="X2930" t="str">
            <v>Broomfield</v>
          </cell>
          <cell r="Y2930" t="str">
            <v>CO</v>
          </cell>
          <cell r="Z2930" t="str">
            <v>--</v>
          </cell>
          <cell r="AA2930">
            <v>10000</v>
          </cell>
        </row>
        <row r="2931">
          <cell r="W2931" t="str">
            <v>United States</v>
          </cell>
          <cell r="X2931" t="str">
            <v>Broomfield</v>
          </cell>
          <cell r="Y2931" t="str">
            <v>CO</v>
          </cell>
          <cell r="Z2931">
            <v>16009</v>
          </cell>
          <cell r="AA2931">
            <v>10000</v>
          </cell>
        </row>
        <row r="2932">
          <cell r="W2932" t="str">
            <v>United States</v>
          </cell>
          <cell r="X2932" t="str">
            <v>Broomfield</v>
          </cell>
          <cell r="Y2932" t="str">
            <v>CO</v>
          </cell>
          <cell r="Z2932">
            <v>10000</v>
          </cell>
          <cell r="AA2932">
            <v>10000</v>
          </cell>
        </row>
        <row r="2933">
          <cell r="W2933" t="str">
            <v>United States</v>
          </cell>
          <cell r="X2933" t="str">
            <v>Broomfield</v>
          </cell>
          <cell r="Y2933" t="str">
            <v>CO</v>
          </cell>
          <cell r="Z2933">
            <v>45399</v>
          </cell>
          <cell r="AA2933">
            <v>10000</v>
          </cell>
        </row>
        <row r="2934">
          <cell r="W2934" t="str">
            <v>United States</v>
          </cell>
          <cell r="X2934" t="str">
            <v>Broomfield</v>
          </cell>
          <cell r="Y2934" t="str">
            <v>CO</v>
          </cell>
          <cell r="Z2934">
            <v>35000</v>
          </cell>
          <cell r="AA2934">
            <v>10900</v>
          </cell>
        </row>
        <row r="2935">
          <cell r="W2935" t="str">
            <v>United States</v>
          </cell>
          <cell r="X2935" t="str">
            <v>Broomfield</v>
          </cell>
          <cell r="Y2935" t="str">
            <v>CO</v>
          </cell>
          <cell r="Z2935">
            <v>20000</v>
          </cell>
          <cell r="AA2935">
            <v>12000</v>
          </cell>
        </row>
        <row r="2936">
          <cell r="W2936" t="str">
            <v>United States</v>
          </cell>
          <cell r="X2936" t="str">
            <v>Broomfield</v>
          </cell>
          <cell r="Y2936" t="str">
            <v>CO</v>
          </cell>
          <cell r="Z2936">
            <v>46236</v>
          </cell>
          <cell r="AA2936">
            <v>12897</v>
          </cell>
        </row>
        <row r="2937">
          <cell r="W2937" t="str">
            <v>United States</v>
          </cell>
          <cell r="X2937" t="str">
            <v>Broomfield</v>
          </cell>
          <cell r="Y2937" t="str">
            <v>CO</v>
          </cell>
          <cell r="Z2937" t="str">
            <v>--</v>
          </cell>
          <cell r="AA2937">
            <v>14000</v>
          </cell>
        </row>
        <row r="2938">
          <cell r="W2938" t="str">
            <v>United States</v>
          </cell>
          <cell r="X2938" t="str">
            <v>Broomfield</v>
          </cell>
          <cell r="Y2938" t="str">
            <v>CO</v>
          </cell>
          <cell r="Z2938">
            <v>22833</v>
          </cell>
          <cell r="AA2938">
            <v>14564.188800000002</v>
          </cell>
        </row>
        <row r="2939">
          <cell r="W2939" t="str">
            <v>United States</v>
          </cell>
          <cell r="X2939" t="str">
            <v>Broomfield</v>
          </cell>
          <cell r="Y2939" t="str">
            <v>CO</v>
          </cell>
          <cell r="Z2939">
            <v>40000</v>
          </cell>
          <cell r="AA2939">
            <v>14903.999999999998</v>
          </cell>
        </row>
        <row r="2940">
          <cell r="W2940" t="str">
            <v>United States</v>
          </cell>
          <cell r="X2940" t="str">
            <v>Broomfield</v>
          </cell>
          <cell r="Y2940" t="str">
            <v>CO</v>
          </cell>
          <cell r="Z2940">
            <v>96000</v>
          </cell>
          <cell r="AA2940">
            <v>14903.999999999998</v>
          </cell>
        </row>
        <row r="2941">
          <cell r="W2941" t="str">
            <v>United States</v>
          </cell>
          <cell r="X2941" t="str">
            <v>Broomfield</v>
          </cell>
          <cell r="Y2941" t="str">
            <v>CO</v>
          </cell>
          <cell r="Z2941" t="str">
            <v>--</v>
          </cell>
          <cell r="AA2941">
            <v>15000</v>
          </cell>
        </row>
        <row r="2942">
          <cell r="W2942" t="str">
            <v>United States</v>
          </cell>
          <cell r="X2942" t="str">
            <v>Broomfield</v>
          </cell>
          <cell r="Y2942" t="str">
            <v>CO</v>
          </cell>
          <cell r="Z2942">
            <v>62094</v>
          </cell>
          <cell r="AA2942">
            <v>15353</v>
          </cell>
        </row>
        <row r="2943">
          <cell r="W2943" t="str">
            <v>United States</v>
          </cell>
          <cell r="X2943" t="str">
            <v>Broomfield</v>
          </cell>
          <cell r="Y2943" t="str">
            <v>CO</v>
          </cell>
          <cell r="Z2943">
            <v>35000</v>
          </cell>
          <cell r="AA2943">
            <v>15426</v>
          </cell>
        </row>
        <row r="2944">
          <cell r="W2944" t="str">
            <v>United States</v>
          </cell>
          <cell r="X2944" t="str">
            <v>Broomfield</v>
          </cell>
          <cell r="Y2944" t="str">
            <v>CO</v>
          </cell>
          <cell r="Z2944">
            <v>37570</v>
          </cell>
          <cell r="AA2944">
            <v>16891.2</v>
          </cell>
        </row>
        <row r="2945">
          <cell r="W2945" t="str">
            <v>United States</v>
          </cell>
          <cell r="X2945" t="str">
            <v>Broomfield</v>
          </cell>
          <cell r="Y2945" t="str">
            <v>CO</v>
          </cell>
          <cell r="Z2945">
            <v>64840</v>
          </cell>
          <cell r="AA2945">
            <v>17540</v>
          </cell>
        </row>
        <row r="2946">
          <cell r="W2946" t="str">
            <v>United States</v>
          </cell>
          <cell r="X2946" t="str">
            <v>Broomfield</v>
          </cell>
          <cell r="Y2946" t="str">
            <v>CO</v>
          </cell>
          <cell r="Z2946">
            <v>88354</v>
          </cell>
          <cell r="AA2946">
            <v>18665</v>
          </cell>
        </row>
        <row r="2947">
          <cell r="W2947" t="str">
            <v>United States</v>
          </cell>
          <cell r="X2947" t="str">
            <v>Broomfield</v>
          </cell>
          <cell r="Y2947" t="str">
            <v>CO</v>
          </cell>
          <cell r="Z2947">
            <v>73822</v>
          </cell>
          <cell r="AA2947">
            <v>18705</v>
          </cell>
        </row>
        <row r="2948">
          <cell r="W2948" t="str">
            <v>United States</v>
          </cell>
          <cell r="X2948" t="str">
            <v>Broomfield</v>
          </cell>
          <cell r="Y2948" t="str">
            <v>CO</v>
          </cell>
          <cell r="Z2948" t="str">
            <v> 34,579</v>
          </cell>
          <cell r="AA2948">
            <v>19000</v>
          </cell>
        </row>
        <row r="2949">
          <cell r="W2949" t="str">
            <v>United States</v>
          </cell>
          <cell r="X2949" t="str">
            <v>Broomfield</v>
          </cell>
          <cell r="Y2949" t="str">
            <v>CO</v>
          </cell>
          <cell r="Z2949">
            <v>110000</v>
          </cell>
          <cell r="AA2949">
            <v>20000</v>
          </cell>
        </row>
        <row r="2950">
          <cell r="W2950" t="str">
            <v>United States</v>
          </cell>
          <cell r="X2950" t="str">
            <v>Broomfield</v>
          </cell>
          <cell r="Y2950" t="str">
            <v>CO</v>
          </cell>
          <cell r="Z2950">
            <v>25000</v>
          </cell>
          <cell r="AA2950">
            <v>21000</v>
          </cell>
        </row>
        <row r="2951">
          <cell r="W2951" t="str">
            <v>United States</v>
          </cell>
          <cell r="X2951" t="str">
            <v>Broomfield</v>
          </cell>
          <cell r="Y2951" t="str">
            <v>CO</v>
          </cell>
          <cell r="Z2951">
            <v>47836</v>
          </cell>
          <cell r="AA2951">
            <v>21362.400000000001</v>
          </cell>
        </row>
        <row r="2952">
          <cell r="W2952" t="str">
            <v>United States</v>
          </cell>
          <cell r="X2952" t="str">
            <v>Broomfield</v>
          </cell>
          <cell r="Y2952" t="str">
            <v>CO</v>
          </cell>
          <cell r="Z2952">
            <v>48000</v>
          </cell>
          <cell r="AA2952">
            <v>23919.999999999996</v>
          </cell>
        </row>
        <row r="2953">
          <cell r="W2953" t="str">
            <v>United States</v>
          </cell>
          <cell r="X2953" t="str">
            <v>Broomfield</v>
          </cell>
          <cell r="Y2953" t="str">
            <v>CO</v>
          </cell>
          <cell r="Z2953">
            <v>0</v>
          </cell>
          <cell r="AA2953">
            <v>26500</v>
          </cell>
        </row>
        <row r="2954">
          <cell r="W2954" t="str">
            <v>United States</v>
          </cell>
          <cell r="X2954" t="str">
            <v>Broomfield</v>
          </cell>
          <cell r="Y2954" t="str">
            <v>CO</v>
          </cell>
          <cell r="Z2954">
            <v>121180</v>
          </cell>
          <cell r="AA2954">
            <v>28000</v>
          </cell>
        </row>
        <row r="2955">
          <cell r="W2955" t="str">
            <v>United States</v>
          </cell>
          <cell r="X2955" t="str">
            <v>Broomfield</v>
          </cell>
          <cell r="Y2955" t="str">
            <v>CO</v>
          </cell>
          <cell r="Z2955">
            <v>55229</v>
          </cell>
          <cell r="AA2955">
            <v>30000</v>
          </cell>
        </row>
        <row r="2956">
          <cell r="W2956" t="str">
            <v>United States</v>
          </cell>
          <cell r="X2956" t="str">
            <v>Broomfield</v>
          </cell>
          <cell r="Y2956" t="str">
            <v>CO</v>
          </cell>
          <cell r="Z2956">
            <v>70982</v>
          </cell>
          <cell r="AA2956">
            <v>35491</v>
          </cell>
        </row>
        <row r="2957">
          <cell r="W2957" t="str">
            <v>United States</v>
          </cell>
          <cell r="X2957" t="str">
            <v>Broomfield</v>
          </cell>
          <cell r="Y2957" t="str">
            <v>CO</v>
          </cell>
          <cell r="Z2957" t="str">
            <v> 79,707</v>
          </cell>
          <cell r="AA2957">
            <v>39200</v>
          </cell>
        </row>
        <row r="2958">
          <cell r="W2958" t="str">
            <v>United States</v>
          </cell>
          <cell r="X2958" t="str">
            <v>Broomfield</v>
          </cell>
          <cell r="Y2958" t="str">
            <v>CO</v>
          </cell>
          <cell r="Z2958">
            <v>76667</v>
          </cell>
          <cell r="AA2958">
            <v>47000</v>
          </cell>
        </row>
        <row r="2959">
          <cell r="W2959" t="str">
            <v>United States</v>
          </cell>
          <cell r="X2959" t="str">
            <v>littleton</v>
          </cell>
          <cell r="Y2959" t="str">
            <v>CO</v>
          </cell>
          <cell r="Z2959" t="str">
            <v>--</v>
          </cell>
          <cell r="AA2959">
            <v>49000</v>
          </cell>
        </row>
        <row r="2960">
          <cell r="W2960" t="str">
            <v>United States</v>
          </cell>
          <cell r="X2960" t="str">
            <v>Broomfield</v>
          </cell>
          <cell r="Y2960" t="str">
            <v>CO</v>
          </cell>
          <cell r="Z2960">
            <v>86538</v>
          </cell>
          <cell r="AA2960">
            <v>49680</v>
          </cell>
        </row>
        <row r="2961">
          <cell r="W2961" t="str">
            <v>United States</v>
          </cell>
          <cell r="X2961" t="str">
            <v>Broomfield</v>
          </cell>
          <cell r="Y2961" t="str">
            <v>CO</v>
          </cell>
          <cell r="Z2961" t="str">
            <v>--</v>
          </cell>
          <cell r="AA2961">
            <v>65000</v>
          </cell>
        </row>
        <row r="2962">
          <cell r="W2962" t="str">
            <v>United States</v>
          </cell>
          <cell r="X2962" t="str">
            <v>Broomfield</v>
          </cell>
          <cell r="Y2962" t="str">
            <v>CO</v>
          </cell>
          <cell r="Z2962" t="str">
            <v>--</v>
          </cell>
          <cell r="AA2962">
            <v>74520</v>
          </cell>
        </row>
        <row r="2963">
          <cell r="W2963" t="str">
            <v>Argentina</v>
          </cell>
          <cell r="X2963" t="str">
            <v>Buenos Aires</v>
          </cell>
          <cell r="Y2963" t="str">
            <v>CABA</v>
          </cell>
          <cell r="Z2963">
            <v>7757.1428571428578</v>
          </cell>
          <cell r="AA2963">
            <v>5430</v>
          </cell>
        </row>
        <row r="2964">
          <cell r="W2964" t="str">
            <v>Republic of Korea </v>
          </cell>
          <cell r="X2964" t="str">
            <v>Seoul</v>
          </cell>
          <cell r="Y2964" t="str">
            <v>--</v>
          </cell>
          <cell r="Z2964" t="str">
            <v>--</v>
          </cell>
          <cell r="AA2964" t="str">
            <v>--</v>
          </cell>
        </row>
        <row r="2965">
          <cell r="W2965" t="str">
            <v>Republic of Korea </v>
          </cell>
          <cell r="X2965" t="str">
            <v>Seoul</v>
          </cell>
          <cell r="Y2965" t="str">
            <v>--</v>
          </cell>
          <cell r="Z2965" t="str">
            <v>--</v>
          </cell>
          <cell r="AA2965" t="str">
            <v>--</v>
          </cell>
        </row>
        <row r="2966">
          <cell r="W2966" t="str">
            <v>Republic of Korea </v>
          </cell>
          <cell r="X2966" t="str">
            <v>Seoul</v>
          </cell>
          <cell r="Y2966" t="str">
            <v>--</v>
          </cell>
          <cell r="Z2966" t="str">
            <v>--</v>
          </cell>
          <cell r="AA2966" t="str">
            <v>--</v>
          </cell>
        </row>
        <row r="2967">
          <cell r="W2967" t="str">
            <v>Republic of Korea </v>
          </cell>
          <cell r="X2967" t="str">
            <v>Seoul</v>
          </cell>
          <cell r="Y2967" t="str">
            <v>--</v>
          </cell>
          <cell r="Z2967">
            <v>436293</v>
          </cell>
          <cell r="AA2967">
            <v>266666.66666666669</v>
          </cell>
        </row>
        <row r="2968">
          <cell r="W2968" t="str">
            <v>China</v>
          </cell>
          <cell r="X2968" t="str">
            <v>Chengdu</v>
          </cell>
          <cell r="Y2968" t="str">
            <v>Sichuan</v>
          </cell>
          <cell r="Z2968">
            <v>0</v>
          </cell>
          <cell r="AA2968">
            <v>0</v>
          </cell>
        </row>
        <row r="2969">
          <cell r="W2969" t="str">
            <v>China</v>
          </cell>
          <cell r="X2969" t="str">
            <v>Chengdu</v>
          </cell>
          <cell r="Y2969" t="str">
            <v>Sichuan</v>
          </cell>
          <cell r="Z2969">
            <v>0</v>
          </cell>
          <cell r="AA2969">
            <v>21528</v>
          </cell>
        </row>
        <row r="2970">
          <cell r="W2970" t="str">
            <v>UNITED STATES</v>
          </cell>
          <cell r="X2970" t="str">
            <v>Royal Oak</v>
          </cell>
          <cell r="Y2970" t="str">
            <v>MI</v>
          </cell>
          <cell r="Z2970">
            <v>21000</v>
          </cell>
          <cell r="AA2970">
            <v>7948.7999999999993</v>
          </cell>
        </row>
        <row r="2971">
          <cell r="W2971" t="str">
            <v>United States</v>
          </cell>
          <cell r="X2971" t="str">
            <v>Des Moines</v>
          </cell>
          <cell r="Y2971" t="str">
            <v>IA</v>
          </cell>
          <cell r="Z2971">
            <v>20000</v>
          </cell>
          <cell r="AA2971">
            <v>3500</v>
          </cell>
        </row>
        <row r="2972">
          <cell r="W2972" t="str">
            <v>United States</v>
          </cell>
          <cell r="X2972" t="str">
            <v>Des Moines</v>
          </cell>
          <cell r="Y2972" t="str">
            <v>IA</v>
          </cell>
          <cell r="Z2972" t="str">
            <v>--</v>
          </cell>
          <cell r="AA2972">
            <v>1000</v>
          </cell>
        </row>
        <row r="2973">
          <cell r="W2973" t="str">
            <v>United States</v>
          </cell>
          <cell r="X2973" t="str">
            <v>Des Moines</v>
          </cell>
          <cell r="Y2973" t="str">
            <v>IA</v>
          </cell>
          <cell r="Z2973">
            <v>60000</v>
          </cell>
          <cell r="AA2973">
            <v>10000</v>
          </cell>
        </row>
        <row r="2974">
          <cell r="W2974" t="str">
            <v>United states</v>
          </cell>
          <cell r="X2974" t="str">
            <v>Boxborough</v>
          </cell>
          <cell r="Y2974" t="str">
            <v>MA</v>
          </cell>
          <cell r="Z2974">
            <v>0</v>
          </cell>
          <cell r="AA2974">
            <v>0</v>
          </cell>
        </row>
        <row r="2975">
          <cell r="W2975" t="str">
            <v>United States</v>
          </cell>
          <cell r="X2975" t="str">
            <v>Boxborough</v>
          </cell>
          <cell r="Y2975" t="str">
            <v>MA</v>
          </cell>
          <cell r="Z2975">
            <v>895</v>
          </cell>
          <cell r="AA2975">
            <v>432.21600000000001</v>
          </cell>
        </row>
        <row r="2976">
          <cell r="W2976" t="str">
            <v>United States</v>
          </cell>
          <cell r="X2976" t="str">
            <v>Boxborough</v>
          </cell>
          <cell r="Y2976" t="str">
            <v>MA</v>
          </cell>
          <cell r="Z2976">
            <v>3625</v>
          </cell>
          <cell r="AA2976">
            <v>3114.9360000000001</v>
          </cell>
        </row>
        <row r="2977">
          <cell r="W2977" t="str">
            <v>United States</v>
          </cell>
          <cell r="X2977" t="str">
            <v>Boxborough</v>
          </cell>
          <cell r="Y2977" t="str">
            <v>MA</v>
          </cell>
          <cell r="Z2977" t="str">
            <v>--</v>
          </cell>
          <cell r="AA2977">
            <v>15897.599999999999</v>
          </cell>
        </row>
        <row r="2978">
          <cell r="W2978" t="str">
            <v>United States</v>
          </cell>
          <cell r="X2978" t="str">
            <v>Boxborough</v>
          </cell>
          <cell r="Y2978" t="str">
            <v>MA</v>
          </cell>
          <cell r="Z2978" t="str">
            <v>--</v>
          </cell>
          <cell r="AA2978">
            <v>15897.599999999999</v>
          </cell>
        </row>
        <row r="2979">
          <cell r="W2979" t="str">
            <v>United States</v>
          </cell>
          <cell r="X2979" t="str">
            <v>Boxborough</v>
          </cell>
          <cell r="Y2979" t="str">
            <v>MA</v>
          </cell>
          <cell r="Z2979" t="str">
            <v>--</v>
          </cell>
          <cell r="AA2979">
            <v>23919.999999999996</v>
          </cell>
        </row>
        <row r="2980">
          <cell r="W2980" t="str">
            <v>United States</v>
          </cell>
          <cell r="X2980" t="str">
            <v>Boxborough</v>
          </cell>
          <cell r="Y2980" t="str">
            <v>MA</v>
          </cell>
          <cell r="Z2980">
            <v>4627</v>
          </cell>
          <cell r="AA2980">
            <v>3250</v>
          </cell>
        </row>
        <row r="2981">
          <cell r="W2981" t="str">
            <v>United States</v>
          </cell>
          <cell r="X2981" t="str">
            <v>Boxborough</v>
          </cell>
          <cell r="Y2981" t="str">
            <v>MA</v>
          </cell>
          <cell r="Z2981">
            <v>11044</v>
          </cell>
          <cell r="AA2981">
            <v>3500</v>
          </cell>
        </row>
        <row r="2982">
          <cell r="W2982" t="str">
            <v>United States</v>
          </cell>
          <cell r="X2982" t="str">
            <v>Boxborough</v>
          </cell>
          <cell r="Y2982" t="str">
            <v>MA</v>
          </cell>
          <cell r="Z2982" t="str">
            <v>--</v>
          </cell>
          <cell r="AA2982">
            <v>5000</v>
          </cell>
        </row>
        <row r="2983">
          <cell r="W2983" t="str">
            <v>United States</v>
          </cell>
          <cell r="X2983" t="str">
            <v>Boxborough</v>
          </cell>
          <cell r="Y2983" t="str">
            <v>MA</v>
          </cell>
          <cell r="Z2983">
            <v>8272</v>
          </cell>
          <cell r="AA2983">
            <v>8000</v>
          </cell>
        </row>
        <row r="2984">
          <cell r="W2984" t="str">
            <v>United States</v>
          </cell>
          <cell r="X2984" t="str">
            <v>Beaverton</v>
          </cell>
          <cell r="Y2984" t="str">
            <v>OR</v>
          </cell>
          <cell r="Z2984">
            <v>8900</v>
          </cell>
          <cell r="AA2984">
            <v>8000</v>
          </cell>
        </row>
        <row r="2985">
          <cell r="W2985" t="str">
            <v>United States</v>
          </cell>
          <cell r="X2985" t="str">
            <v>Dallas</v>
          </cell>
          <cell r="Y2985" t="str">
            <v>TX</v>
          </cell>
          <cell r="Z2985" t="str">
            <v>--</v>
          </cell>
          <cell r="AA2985">
            <v>15000</v>
          </cell>
        </row>
        <row r="2986">
          <cell r="W2986" t="str">
            <v>Egypt</v>
          </cell>
          <cell r="X2986" t="str">
            <v>Cairo</v>
          </cell>
          <cell r="Y2986">
            <v>0</v>
          </cell>
          <cell r="Z2986">
            <v>0</v>
          </cell>
          <cell r="AA2986">
            <v>0</v>
          </cell>
        </row>
        <row r="2987">
          <cell r="W2987" t="str">
            <v>China</v>
          </cell>
          <cell r="X2987" t="str">
            <v>Tianjin</v>
          </cell>
          <cell r="Y2987" t="str">
            <v>--</v>
          </cell>
          <cell r="Z2987" t="str">
            <v>--</v>
          </cell>
          <cell r="AA2987">
            <v>3444</v>
          </cell>
        </row>
        <row r="2988">
          <cell r="W2988" t="str">
            <v>China</v>
          </cell>
          <cell r="X2988" t="str">
            <v>Tianjin</v>
          </cell>
          <cell r="Y2988" t="str">
            <v>--</v>
          </cell>
          <cell r="Z2988" t="str">
            <v>--</v>
          </cell>
          <cell r="AA2988">
            <v>5292</v>
          </cell>
        </row>
        <row r="2989">
          <cell r="W2989" t="str">
            <v>China</v>
          </cell>
          <cell r="X2989" t="str">
            <v>Tianjin</v>
          </cell>
          <cell r="Y2989" t="str">
            <v>--</v>
          </cell>
          <cell r="Z2989">
            <v>86111</v>
          </cell>
          <cell r="AA2989">
            <v>15608</v>
          </cell>
        </row>
        <row r="2990">
          <cell r="W2990" t="str">
            <v>China</v>
          </cell>
          <cell r="X2990" t="str">
            <v>Tianjin</v>
          </cell>
          <cell r="Y2990" t="str">
            <v>--</v>
          </cell>
          <cell r="Z2990">
            <v>38750</v>
          </cell>
          <cell r="AA2990">
            <v>29052</v>
          </cell>
        </row>
        <row r="2991">
          <cell r="W2991" t="str">
            <v>France</v>
          </cell>
          <cell r="X2991" t="str">
            <v>Saint Denis</v>
          </cell>
          <cell r="Y2991" t="str">
            <v>--</v>
          </cell>
          <cell r="Z2991">
            <v>360920</v>
          </cell>
          <cell r="AA2991">
            <v>0</v>
          </cell>
        </row>
        <row r="2992">
          <cell r="W2992" t="str">
            <v>China</v>
          </cell>
          <cell r="X2992" t="str">
            <v>Beijing</v>
          </cell>
          <cell r="Y2992" t="str">
            <v>Beijing</v>
          </cell>
          <cell r="Z2992">
            <v>0</v>
          </cell>
          <cell r="AA2992">
            <v>0</v>
          </cell>
        </row>
        <row r="2993">
          <cell r="W2993" t="str">
            <v>China</v>
          </cell>
          <cell r="X2993" t="str">
            <v>Beijing</v>
          </cell>
          <cell r="Y2993" t="str">
            <v>Beijing</v>
          </cell>
          <cell r="Z2993">
            <v>0</v>
          </cell>
          <cell r="AA2993">
            <v>0</v>
          </cell>
        </row>
        <row r="2994">
          <cell r="W2994" t="str">
            <v>China</v>
          </cell>
          <cell r="X2994" t="str">
            <v>Beijing</v>
          </cell>
          <cell r="Y2994" t="str">
            <v>--</v>
          </cell>
          <cell r="Z2994" t="str">
            <v>--</v>
          </cell>
          <cell r="AA2994">
            <v>3229</v>
          </cell>
        </row>
        <row r="2995">
          <cell r="W2995" t="str">
            <v>China</v>
          </cell>
          <cell r="X2995" t="str">
            <v>Beijing</v>
          </cell>
          <cell r="Y2995" t="str">
            <v>--</v>
          </cell>
          <cell r="Z2995" t="str">
            <v>--</v>
          </cell>
          <cell r="AA2995">
            <v>3444</v>
          </cell>
        </row>
        <row r="2996">
          <cell r="W2996" t="str">
            <v>China</v>
          </cell>
          <cell r="X2996" t="str">
            <v>Beijing</v>
          </cell>
          <cell r="Y2996" t="str">
            <v>--</v>
          </cell>
          <cell r="Z2996">
            <v>58685</v>
          </cell>
          <cell r="AA2996">
            <v>6458</v>
          </cell>
        </row>
        <row r="2997">
          <cell r="W2997" t="str">
            <v>China</v>
          </cell>
          <cell r="X2997" t="str">
            <v>Beijing</v>
          </cell>
          <cell r="Y2997" t="str">
            <v>--</v>
          </cell>
          <cell r="Z2997" t="str">
            <v>--</v>
          </cell>
          <cell r="AA2997">
            <v>7535</v>
          </cell>
        </row>
        <row r="2998">
          <cell r="W2998" t="str">
            <v>China</v>
          </cell>
          <cell r="X2998" t="str">
            <v>Beijing</v>
          </cell>
          <cell r="Y2998" t="str">
            <v>--</v>
          </cell>
          <cell r="Z2998">
            <v>16146</v>
          </cell>
          <cell r="AA2998">
            <v>10764</v>
          </cell>
        </row>
        <row r="2999">
          <cell r="W2999" t="str">
            <v>China</v>
          </cell>
          <cell r="X2999" t="str">
            <v>Beijing</v>
          </cell>
          <cell r="Y2999" t="str">
            <v>--</v>
          </cell>
          <cell r="Z2999" t="str">
            <v>--</v>
          </cell>
          <cell r="AA2999">
            <v>10764</v>
          </cell>
        </row>
        <row r="3000">
          <cell r="W3000" t="str">
            <v>China</v>
          </cell>
          <cell r="X3000" t="str">
            <v>Beijing</v>
          </cell>
          <cell r="Y3000" t="str">
            <v>--</v>
          </cell>
          <cell r="Z3000" t="str">
            <v>--</v>
          </cell>
          <cell r="AA3000">
            <v>16146</v>
          </cell>
        </row>
        <row r="3001">
          <cell r="W3001" t="str">
            <v>China</v>
          </cell>
          <cell r="X3001" t="str">
            <v>Beijing</v>
          </cell>
          <cell r="Y3001" t="str">
            <v>--</v>
          </cell>
          <cell r="Z3001">
            <v>32292</v>
          </cell>
          <cell r="AA3001">
            <v>16146</v>
          </cell>
        </row>
        <row r="3002">
          <cell r="W3002" t="str">
            <v>China</v>
          </cell>
          <cell r="X3002" t="str">
            <v>Beijing</v>
          </cell>
          <cell r="Y3002" t="str">
            <v>--</v>
          </cell>
          <cell r="Z3002" t="str">
            <v>--</v>
          </cell>
          <cell r="AA3002">
            <v>17222</v>
          </cell>
        </row>
        <row r="3003">
          <cell r="W3003" t="str">
            <v>China</v>
          </cell>
          <cell r="X3003" t="str">
            <v>Beijing</v>
          </cell>
          <cell r="Y3003" t="str">
            <v>--</v>
          </cell>
          <cell r="Z3003" t="str">
            <v>--</v>
          </cell>
          <cell r="AA3003">
            <v>21528</v>
          </cell>
        </row>
        <row r="3004">
          <cell r="W3004" t="str">
            <v>China</v>
          </cell>
          <cell r="X3004" t="str">
            <v>Beijing</v>
          </cell>
          <cell r="Y3004" t="str">
            <v>--</v>
          </cell>
          <cell r="Z3004" t="str">
            <v>--</v>
          </cell>
          <cell r="AA3004">
            <v>21528</v>
          </cell>
        </row>
        <row r="3005">
          <cell r="W3005" t="str">
            <v>China</v>
          </cell>
          <cell r="X3005" t="str">
            <v>Beijing</v>
          </cell>
          <cell r="Y3005" t="str">
            <v>--</v>
          </cell>
          <cell r="Z3005">
            <v>38750</v>
          </cell>
          <cell r="AA3005">
            <v>21958</v>
          </cell>
        </row>
        <row r="3006">
          <cell r="W3006" t="str">
            <v>China</v>
          </cell>
          <cell r="X3006" t="str">
            <v>Beijing</v>
          </cell>
          <cell r="Y3006" t="str">
            <v>--</v>
          </cell>
          <cell r="Z3006">
            <v>150695</v>
          </cell>
          <cell r="AA3006">
            <v>22604</v>
          </cell>
        </row>
        <row r="3007">
          <cell r="W3007" t="str">
            <v>China</v>
          </cell>
          <cell r="X3007" t="str">
            <v>Beijing</v>
          </cell>
          <cell r="Y3007" t="str">
            <v>--</v>
          </cell>
          <cell r="Z3007">
            <v>32292</v>
          </cell>
          <cell r="AA3007">
            <v>23349</v>
          </cell>
        </row>
        <row r="3008">
          <cell r="W3008" t="str">
            <v>China</v>
          </cell>
          <cell r="X3008" t="str">
            <v>Beijing</v>
          </cell>
          <cell r="Y3008" t="str">
            <v>--</v>
          </cell>
          <cell r="Z3008" t="str">
            <v>--</v>
          </cell>
          <cell r="AA3008">
            <v>64583</v>
          </cell>
        </row>
        <row r="3009">
          <cell r="W3009" t="str">
            <v>China</v>
          </cell>
          <cell r="X3009" t="str">
            <v>Beijing</v>
          </cell>
          <cell r="Y3009" t="str">
            <v>--</v>
          </cell>
          <cell r="Z3009" t="str">
            <v>--</v>
          </cell>
          <cell r="AA3009">
            <v>69965</v>
          </cell>
        </row>
        <row r="3010">
          <cell r="W3010" t="str">
            <v>China</v>
          </cell>
          <cell r="X3010" t="str">
            <v>Beijing</v>
          </cell>
          <cell r="Y3010" t="str">
            <v>--</v>
          </cell>
          <cell r="Z3010">
            <v>1270141</v>
          </cell>
          <cell r="AA3010">
            <v>538196</v>
          </cell>
        </row>
        <row r="3011">
          <cell r="W3011" t="str">
            <v>China</v>
          </cell>
          <cell r="X3011" t="str">
            <v>Beijing</v>
          </cell>
          <cell r="Y3011" t="str">
            <v>--</v>
          </cell>
          <cell r="Z3011" t="str">
            <v>--</v>
          </cell>
          <cell r="AA3011">
            <v>796529</v>
          </cell>
        </row>
        <row r="3012">
          <cell r="W3012" t="str">
            <v>China</v>
          </cell>
          <cell r="X3012" t="str">
            <v>Beijing</v>
          </cell>
          <cell r="Y3012" t="str">
            <v>--</v>
          </cell>
          <cell r="Z3012" t="str">
            <v>--</v>
          </cell>
          <cell r="AA3012" t="str">
            <v>--</v>
          </cell>
        </row>
        <row r="3013">
          <cell r="W3013" t="str">
            <v>China</v>
          </cell>
          <cell r="X3013" t="str">
            <v>Beijing</v>
          </cell>
          <cell r="Y3013" t="str">
            <v>--</v>
          </cell>
          <cell r="Z3013" t="str">
            <v>--</v>
          </cell>
          <cell r="AA3013" t="str">
            <v>--</v>
          </cell>
        </row>
        <row r="3014">
          <cell r="W3014" t="str">
            <v>China</v>
          </cell>
          <cell r="X3014" t="str">
            <v>Beijing</v>
          </cell>
          <cell r="Y3014" t="str">
            <v>--</v>
          </cell>
          <cell r="Z3014" t="str">
            <v>--</v>
          </cell>
          <cell r="AA3014" t="str">
            <v>--</v>
          </cell>
        </row>
        <row r="3015">
          <cell r="W3015" t="str">
            <v>China</v>
          </cell>
          <cell r="X3015" t="str">
            <v>Beijing</v>
          </cell>
          <cell r="Y3015" t="str">
            <v>--</v>
          </cell>
          <cell r="Z3015">
            <v>32292</v>
          </cell>
          <cell r="AA3015" t="str">
            <v>--</v>
          </cell>
        </row>
        <row r="3016">
          <cell r="W3016" t="str">
            <v>China</v>
          </cell>
          <cell r="X3016" t="str">
            <v>Beijing</v>
          </cell>
          <cell r="Y3016" t="str">
            <v>--</v>
          </cell>
          <cell r="Z3016">
            <v>92139</v>
          </cell>
          <cell r="AA3016" t="str">
            <v>--</v>
          </cell>
        </row>
        <row r="3017">
          <cell r="W3017" t="str">
            <v>China</v>
          </cell>
          <cell r="X3017" t="str">
            <v>Beijing</v>
          </cell>
          <cell r="Y3017" t="str">
            <v>--</v>
          </cell>
          <cell r="Z3017" t="str">
            <v>--</v>
          </cell>
          <cell r="AA3017" t="str">
            <v>--</v>
          </cell>
        </row>
        <row r="3018">
          <cell r="W3018" t="str">
            <v>China</v>
          </cell>
          <cell r="X3018" t="str">
            <v>Beijing</v>
          </cell>
          <cell r="Y3018" t="str">
            <v>--</v>
          </cell>
          <cell r="Z3018" t="str">
            <v>--</v>
          </cell>
          <cell r="AA3018" t="str">
            <v>--</v>
          </cell>
        </row>
        <row r="3019">
          <cell r="W3019" t="str">
            <v>China</v>
          </cell>
          <cell r="X3019" t="str">
            <v>Beijing</v>
          </cell>
          <cell r="Y3019" t="str">
            <v>--</v>
          </cell>
          <cell r="Z3019" t="str">
            <v>--</v>
          </cell>
          <cell r="AA3019" t="str">
            <v>--</v>
          </cell>
        </row>
        <row r="3020">
          <cell r="W3020" t="str">
            <v>China</v>
          </cell>
          <cell r="X3020" t="str">
            <v>Beijing</v>
          </cell>
          <cell r="Y3020" t="str">
            <v>--</v>
          </cell>
          <cell r="Z3020" t="str">
            <v>--</v>
          </cell>
          <cell r="AA3020">
            <v>0</v>
          </cell>
        </row>
        <row r="3021">
          <cell r="W3021" t="str">
            <v>Russia</v>
          </cell>
          <cell r="X3021" t="str">
            <v>Moscow</v>
          </cell>
          <cell r="Y3021" t="str">
            <v>--</v>
          </cell>
          <cell r="Z3021" t="str">
            <v>--</v>
          </cell>
          <cell r="AA3021">
            <v>26910</v>
          </cell>
        </row>
        <row r="3022">
          <cell r="W3022" t="str">
            <v>Russia</v>
          </cell>
          <cell r="X3022" t="str">
            <v>Moscow</v>
          </cell>
          <cell r="Y3022" t="str">
            <v>--</v>
          </cell>
          <cell r="Z3022">
            <v>96875</v>
          </cell>
          <cell r="AA3022">
            <v>26910</v>
          </cell>
        </row>
        <row r="3023">
          <cell r="W3023" t="str">
            <v>Australia</v>
          </cell>
          <cell r="X3023" t="str">
            <v>Adelaide</v>
          </cell>
          <cell r="Y3023" t="str">
            <v>SA</v>
          </cell>
          <cell r="Z3023">
            <v>0</v>
          </cell>
          <cell r="AA3023">
            <v>1000</v>
          </cell>
        </row>
        <row r="3024">
          <cell r="W3024" t="str">
            <v>United States</v>
          </cell>
          <cell r="X3024" t="str">
            <v>Tucson</v>
          </cell>
          <cell r="Y3024" t="str">
            <v>AZ</v>
          </cell>
          <cell r="Z3024">
            <v>0</v>
          </cell>
          <cell r="AA3024">
            <v>0</v>
          </cell>
        </row>
        <row r="3025">
          <cell r="W3025" t="str">
            <v>United States</v>
          </cell>
          <cell r="X3025" t="str">
            <v>Waynesboro</v>
          </cell>
          <cell r="Y3025" t="str">
            <v>VA</v>
          </cell>
          <cell r="Z3025" t="str">
            <v>--</v>
          </cell>
          <cell r="AA3025" t="str">
            <v>--</v>
          </cell>
        </row>
        <row r="3026">
          <cell r="W3026" t="str">
            <v>United States</v>
          </cell>
          <cell r="X3026" t="str">
            <v>Waynesboro</v>
          </cell>
          <cell r="Y3026" t="str">
            <v>VA</v>
          </cell>
          <cell r="Z3026" t="str">
            <v>--</v>
          </cell>
          <cell r="AA3026" t="str">
            <v>--</v>
          </cell>
        </row>
        <row r="3027">
          <cell r="W3027" t="str">
            <v>United States</v>
          </cell>
          <cell r="X3027" t="str">
            <v>Waynesboro</v>
          </cell>
          <cell r="Y3027" t="str">
            <v>VA</v>
          </cell>
          <cell r="Z3027" t="str">
            <v>--</v>
          </cell>
          <cell r="AA3027" t="str">
            <v>--</v>
          </cell>
        </row>
        <row r="3028">
          <cell r="W3028" t="str">
            <v>United States</v>
          </cell>
          <cell r="X3028" t="str">
            <v>Waynesboro</v>
          </cell>
          <cell r="Y3028" t="str">
            <v>VA</v>
          </cell>
          <cell r="Z3028" t="str">
            <v>--</v>
          </cell>
          <cell r="AA3028" t="str">
            <v>--</v>
          </cell>
        </row>
        <row r="3029">
          <cell r="W3029" t="str">
            <v>United States</v>
          </cell>
          <cell r="X3029" t="str">
            <v>Waynesboro</v>
          </cell>
          <cell r="Y3029" t="str">
            <v>VA</v>
          </cell>
          <cell r="Z3029" t="str">
            <v>--</v>
          </cell>
          <cell r="AA3029" t="str">
            <v>--</v>
          </cell>
        </row>
        <row r="3030">
          <cell r="W3030" t="str">
            <v>United States</v>
          </cell>
          <cell r="X3030" t="str">
            <v>Waynesboro</v>
          </cell>
          <cell r="Y3030" t="str">
            <v>VA</v>
          </cell>
          <cell r="Z3030" t="str">
            <v>--</v>
          </cell>
          <cell r="AA3030" t="str">
            <v>--</v>
          </cell>
        </row>
        <row r="3031">
          <cell r="W3031" t="str">
            <v>United States</v>
          </cell>
          <cell r="X3031" t="str">
            <v>Waynesboro</v>
          </cell>
          <cell r="Y3031" t="str">
            <v>VA</v>
          </cell>
          <cell r="Z3031" t="str">
            <v>--</v>
          </cell>
          <cell r="AA3031" t="str">
            <v>--</v>
          </cell>
        </row>
        <row r="3032">
          <cell r="W3032" t="str">
            <v>Luxembourg</v>
          </cell>
          <cell r="X3032" t="str">
            <v>Bettembourg</v>
          </cell>
          <cell r="Y3032" t="str">
            <v>--</v>
          </cell>
          <cell r="Z3032">
            <v>48437</v>
          </cell>
          <cell r="AA3032">
            <v>15000</v>
          </cell>
        </row>
        <row r="3033">
          <cell r="W3033" t="str">
            <v>Luxembourg</v>
          </cell>
          <cell r="X3033" t="str">
            <v>Bettembourg</v>
          </cell>
          <cell r="Y3033" t="str">
            <v>--</v>
          </cell>
          <cell r="Z3033">
            <v>107639</v>
          </cell>
          <cell r="AA3033">
            <v>32099.999999999996</v>
          </cell>
        </row>
        <row r="3034">
          <cell r="W3034" t="str">
            <v>Luxembourg</v>
          </cell>
          <cell r="X3034" t="str">
            <v>Bettembourg</v>
          </cell>
          <cell r="Y3034" t="str">
            <v>--</v>
          </cell>
          <cell r="Z3034">
            <v>226042</v>
          </cell>
          <cell r="AA3034">
            <v>50825</v>
          </cell>
        </row>
        <row r="3035">
          <cell r="W3035" t="str">
            <v>United States</v>
          </cell>
          <cell r="X3035" t="str">
            <v>Las Vegas</v>
          </cell>
          <cell r="Y3035" t="str">
            <v>NV</v>
          </cell>
          <cell r="Z3035">
            <v>0</v>
          </cell>
          <cell r="AA3035">
            <v>0</v>
          </cell>
        </row>
        <row r="3036">
          <cell r="W3036" t="str">
            <v>United States</v>
          </cell>
          <cell r="X3036" t="str">
            <v>Las Vegas</v>
          </cell>
          <cell r="Y3036" t="str">
            <v>NV</v>
          </cell>
          <cell r="Z3036">
            <v>4000</v>
          </cell>
          <cell r="AA3036">
            <v>2980.8</v>
          </cell>
        </row>
        <row r="3037">
          <cell r="W3037" t="str">
            <v>United States</v>
          </cell>
          <cell r="X3037" t="str">
            <v>Las Vegas</v>
          </cell>
          <cell r="Y3037" t="str">
            <v>NV</v>
          </cell>
          <cell r="Z3037">
            <v>4000</v>
          </cell>
          <cell r="AA3037">
            <v>2980.8</v>
          </cell>
        </row>
        <row r="3038">
          <cell r="W3038" t="str">
            <v>Singapore</v>
          </cell>
          <cell r="X3038" t="str">
            <v>Singapore</v>
          </cell>
          <cell r="Y3038" t="str">
            <v>--</v>
          </cell>
          <cell r="Z3038">
            <v>20000</v>
          </cell>
          <cell r="AA3038">
            <v>13799.999999999998</v>
          </cell>
        </row>
        <row r="3039">
          <cell r="W3039" t="str">
            <v>Australia</v>
          </cell>
          <cell r="X3039" t="str">
            <v>Sydney</v>
          </cell>
          <cell r="Y3039" t="str">
            <v>NSW</v>
          </cell>
          <cell r="Z3039" t="str">
            <v>--</v>
          </cell>
          <cell r="AA3039">
            <v>9200</v>
          </cell>
        </row>
        <row r="3040">
          <cell r="W3040" t="str">
            <v>Australia</v>
          </cell>
          <cell r="X3040" t="str">
            <v>Sydney</v>
          </cell>
          <cell r="Y3040" t="str">
            <v>NSW</v>
          </cell>
          <cell r="Z3040">
            <v>70000</v>
          </cell>
          <cell r="AA3040">
            <v>18400</v>
          </cell>
        </row>
        <row r="3041">
          <cell r="W3041" t="str">
            <v>Australia</v>
          </cell>
          <cell r="X3041" t="str">
            <v>Sydney</v>
          </cell>
          <cell r="Y3041" t="str">
            <v>NSW</v>
          </cell>
          <cell r="Z3041">
            <v>87408.299999999988</v>
          </cell>
          <cell r="AA3041">
            <v>27599.999999999996</v>
          </cell>
        </row>
        <row r="3042">
          <cell r="W3042" t="str">
            <v>Nigeria</v>
          </cell>
          <cell r="X3042" t="str">
            <v>Lagos</v>
          </cell>
          <cell r="Y3042">
            <v>0</v>
          </cell>
          <cell r="Z3042">
            <v>0</v>
          </cell>
          <cell r="AA3042">
            <v>0</v>
          </cell>
        </row>
        <row r="3043">
          <cell r="W3043" t="str">
            <v>Nigeria</v>
          </cell>
          <cell r="X3043" t="str">
            <v>Lagos</v>
          </cell>
          <cell r="Y3043" t="str">
            <v>--</v>
          </cell>
          <cell r="Z3043">
            <v>37500</v>
          </cell>
          <cell r="AA3043">
            <v>8073</v>
          </cell>
        </row>
        <row r="3044">
          <cell r="W3044">
            <v>0</v>
          </cell>
          <cell r="X3044">
            <v>0</v>
          </cell>
          <cell r="Y3044">
            <v>0</v>
          </cell>
          <cell r="Z3044">
            <v>0</v>
          </cell>
          <cell r="AA3044">
            <v>18000</v>
          </cell>
        </row>
        <row r="3045">
          <cell r="W3045" t="str">
            <v>United states</v>
          </cell>
          <cell r="X3045" t="str">
            <v>Little Rock</v>
          </cell>
          <cell r="Y3045" t="str">
            <v>AR</v>
          </cell>
          <cell r="Z3045">
            <v>0</v>
          </cell>
          <cell r="AA3045">
            <v>0</v>
          </cell>
        </row>
        <row r="3046">
          <cell r="W3046">
            <v>0</v>
          </cell>
          <cell r="X3046">
            <v>0</v>
          </cell>
          <cell r="Y3046">
            <v>0</v>
          </cell>
          <cell r="Z3046" t="str">
            <v>--</v>
          </cell>
          <cell r="AA3046">
            <v>8000</v>
          </cell>
        </row>
        <row r="3047">
          <cell r="W3047" t="str">
            <v>Spain</v>
          </cell>
          <cell r="X3047" t="str">
            <v>Malaga</v>
          </cell>
          <cell r="Y3047" t="str">
            <v>--</v>
          </cell>
          <cell r="Z3047" t="str">
            <v>--</v>
          </cell>
          <cell r="AA3047" t="str">
            <v>--</v>
          </cell>
        </row>
        <row r="3048">
          <cell r="W3048" t="str">
            <v>USA</v>
          </cell>
          <cell r="X3048" t="str">
            <v>Pittsburgh</v>
          </cell>
          <cell r="Y3048" t="str">
            <v>PA</v>
          </cell>
          <cell r="Z3048">
            <v>250000</v>
          </cell>
          <cell r="AA3048">
            <v>2500</v>
          </cell>
        </row>
        <row r="3049">
          <cell r="W3049" t="str">
            <v>USA</v>
          </cell>
          <cell r="X3049" t="str">
            <v>Pittsburgh</v>
          </cell>
          <cell r="Y3049" t="str">
            <v>PA</v>
          </cell>
          <cell r="Z3049">
            <v>42000</v>
          </cell>
          <cell r="AA3049">
            <v>20000</v>
          </cell>
        </row>
        <row r="3050">
          <cell r="W3050" t="str">
            <v>USA</v>
          </cell>
          <cell r="X3050" t="str">
            <v>Pittsburgh</v>
          </cell>
          <cell r="Y3050" t="str">
            <v>PA</v>
          </cell>
          <cell r="Z3050">
            <v>65000</v>
          </cell>
          <cell r="AA3050">
            <v>30000</v>
          </cell>
        </row>
        <row r="3051">
          <cell r="W3051" t="str">
            <v>United states</v>
          </cell>
          <cell r="X3051" t="str">
            <v>boston</v>
          </cell>
          <cell r="Y3051" t="str">
            <v>MA</v>
          </cell>
          <cell r="Z3051">
            <v>920000</v>
          </cell>
          <cell r="AA3051">
            <v>298080</v>
          </cell>
        </row>
        <row r="3052">
          <cell r="W3052" t="str">
            <v xml:space="preserve">Japan </v>
          </cell>
          <cell r="X3052" t="str">
            <v>TOKYO</v>
          </cell>
          <cell r="Y3052" t="str">
            <v>--</v>
          </cell>
          <cell r="Z3052">
            <v>32291</v>
          </cell>
          <cell r="AA3052">
            <v>23766.36</v>
          </cell>
        </row>
        <row r="3053">
          <cell r="W3053" t="str">
            <v>Japan</v>
          </cell>
          <cell r="X3053" t="str">
            <v>TOKYO</v>
          </cell>
          <cell r="Y3053" t="str">
            <v>--</v>
          </cell>
          <cell r="Z3053">
            <v>96875</v>
          </cell>
          <cell r="AA3053">
            <v>71300</v>
          </cell>
        </row>
        <row r="3054">
          <cell r="W3054" t="str">
            <v>United states</v>
          </cell>
          <cell r="X3054" t="str">
            <v>Denver</v>
          </cell>
          <cell r="Y3054" t="str">
            <v>CO</v>
          </cell>
          <cell r="Z3054">
            <v>120000</v>
          </cell>
          <cell r="AA3054">
            <v>25833.599999999999</v>
          </cell>
        </row>
        <row r="3055">
          <cell r="W3055" t="str">
            <v>Indonesia</v>
          </cell>
          <cell r="X3055" t="str">
            <v>Jakarta</v>
          </cell>
          <cell r="Y3055" t="str">
            <v>--</v>
          </cell>
          <cell r="Z3055" t="str">
            <v>--</v>
          </cell>
          <cell r="AA3055" t="str">
            <v>--</v>
          </cell>
        </row>
        <row r="3056">
          <cell r="W3056" t="str">
            <v>United states</v>
          </cell>
          <cell r="X3056" t="str">
            <v>Sao Paulo</v>
          </cell>
          <cell r="Y3056" t="str">
            <v>--</v>
          </cell>
          <cell r="Z3056">
            <v>40000</v>
          </cell>
          <cell r="AA3056">
            <v>8000</v>
          </cell>
        </row>
        <row r="3057">
          <cell r="W3057" t="str">
            <v>Malaysia</v>
          </cell>
          <cell r="X3057" t="str">
            <v xml:space="preserve">Kuala  lumpur </v>
          </cell>
          <cell r="Y3057" t="str">
            <v>--</v>
          </cell>
          <cell r="Z3057" t="str">
            <v>--</v>
          </cell>
          <cell r="AA3057">
            <v>1000</v>
          </cell>
        </row>
        <row r="3058">
          <cell r="W3058">
            <v>0</v>
          </cell>
          <cell r="X3058">
            <v>0</v>
          </cell>
          <cell r="Y3058">
            <v>0</v>
          </cell>
          <cell r="Z3058">
            <v>0</v>
          </cell>
          <cell r="AA3058">
            <v>0</v>
          </cell>
        </row>
        <row r="3059">
          <cell r="W3059" t="str">
            <v>Ireland</v>
          </cell>
          <cell r="X3059" t="str">
            <v>Dublin</v>
          </cell>
          <cell r="Y3059" t="str">
            <v>--</v>
          </cell>
          <cell r="Z3059">
            <v>22000</v>
          </cell>
          <cell r="AA3059" t="str">
            <v>--</v>
          </cell>
        </row>
        <row r="3060">
          <cell r="W3060" t="str">
            <v>Turkey</v>
          </cell>
          <cell r="X3060" t="str">
            <v>Bursa</v>
          </cell>
          <cell r="Y3060" t="str">
            <v>--</v>
          </cell>
          <cell r="Z3060" t="str">
            <v>--</v>
          </cell>
          <cell r="AA3060" t="str">
            <v>--</v>
          </cell>
        </row>
        <row r="3061">
          <cell r="W3061" t="str">
            <v>Qatar</v>
          </cell>
          <cell r="X3061" t="str">
            <v>Doha</v>
          </cell>
          <cell r="Y3061" t="str">
            <v>--</v>
          </cell>
          <cell r="Z3061" t="str">
            <v>--</v>
          </cell>
          <cell r="AA3061">
            <v>3961.1151999999997</v>
          </cell>
        </row>
        <row r="3062">
          <cell r="W3062" t="str">
            <v>Qatar</v>
          </cell>
          <cell r="X3062" t="str">
            <v>Doha</v>
          </cell>
          <cell r="Y3062" t="str">
            <v>--</v>
          </cell>
          <cell r="Z3062" t="str">
            <v>--</v>
          </cell>
          <cell r="AA3062">
            <v>5189.0609119999999</v>
          </cell>
        </row>
        <row r="3063">
          <cell r="W3063" t="str">
            <v>Qatar</v>
          </cell>
          <cell r="X3063" t="str">
            <v>Doha</v>
          </cell>
          <cell r="Y3063" t="str">
            <v>--</v>
          </cell>
          <cell r="Z3063" t="str">
            <v>--</v>
          </cell>
          <cell r="AA3063">
            <v>29708.363999999998</v>
          </cell>
        </row>
        <row r="3064">
          <cell r="W3064" t="str">
            <v> India</v>
          </cell>
          <cell r="X3064" t="str">
            <v>Berhampore</v>
          </cell>
          <cell r="Y3064" t="str">
            <v>West Bengal</v>
          </cell>
          <cell r="Z3064" t="str">
            <v>--</v>
          </cell>
          <cell r="AA3064" t="str">
            <v>--</v>
          </cell>
        </row>
        <row r="3065">
          <cell r="W3065" t="str">
            <v>Russia</v>
          </cell>
          <cell r="X3065" t="str">
            <v>Moscow</v>
          </cell>
          <cell r="Y3065" t="str">
            <v>--</v>
          </cell>
          <cell r="Z3065" t="str">
            <v>--</v>
          </cell>
          <cell r="AA3065">
            <v>74400</v>
          </cell>
        </row>
        <row r="3066">
          <cell r="W3066" t="str">
            <v>United states</v>
          </cell>
          <cell r="X3066" t="str">
            <v>Fall River</v>
          </cell>
          <cell r="Y3066" t="str">
            <v>MA</v>
          </cell>
          <cell r="Z3066">
            <v>0</v>
          </cell>
          <cell r="AA3066">
            <v>0</v>
          </cell>
        </row>
        <row r="3067">
          <cell r="W3067" t="str">
            <v>Canada</v>
          </cell>
          <cell r="X3067" t="str">
            <v>Kelowna</v>
          </cell>
          <cell r="Y3067" t="str">
            <v>BC</v>
          </cell>
          <cell r="Z3067" t="str">
            <v>--</v>
          </cell>
          <cell r="AA3067">
            <v>1080</v>
          </cell>
        </row>
        <row r="3068">
          <cell r="W3068" t="str">
            <v>Australia</v>
          </cell>
          <cell r="X3068" t="str">
            <v>Melbourne</v>
          </cell>
          <cell r="Y3068" t="str">
            <v>VIC</v>
          </cell>
          <cell r="Z3068">
            <v>14531</v>
          </cell>
          <cell r="AA3068">
            <v>8073</v>
          </cell>
        </row>
        <row r="3069">
          <cell r="W3069" t="str">
            <v>Canada</v>
          </cell>
          <cell r="X3069" t="str">
            <v>Toronto</v>
          </cell>
          <cell r="Y3069" t="str">
            <v>ON</v>
          </cell>
          <cell r="Z3069">
            <v>6000</v>
          </cell>
          <cell r="AA3069">
            <v>4500</v>
          </cell>
        </row>
        <row r="3070">
          <cell r="W3070">
            <v>0</v>
          </cell>
          <cell r="X3070">
            <v>0</v>
          </cell>
          <cell r="Y3070">
            <v>0</v>
          </cell>
          <cell r="Z3070">
            <v>0</v>
          </cell>
          <cell r="AA3070" t="str">
            <v>--</v>
          </cell>
        </row>
        <row r="3071">
          <cell r="W3071" t="str">
            <v>Australia</v>
          </cell>
          <cell r="X3071" t="str">
            <v>Sydney</v>
          </cell>
          <cell r="Y3071" t="str">
            <v>NSW</v>
          </cell>
          <cell r="Z3071">
            <v>43431.299999999996</v>
          </cell>
          <cell r="AA3071">
            <v>919.99999999999989</v>
          </cell>
        </row>
        <row r="3072">
          <cell r="W3072" t="str">
            <v>Australia</v>
          </cell>
          <cell r="X3072" t="str">
            <v>Sydney</v>
          </cell>
          <cell r="Y3072" t="str">
            <v>NSW</v>
          </cell>
          <cell r="Z3072">
            <v>5920</v>
          </cell>
          <cell r="AA3072">
            <v>2707.56</v>
          </cell>
        </row>
        <row r="3073">
          <cell r="W3073" t="str">
            <v>Australia</v>
          </cell>
          <cell r="X3073" t="str">
            <v>Sydney</v>
          </cell>
          <cell r="Y3073" t="str">
            <v>NSW</v>
          </cell>
          <cell r="Z3073">
            <v>31030</v>
          </cell>
          <cell r="AA3073">
            <v>4815</v>
          </cell>
        </row>
        <row r="3074">
          <cell r="W3074" t="str">
            <v>Australia</v>
          </cell>
          <cell r="X3074" t="str">
            <v>Sydney</v>
          </cell>
          <cell r="Y3074" t="str">
            <v>NSW</v>
          </cell>
          <cell r="Z3074">
            <v>9200</v>
          </cell>
          <cell r="AA3074">
            <v>5000</v>
          </cell>
        </row>
        <row r="3075">
          <cell r="W3075" t="str">
            <v>Australia</v>
          </cell>
          <cell r="X3075" t="str">
            <v>Sydney</v>
          </cell>
          <cell r="Y3075" t="str">
            <v>NSW</v>
          </cell>
          <cell r="Z3075">
            <v>0</v>
          </cell>
          <cell r="AA3075">
            <v>6313</v>
          </cell>
        </row>
        <row r="3076">
          <cell r="W3076" t="str">
            <v>Australia</v>
          </cell>
          <cell r="X3076" t="str">
            <v>Melbourne</v>
          </cell>
          <cell r="Y3076" t="str">
            <v>VIC</v>
          </cell>
          <cell r="Z3076">
            <v>32356</v>
          </cell>
          <cell r="AA3076">
            <v>6609</v>
          </cell>
        </row>
        <row r="3077">
          <cell r="W3077" t="str">
            <v>Australia</v>
          </cell>
          <cell r="X3077" t="str">
            <v>Sydney</v>
          </cell>
          <cell r="Y3077" t="str">
            <v>NSW</v>
          </cell>
          <cell r="Z3077" t="str">
            <v>--</v>
          </cell>
          <cell r="AA3077">
            <v>10000</v>
          </cell>
        </row>
        <row r="3078">
          <cell r="W3078" t="str">
            <v>Australia</v>
          </cell>
          <cell r="X3078" t="str">
            <v>Sydney</v>
          </cell>
          <cell r="Y3078" t="str">
            <v>NSW</v>
          </cell>
          <cell r="Z3078">
            <v>0</v>
          </cell>
          <cell r="AA3078">
            <v>19046</v>
          </cell>
        </row>
        <row r="3079">
          <cell r="W3079" t="str">
            <v>Australia</v>
          </cell>
          <cell r="X3079" t="str">
            <v>Melbourne</v>
          </cell>
          <cell r="Y3079" t="str">
            <v>VIC</v>
          </cell>
          <cell r="Z3079">
            <v>58868</v>
          </cell>
          <cell r="AA3079">
            <v>38212</v>
          </cell>
        </row>
        <row r="3080">
          <cell r="W3080" t="str">
            <v>Australia</v>
          </cell>
          <cell r="X3080" t="str">
            <v>Sydney</v>
          </cell>
          <cell r="Y3080" t="str">
            <v>NSW</v>
          </cell>
          <cell r="Z3080">
            <v>180000</v>
          </cell>
          <cell r="AA3080">
            <v>77000</v>
          </cell>
        </row>
        <row r="3081">
          <cell r="W3081" t="str">
            <v>China</v>
          </cell>
          <cell r="X3081" t="str">
            <v>Morristown</v>
          </cell>
          <cell r="Y3081" t="str">
            <v>NJ</v>
          </cell>
          <cell r="Z3081">
            <v>0</v>
          </cell>
          <cell r="AA3081">
            <v>4100</v>
          </cell>
        </row>
        <row r="3082">
          <cell r="W3082" t="str">
            <v>United states</v>
          </cell>
          <cell r="X3082" t="str">
            <v>Morristown</v>
          </cell>
          <cell r="Y3082" t="str">
            <v>NJ</v>
          </cell>
          <cell r="Z3082">
            <v>21000</v>
          </cell>
          <cell r="AA3082">
            <v>20000</v>
          </cell>
        </row>
        <row r="3083">
          <cell r="W3083" t="str">
            <v>United States</v>
          </cell>
          <cell r="X3083" t="str">
            <v>Miami</v>
          </cell>
          <cell r="Y3083" t="str">
            <v>FL</v>
          </cell>
          <cell r="Z3083">
            <v>100000</v>
          </cell>
          <cell r="AA3083">
            <v>10000</v>
          </cell>
        </row>
        <row r="3084">
          <cell r="W3084" t="str">
            <v>United States</v>
          </cell>
          <cell r="X3084" t="str">
            <v>Miami</v>
          </cell>
          <cell r="Y3084" t="str">
            <v>FL</v>
          </cell>
          <cell r="Z3084">
            <v>10000</v>
          </cell>
          <cell r="AA3084">
            <v>7000</v>
          </cell>
        </row>
        <row r="3085">
          <cell r="W3085" t="str">
            <v>Australia</v>
          </cell>
          <cell r="X3085" t="str">
            <v>Kilsyth South</v>
          </cell>
          <cell r="Y3085" t="str">
            <v>VIC</v>
          </cell>
          <cell r="Z3085" t="str">
            <v>--</v>
          </cell>
          <cell r="AA3085">
            <v>3000</v>
          </cell>
        </row>
        <row r="3086">
          <cell r="W3086" t="str">
            <v>United States</v>
          </cell>
          <cell r="X3086" t="str">
            <v>Irvine</v>
          </cell>
          <cell r="Y3086" t="str">
            <v>CA</v>
          </cell>
          <cell r="Z3086">
            <v>0</v>
          </cell>
          <cell r="AA3086">
            <v>1000</v>
          </cell>
        </row>
        <row r="3087">
          <cell r="W3087" t="str">
            <v>Colombia</v>
          </cell>
          <cell r="X3087" t="str">
            <v>Medellin</v>
          </cell>
          <cell r="Y3087" t="str">
            <v>Antioquia</v>
          </cell>
          <cell r="Z3087" t="str">
            <v>--</v>
          </cell>
          <cell r="AA3087">
            <v>1722</v>
          </cell>
        </row>
        <row r="3088">
          <cell r="W3088" t="str">
            <v>Colombia</v>
          </cell>
          <cell r="X3088" t="str">
            <v>Medellin</v>
          </cell>
          <cell r="Y3088" t="str">
            <v>Antioquia</v>
          </cell>
          <cell r="Z3088" t="str">
            <v>--</v>
          </cell>
          <cell r="AA3088">
            <v>6781</v>
          </cell>
        </row>
        <row r="3089">
          <cell r="W3089" t="str">
            <v>Colombia</v>
          </cell>
          <cell r="X3089" t="str">
            <v>Medellin</v>
          </cell>
          <cell r="Y3089" t="str">
            <v>Antioquia</v>
          </cell>
          <cell r="Z3089" t="str">
            <v>--</v>
          </cell>
          <cell r="AA3089" t="str">
            <v>--</v>
          </cell>
        </row>
        <row r="3090">
          <cell r="W3090" t="str">
            <v>Colombia</v>
          </cell>
          <cell r="X3090" t="str">
            <v>Medellin</v>
          </cell>
          <cell r="Y3090" t="str">
            <v>Antioquia</v>
          </cell>
          <cell r="Z3090" t="str">
            <v>--</v>
          </cell>
          <cell r="AA3090" t="str">
            <v>--</v>
          </cell>
        </row>
        <row r="3091">
          <cell r="W3091" t="str">
            <v>UNITED STATES</v>
          </cell>
          <cell r="X3091" t="str">
            <v>waltham</v>
          </cell>
          <cell r="Y3091" t="str">
            <v>MA</v>
          </cell>
          <cell r="Z3091">
            <v>10000</v>
          </cell>
          <cell r="AA3091">
            <v>5000</v>
          </cell>
        </row>
        <row r="3092">
          <cell r="W3092" t="str">
            <v>Germany</v>
          </cell>
          <cell r="X3092" t="str">
            <v>Regensburg</v>
          </cell>
          <cell r="Y3092" t="str">
            <v>--</v>
          </cell>
          <cell r="Z3092" t="str">
            <v>--</v>
          </cell>
          <cell r="AA3092" t="str">
            <v>--</v>
          </cell>
        </row>
        <row r="3093">
          <cell r="W3093" t="str">
            <v>Germany</v>
          </cell>
          <cell r="X3093" t="str">
            <v>Regensburg</v>
          </cell>
          <cell r="Y3093" t="str">
            <v>--</v>
          </cell>
          <cell r="Z3093" t="str">
            <v>--</v>
          </cell>
          <cell r="AA3093" t="str">
            <v>--</v>
          </cell>
        </row>
        <row r="3094">
          <cell r="W3094" t="str">
            <v>Germany</v>
          </cell>
          <cell r="X3094" t="str">
            <v>Regensburg</v>
          </cell>
          <cell r="Y3094" t="str">
            <v>--</v>
          </cell>
          <cell r="Z3094" t="str">
            <v>--</v>
          </cell>
          <cell r="AA3094" t="str">
            <v>--</v>
          </cell>
        </row>
        <row r="3095">
          <cell r="W3095" t="str">
            <v>Germany</v>
          </cell>
          <cell r="X3095" t="str">
            <v>Minden</v>
          </cell>
          <cell r="Y3095">
            <v>0</v>
          </cell>
          <cell r="Z3095">
            <v>8560</v>
          </cell>
          <cell r="AA3095">
            <v>4280</v>
          </cell>
        </row>
        <row r="3096">
          <cell r="W3096" t="str">
            <v>India</v>
          </cell>
          <cell r="X3096" t="str">
            <v>Gurgaon</v>
          </cell>
          <cell r="Y3096" t="str">
            <v>Haryana</v>
          </cell>
          <cell r="Z3096" t="str">
            <v>--</v>
          </cell>
          <cell r="AA3096">
            <v>4600</v>
          </cell>
        </row>
        <row r="3097">
          <cell r="W3097" t="str">
            <v>India</v>
          </cell>
          <cell r="X3097" t="str">
            <v>Gurgaon</v>
          </cell>
          <cell r="Y3097" t="str">
            <v>Haryana</v>
          </cell>
          <cell r="Z3097">
            <v>17000</v>
          </cell>
          <cell r="AA3097">
            <v>7359.9999999999991</v>
          </cell>
        </row>
        <row r="3098">
          <cell r="W3098" t="str">
            <v>India</v>
          </cell>
          <cell r="X3098" t="str">
            <v>Gurgaon</v>
          </cell>
          <cell r="Y3098" t="str">
            <v>Haryana</v>
          </cell>
          <cell r="Z3098">
            <v>22000</v>
          </cell>
          <cell r="AA3098">
            <v>9200</v>
          </cell>
        </row>
        <row r="3099">
          <cell r="W3099" t="str">
            <v>UNITED STATES</v>
          </cell>
          <cell r="X3099" t="str">
            <v>New Haven</v>
          </cell>
          <cell r="Y3099" t="str">
            <v xml:space="preserve">CT </v>
          </cell>
          <cell r="Z3099">
            <v>138116</v>
          </cell>
          <cell r="AA3099">
            <v>17020</v>
          </cell>
        </row>
        <row r="3100">
          <cell r="W3100" t="str">
            <v>UNITED STATES</v>
          </cell>
          <cell r="X3100" t="str">
            <v>New Haven</v>
          </cell>
          <cell r="Y3100" t="str">
            <v xml:space="preserve">CT </v>
          </cell>
          <cell r="Z3100" t="str">
            <v>31,744 </v>
          </cell>
          <cell r="AA3100">
            <v>29807.999999999996</v>
          </cell>
        </row>
        <row r="3101">
          <cell r="W3101" t="str">
            <v>United states</v>
          </cell>
          <cell r="X3101" t="str">
            <v>Beijing</v>
          </cell>
          <cell r="Y3101" t="str">
            <v>WY</v>
          </cell>
          <cell r="Z3101">
            <v>0</v>
          </cell>
          <cell r="AA3101">
            <v>0</v>
          </cell>
        </row>
        <row r="3102">
          <cell r="W3102" t="str">
            <v>China</v>
          </cell>
          <cell r="X3102" t="str">
            <v>Beijing</v>
          </cell>
          <cell r="Y3102" t="str">
            <v>WY</v>
          </cell>
          <cell r="Z3102">
            <v>0</v>
          </cell>
          <cell r="AA3102">
            <v>0</v>
          </cell>
        </row>
        <row r="3103">
          <cell r="W3103" t="str">
            <v>South Africa</v>
          </cell>
          <cell r="X3103" t="str">
            <v>Fairlands</v>
          </cell>
          <cell r="Y3103" t="str">
            <v>--</v>
          </cell>
          <cell r="Z3103" t="str">
            <v>--</v>
          </cell>
          <cell r="AA3103" t="str">
            <v>--</v>
          </cell>
        </row>
        <row r="3104">
          <cell r="W3104">
            <v>0</v>
          </cell>
          <cell r="X3104">
            <v>0</v>
          </cell>
          <cell r="Y3104">
            <v>0</v>
          </cell>
          <cell r="Z3104">
            <v>0</v>
          </cell>
          <cell r="AA3104">
            <v>5350</v>
          </cell>
        </row>
        <row r="3105">
          <cell r="W3105" t="str">
            <v>Nigeria</v>
          </cell>
          <cell r="X3105">
            <v>0</v>
          </cell>
          <cell r="Y3105">
            <v>0</v>
          </cell>
          <cell r="Z3105">
            <v>0</v>
          </cell>
          <cell r="AA3105">
            <v>0</v>
          </cell>
        </row>
        <row r="3106">
          <cell r="W3106" t="str">
            <v>Canada</v>
          </cell>
          <cell r="X3106" t="str">
            <v>Toronto</v>
          </cell>
          <cell r="Y3106" t="str">
            <v>ON</v>
          </cell>
          <cell r="Z3106">
            <v>1880</v>
          </cell>
          <cell r="AA3106">
            <v>1500</v>
          </cell>
        </row>
        <row r="3107">
          <cell r="W3107" t="str">
            <v>Canada</v>
          </cell>
          <cell r="X3107" t="str">
            <v>Brampton</v>
          </cell>
          <cell r="Y3107" t="str">
            <v>ON</v>
          </cell>
          <cell r="Z3107">
            <v>50000</v>
          </cell>
          <cell r="AA3107">
            <v>25920</v>
          </cell>
        </row>
        <row r="3108">
          <cell r="W3108" t="str">
            <v>United States</v>
          </cell>
          <cell r="X3108" t="str">
            <v>Canyon Country</v>
          </cell>
          <cell r="Y3108" t="str">
            <v>CA</v>
          </cell>
          <cell r="Z3108">
            <v>0</v>
          </cell>
          <cell r="AA3108">
            <v>5000</v>
          </cell>
        </row>
        <row r="3109">
          <cell r="W3109" t="str">
            <v>Germany</v>
          </cell>
          <cell r="X3109" t="str">
            <v>Düsseldorf</v>
          </cell>
          <cell r="Y3109" t="str">
            <v>--</v>
          </cell>
          <cell r="Z3109" t="str">
            <v>--</v>
          </cell>
          <cell r="AA3109" t="str">
            <v>--</v>
          </cell>
        </row>
        <row r="3110">
          <cell r="W3110" t="str">
            <v>Germany</v>
          </cell>
          <cell r="X3110" t="str">
            <v>Düsseldorf</v>
          </cell>
          <cell r="Y3110" t="str">
            <v>--</v>
          </cell>
          <cell r="Z3110" t="str">
            <v>--</v>
          </cell>
          <cell r="AA3110" t="str">
            <v>--</v>
          </cell>
        </row>
        <row r="3111">
          <cell r="W3111" t="str">
            <v>Germany</v>
          </cell>
          <cell r="X3111" t="str">
            <v>Düsseldorf</v>
          </cell>
          <cell r="Y3111" t="str">
            <v>--</v>
          </cell>
          <cell r="Z3111" t="str">
            <v>--</v>
          </cell>
          <cell r="AA3111" t="str">
            <v>--</v>
          </cell>
        </row>
        <row r="3112">
          <cell r="W3112" t="str">
            <v>United States</v>
          </cell>
          <cell r="X3112" t="str">
            <v>Los Angeles</v>
          </cell>
          <cell r="Y3112" t="str">
            <v>CA</v>
          </cell>
          <cell r="Z3112">
            <v>0</v>
          </cell>
          <cell r="AA3112">
            <v>1000</v>
          </cell>
        </row>
        <row r="3113">
          <cell r="W3113" t="str">
            <v>Malaysia</v>
          </cell>
          <cell r="X3113" t="str">
            <v>Cyberjaya</v>
          </cell>
          <cell r="Y3113" t="str">
            <v>--</v>
          </cell>
          <cell r="Z3113">
            <v>68000</v>
          </cell>
          <cell r="AA3113">
            <v>34500</v>
          </cell>
        </row>
        <row r="3114">
          <cell r="W3114" t="str">
            <v>Malaysia</v>
          </cell>
          <cell r="X3114" t="str">
            <v>Cyberjaya</v>
          </cell>
          <cell r="Y3114" t="str">
            <v>--</v>
          </cell>
          <cell r="Z3114">
            <v>0</v>
          </cell>
          <cell r="AA3114">
            <v>45000</v>
          </cell>
        </row>
        <row r="3115">
          <cell r="W3115" t="str">
            <v>USA</v>
          </cell>
          <cell r="X3115" t="str">
            <v>Cleveland</v>
          </cell>
          <cell r="Y3115" t="str">
            <v>OH</v>
          </cell>
          <cell r="Z3115" t="str">
            <v>--</v>
          </cell>
          <cell r="AA3115">
            <v>1000</v>
          </cell>
        </row>
        <row r="3116">
          <cell r="W3116" t="str">
            <v>United States</v>
          </cell>
          <cell r="X3116" t="str">
            <v>Clifton</v>
          </cell>
          <cell r="Y3116" t="str">
            <v>NJ</v>
          </cell>
          <cell r="Z3116" t="str">
            <v>--</v>
          </cell>
          <cell r="AA3116">
            <v>5000</v>
          </cell>
        </row>
        <row r="3117">
          <cell r="W3117" t="str">
            <v>United States</v>
          </cell>
          <cell r="X3117" t="str">
            <v>Marietta</v>
          </cell>
          <cell r="Y3117" t="str">
            <v>GA</v>
          </cell>
          <cell r="Z3117">
            <v>73000</v>
          </cell>
          <cell r="AA3117">
            <v>30000</v>
          </cell>
        </row>
        <row r="3118">
          <cell r="W3118" t="str">
            <v>United States</v>
          </cell>
          <cell r="X3118" t="str">
            <v>Andover</v>
          </cell>
          <cell r="Y3118" t="str">
            <v>MA</v>
          </cell>
          <cell r="Z3118" t="str">
            <v>--</v>
          </cell>
          <cell r="AA3118">
            <v>13799.999999999998</v>
          </cell>
        </row>
        <row r="3119">
          <cell r="W3119" t="str">
            <v>United States</v>
          </cell>
          <cell r="X3119" t="str">
            <v>Andover</v>
          </cell>
          <cell r="Y3119" t="str">
            <v>MA</v>
          </cell>
          <cell r="Z3119" t="str">
            <v>--</v>
          </cell>
          <cell r="AA3119">
            <v>9936</v>
          </cell>
        </row>
        <row r="3120">
          <cell r="W3120" t="str">
            <v>United States</v>
          </cell>
          <cell r="X3120" t="str">
            <v>Andover</v>
          </cell>
          <cell r="Y3120" t="str">
            <v>MA</v>
          </cell>
          <cell r="Z3120">
            <v>20000</v>
          </cell>
          <cell r="AA3120">
            <v>14903.999999999998</v>
          </cell>
        </row>
        <row r="3121">
          <cell r="W3121" t="str">
            <v>United States</v>
          </cell>
          <cell r="X3121" t="str">
            <v>Andover</v>
          </cell>
          <cell r="Y3121" t="str">
            <v>MA</v>
          </cell>
          <cell r="Z3121">
            <v>52000</v>
          </cell>
          <cell r="AA3121">
            <v>19872</v>
          </cell>
        </row>
        <row r="3122">
          <cell r="W3122" t="str">
            <v>United States</v>
          </cell>
          <cell r="X3122" t="str">
            <v>Andover</v>
          </cell>
          <cell r="Y3122" t="str">
            <v>MA</v>
          </cell>
          <cell r="Z3122">
            <v>25000</v>
          </cell>
          <cell r="AA3122">
            <v>5000</v>
          </cell>
        </row>
        <row r="3123">
          <cell r="W3123" t="str">
            <v>United States</v>
          </cell>
          <cell r="X3123" t="str">
            <v>Andover</v>
          </cell>
          <cell r="Y3123" t="str">
            <v>MA</v>
          </cell>
          <cell r="Z3123">
            <v>16750</v>
          </cell>
          <cell r="AA3123">
            <v>10000</v>
          </cell>
        </row>
        <row r="3124">
          <cell r="W3124" t="str">
            <v>United States</v>
          </cell>
          <cell r="X3124" t="str">
            <v>Andover</v>
          </cell>
          <cell r="Y3124" t="str">
            <v>MA</v>
          </cell>
          <cell r="Z3124">
            <v>34000</v>
          </cell>
          <cell r="AA3124">
            <v>10000</v>
          </cell>
        </row>
        <row r="3125">
          <cell r="W3125" t="str">
            <v>United States</v>
          </cell>
          <cell r="X3125" t="str">
            <v>Andover</v>
          </cell>
          <cell r="Y3125" t="str">
            <v>MA</v>
          </cell>
          <cell r="Z3125">
            <v>119271</v>
          </cell>
          <cell r="AA3125">
            <v>22000</v>
          </cell>
        </row>
        <row r="3126">
          <cell r="W3126" t="str">
            <v>United States</v>
          </cell>
          <cell r="X3126" t="str">
            <v>San Bruno</v>
          </cell>
          <cell r="Y3126" t="str">
            <v>CA</v>
          </cell>
          <cell r="Z3126">
            <v>32000</v>
          </cell>
          <cell r="AA3126" t="str">
            <v>--</v>
          </cell>
        </row>
        <row r="3127">
          <cell r="W3127" t="str">
            <v>USA</v>
          </cell>
          <cell r="X3127" t="str">
            <v>Cleveland</v>
          </cell>
          <cell r="Y3127" t="str">
            <v>OH</v>
          </cell>
          <cell r="Z3127" t="str">
            <v>--</v>
          </cell>
          <cell r="AA3127">
            <v>5000</v>
          </cell>
        </row>
        <row r="3128">
          <cell r="W3128" t="str">
            <v>USA</v>
          </cell>
          <cell r="X3128" t="str">
            <v>Cleveland</v>
          </cell>
          <cell r="Y3128" t="str">
            <v>OH</v>
          </cell>
          <cell r="Z3128" t="str">
            <v>--</v>
          </cell>
          <cell r="AA3128">
            <v>5000</v>
          </cell>
        </row>
        <row r="3129">
          <cell r="W3129" t="str">
            <v>United States</v>
          </cell>
          <cell r="X3129" t="str">
            <v>Omaha</v>
          </cell>
          <cell r="Y3129" t="str">
            <v>NE</v>
          </cell>
          <cell r="Z3129">
            <v>36000</v>
          </cell>
          <cell r="AA3129">
            <v>8000</v>
          </cell>
        </row>
        <row r="3130">
          <cell r="W3130" t="str">
            <v>United States</v>
          </cell>
          <cell r="X3130" t="str">
            <v>Omaha</v>
          </cell>
          <cell r="Y3130" t="str">
            <v>NE</v>
          </cell>
          <cell r="Z3130">
            <v>70756</v>
          </cell>
          <cell r="AA3130">
            <v>24000</v>
          </cell>
        </row>
        <row r="3131">
          <cell r="W3131" t="str">
            <v>Japan</v>
          </cell>
          <cell r="X3131" t="str">
            <v>Tokyo</v>
          </cell>
          <cell r="Y3131" t="str">
            <v>--</v>
          </cell>
          <cell r="Z3131" t="str">
            <v>--</v>
          </cell>
          <cell r="AA3131">
            <v>11882.720000000001</v>
          </cell>
        </row>
        <row r="3132">
          <cell r="W3132" t="str">
            <v>United States</v>
          </cell>
          <cell r="X3132" t="str">
            <v>Hatfield</v>
          </cell>
          <cell r="Y3132" t="str">
            <v>PA</v>
          </cell>
          <cell r="Z3132">
            <v>17784</v>
          </cell>
          <cell r="AA3132">
            <v>6955.2</v>
          </cell>
        </row>
        <row r="3133">
          <cell r="W3133" t="str">
            <v> India</v>
          </cell>
          <cell r="X3133" t="str">
            <v>Ahmedabad</v>
          </cell>
          <cell r="Y3133" t="str">
            <v>Gujarat</v>
          </cell>
          <cell r="Z3133" t="str">
            <v>--</v>
          </cell>
          <cell r="AA3133" t="str">
            <v>--</v>
          </cell>
        </row>
        <row r="3134">
          <cell r="W3134" t="str">
            <v>United States</v>
          </cell>
          <cell r="X3134" t="str">
            <v>Farmers Branch</v>
          </cell>
          <cell r="Y3134" t="str">
            <v>TX</v>
          </cell>
          <cell r="Z3134" t="str">
            <v>--</v>
          </cell>
          <cell r="AA3134">
            <v>4968</v>
          </cell>
        </row>
        <row r="3135">
          <cell r="W3135" t="str">
            <v>United States</v>
          </cell>
          <cell r="X3135" t="str">
            <v>Farmers Branch</v>
          </cell>
          <cell r="Y3135" t="str">
            <v>TX</v>
          </cell>
          <cell r="Z3135" t="str">
            <v>--</v>
          </cell>
          <cell r="AA3135">
            <v>1987.1999999999998</v>
          </cell>
        </row>
        <row r="3136">
          <cell r="W3136" t="str">
            <v>South Africa</v>
          </cell>
          <cell r="X3136">
            <v>0</v>
          </cell>
          <cell r="Y3136">
            <v>0</v>
          </cell>
          <cell r="Z3136">
            <v>0</v>
          </cell>
          <cell r="AA3136">
            <v>0</v>
          </cell>
        </row>
        <row r="3137">
          <cell r="W3137" t="str">
            <v>South Africa</v>
          </cell>
          <cell r="X3137">
            <v>0</v>
          </cell>
          <cell r="Y3137">
            <v>0</v>
          </cell>
          <cell r="Z3137">
            <v>0</v>
          </cell>
          <cell r="AA3137">
            <v>0</v>
          </cell>
        </row>
        <row r="3138">
          <cell r="W3138" t="str">
            <v>Austria</v>
          </cell>
          <cell r="X3138" t="str">
            <v>Vienna</v>
          </cell>
          <cell r="Y3138" t="str">
            <v>--</v>
          </cell>
          <cell r="Z3138">
            <v>7489.9999999999991</v>
          </cell>
          <cell r="AA3138">
            <v>4280</v>
          </cell>
        </row>
        <row r="3139">
          <cell r="W3139" t="str">
            <v>Hong Kong SAR, China</v>
          </cell>
          <cell r="X3139" t="str">
            <v>Kwai Chung, </v>
          </cell>
          <cell r="Y3139" t="str">
            <v>--</v>
          </cell>
          <cell r="Z3139" t="str">
            <v>--</v>
          </cell>
          <cell r="AA3139">
            <v>9200</v>
          </cell>
        </row>
        <row r="3140">
          <cell r="W3140" t="str">
            <v>United States</v>
          </cell>
          <cell r="X3140" t="str">
            <v>El Segundo</v>
          </cell>
          <cell r="Y3140" t="str">
            <v>CA</v>
          </cell>
          <cell r="Z3140">
            <v>67000</v>
          </cell>
          <cell r="AA3140">
            <v>15000</v>
          </cell>
        </row>
        <row r="3141">
          <cell r="W3141" t="str">
            <v>United States</v>
          </cell>
          <cell r="X3141" t="str">
            <v>El Segundo</v>
          </cell>
          <cell r="Y3141" t="str">
            <v>CA</v>
          </cell>
          <cell r="Z3141">
            <v>132240</v>
          </cell>
          <cell r="AA3141">
            <v>40000</v>
          </cell>
        </row>
        <row r="3142">
          <cell r="W3142" t="str">
            <v>United States</v>
          </cell>
          <cell r="X3142" t="str">
            <v>El Segundo</v>
          </cell>
          <cell r="Y3142" t="str">
            <v>CA</v>
          </cell>
          <cell r="Z3142">
            <v>226943</v>
          </cell>
          <cell r="AA3142">
            <v>50000</v>
          </cell>
        </row>
        <row r="3143">
          <cell r="W3143" t="str">
            <v>Colombia</v>
          </cell>
          <cell r="X3143" t="str">
            <v>Cali</v>
          </cell>
          <cell r="Y3143" t="str">
            <v>--</v>
          </cell>
          <cell r="Z3143" t="str">
            <v>--</v>
          </cell>
          <cell r="AA3143">
            <v>1400</v>
          </cell>
        </row>
        <row r="3144">
          <cell r="W3144" t="str">
            <v>Canada</v>
          </cell>
          <cell r="X3144" t="str">
            <v>Brampton</v>
          </cell>
          <cell r="Y3144" t="str">
            <v>ON</v>
          </cell>
          <cell r="Z3144" t="str">
            <v>--</v>
          </cell>
          <cell r="AA3144">
            <v>14400</v>
          </cell>
        </row>
        <row r="3145">
          <cell r="W3145" t="str">
            <v>Canada</v>
          </cell>
          <cell r="X3145" t="str">
            <v>Brampton</v>
          </cell>
          <cell r="Y3145" t="str">
            <v>ON</v>
          </cell>
          <cell r="Z3145">
            <v>50000</v>
          </cell>
          <cell r="AA3145">
            <v>20736</v>
          </cell>
        </row>
        <row r="3146">
          <cell r="W3146" t="str">
            <v>Canada</v>
          </cell>
          <cell r="X3146" t="str">
            <v>Brampton</v>
          </cell>
          <cell r="Y3146" t="str">
            <v>ON</v>
          </cell>
          <cell r="Z3146">
            <v>0</v>
          </cell>
          <cell r="AA3146">
            <v>17820</v>
          </cell>
        </row>
        <row r="3147">
          <cell r="W3147" t="str">
            <v>India</v>
          </cell>
          <cell r="X3147" t="str">
            <v>Noida</v>
          </cell>
          <cell r="Y3147" t="str">
            <v> U.P</v>
          </cell>
          <cell r="Z3147" t="str">
            <v>--</v>
          </cell>
          <cell r="AA3147" t="str">
            <v>--</v>
          </cell>
        </row>
        <row r="3148">
          <cell r="W3148" t="str">
            <v>India</v>
          </cell>
          <cell r="X3148" t="str">
            <v>Noida</v>
          </cell>
          <cell r="Y3148" t="str">
            <v> U.P</v>
          </cell>
          <cell r="Z3148" t="str">
            <v>--</v>
          </cell>
          <cell r="AA3148" t="str">
            <v>--</v>
          </cell>
        </row>
        <row r="3149">
          <cell r="W3149" t="str">
            <v>India</v>
          </cell>
          <cell r="X3149" t="str">
            <v>Noida</v>
          </cell>
          <cell r="Y3149" t="str">
            <v> U.P</v>
          </cell>
          <cell r="Z3149" t="str">
            <v>--</v>
          </cell>
          <cell r="AA3149" t="str">
            <v>--</v>
          </cell>
        </row>
        <row r="3150">
          <cell r="W3150" t="str">
            <v>India</v>
          </cell>
          <cell r="X3150" t="str">
            <v>Noida</v>
          </cell>
          <cell r="Y3150" t="str">
            <v> U.P</v>
          </cell>
          <cell r="Z3150" t="str">
            <v>--</v>
          </cell>
          <cell r="AA3150" t="str">
            <v>--</v>
          </cell>
        </row>
        <row r="3151">
          <cell r="W3151" t="str">
            <v>India</v>
          </cell>
          <cell r="X3151" t="str">
            <v>Noida</v>
          </cell>
          <cell r="Y3151" t="str">
            <v> U.P</v>
          </cell>
          <cell r="Z3151" t="str">
            <v>--</v>
          </cell>
          <cell r="AA3151" t="str">
            <v>--</v>
          </cell>
        </row>
        <row r="3152">
          <cell r="W3152" t="str">
            <v>India</v>
          </cell>
          <cell r="X3152" t="str">
            <v>Noida</v>
          </cell>
          <cell r="Y3152" t="str">
            <v> U.P</v>
          </cell>
          <cell r="Z3152" t="str">
            <v>--</v>
          </cell>
          <cell r="AA3152" t="str">
            <v>--</v>
          </cell>
        </row>
        <row r="3153">
          <cell r="W3153" t="str">
            <v xml:space="preserve"> Canada</v>
          </cell>
          <cell r="X3153" t="str">
            <v>Vancouver</v>
          </cell>
          <cell r="Y3153" t="str">
            <v>BC</v>
          </cell>
          <cell r="Z3153" t="str">
            <v>--</v>
          </cell>
          <cell r="AA3153">
            <v>15660.000000000002</v>
          </cell>
        </row>
        <row r="3154">
          <cell r="W3154" t="str">
            <v>United States</v>
          </cell>
          <cell r="X3154" t="str">
            <v>Lansdale</v>
          </cell>
          <cell r="Y3154" t="str">
            <v>PA</v>
          </cell>
          <cell r="Z3154" t="str">
            <v>--</v>
          </cell>
          <cell r="AA3154">
            <v>13247.668800000001</v>
          </cell>
        </row>
        <row r="3155">
          <cell r="W3155" t="str">
            <v>United States</v>
          </cell>
          <cell r="X3155" t="str">
            <v>Lansdale</v>
          </cell>
          <cell r="Y3155" t="str">
            <v>PA</v>
          </cell>
          <cell r="Z3155" t="str">
            <v>--</v>
          </cell>
          <cell r="AA3155">
            <v>43718.400000000001</v>
          </cell>
        </row>
        <row r="3156">
          <cell r="W3156" t="str">
            <v xml:space="preserve"> Canada</v>
          </cell>
          <cell r="X3156" t="str">
            <v>Vancouver</v>
          </cell>
          <cell r="Y3156" t="str">
            <v>BC</v>
          </cell>
          <cell r="Z3156" t="str">
            <v>--</v>
          </cell>
          <cell r="AA3156">
            <v>0</v>
          </cell>
        </row>
        <row r="3157">
          <cell r="W3157" t="str">
            <v>India</v>
          </cell>
          <cell r="X3157" t="str">
            <v>Mumbai</v>
          </cell>
          <cell r="Y3157" t="str">
            <v>Maharashtra</v>
          </cell>
          <cell r="Z3157" t="str">
            <v>--</v>
          </cell>
          <cell r="AA3157" t="str">
            <v>--</v>
          </cell>
        </row>
        <row r="3158">
          <cell r="W3158" t="str">
            <v>India</v>
          </cell>
          <cell r="X3158" t="str">
            <v>Mumbai</v>
          </cell>
          <cell r="Y3158" t="str">
            <v>Maharashtra</v>
          </cell>
          <cell r="Z3158" t="str">
            <v>--</v>
          </cell>
          <cell r="AA3158" t="str">
            <v>--</v>
          </cell>
        </row>
        <row r="3159">
          <cell r="W3159" t="str">
            <v>Poland</v>
          </cell>
          <cell r="X3159" t="str">
            <v>Warsaw</v>
          </cell>
          <cell r="Y3159" t="str">
            <v>--</v>
          </cell>
          <cell r="Z3159">
            <v>20000</v>
          </cell>
          <cell r="AA3159">
            <v>13799.999999999998</v>
          </cell>
        </row>
        <row r="3160">
          <cell r="W3160" t="str">
            <v>Turkey</v>
          </cell>
          <cell r="X3160" t="str">
            <v>Denizli</v>
          </cell>
          <cell r="Y3160" t="str">
            <v>--</v>
          </cell>
          <cell r="Z3160" t="str">
            <v>--</v>
          </cell>
          <cell r="AA3160" t="str">
            <v>--</v>
          </cell>
        </row>
        <row r="3161">
          <cell r="W3161" t="str">
            <v>China</v>
          </cell>
          <cell r="X3161" t="str">
            <v>Shanghai</v>
          </cell>
          <cell r="Y3161" t="str">
            <v>--</v>
          </cell>
          <cell r="Z3161" t="str">
            <v>--</v>
          </cell>
          <cell r="AA3161">
            <v>10764</v>
          </cell>
        </row>
        <row r="3162">
          <cell r="W3162" t="str">
            <v>China</v>
          </cell>
          <cell r="X3162" t="str">
            <v>Shanghai</v>
          </cell>
          <cell r="Y3162" t="str">
            <v>Shanghai</v>
          </cell>
          <cell r="Z3162">
            <v>0</v>
          </cell>
          <cell r="AA3162">
            <v>12740</v>
          </cell>
        </row>
        <row r="3163">
          <cell r="W3163" t="str">
            <v>China</v>
          </cell>
          <cell r="X3163" t="str">
            <v>Shanghai</v>
          </cell>
          <cell r="Y3163" t="str">
            <v>--</v>
          </cell>
          <cell r="Z3163">
            <v>64583</v>
          </cell>
          <cell r="AA3163">
            <v>21528</v>
          </cell>
        </row>
        <row r="3164">
          <cell r="W3164" t="str">
            <v>China</v>
          </cell>
          <cell r="X3164" t="str">
            <v>Shanghai</v>
          </cell>
          <cell r="Y3164" t="str">
            <v>Shanghai</v>
          </cell>
          <cell r="Z3164">
            <v>0</v>
          </cell>
          <cell r="AA3164">
            <v>21528</v>
          </cell>
        </row>
        <row r="3165">
          <cell r="W3165" t="str">
            <v>China</v>
          </cell>
          <cell r="X3165" t="str">
            <v>Shanghai</v>
          </cell>
          <cell r="Y3165" t="str">
            <v>--</v>
          </cell>
          <cell r="Z3165">
            <v>43056</v>
          </cell>
          <cell r="AA3165">
            <v>32292</v>
          </cell>
        </row>
        <row r="3166">
          <cell r="W3166" t="str">
            <v>China</v>
          </cell>
          <cell r="X3166" t="str">
            <v>Shanghai</v>
          </cell>
          <cell r="Y3166" t="str">
            <v>--</v>
          </cell>
          <cell r="Z3166">
            <v>75347</v>
          </cell>
          <cell r="AA3166">
            <v>39288</v>
          </cell>
        </row>
        <row r="3167">
          <cell r="W3167" t="str">
            <v>China</v>
          </cell>
          <cell r="X3167" t="str">
            <v>Shanghai</v>
          </cell>
          <cell r="Y3167" t="str">
            <v>--</v>
          </cell>
          <cell r="Z3167" t="str">
            <v>--</v>
          </cell>
          <cell r="AA3167">
            <v>59202</v>
          </cell>
        </row>
        <row r="3168">
          <cell r="W3168" t="str">
            <v>China</v>
          </cell>
          <cell r="X3168" t="str">
            <v>Shanghai</v>
          </cell>
          <cell r="Y3168" t="str">
            <v>--</v>
          </cell>
          <cell r="Z3168" t="str">
            <v>--</v>
          </cell>
          <cell r="AA3168">
            <v>107639</v>
          </cell>
        </row>
        <row r="3169">
          <cell r="W3169" t="str">
            <v>China</v>
          </cell>
          <cell r="X3169" t="str">
            <v>Shanghai</v>
          </cell>
          <cell r="Y3169" t="str">
            <v>--</v>
          </cell>
          <cell r="Z3169" t="str">
            <v>--</v>
          </cell>
          <cell r="AA3169">
            <v>107639</v>
          </cell>
        </row>
        <row r="3170">
          <cell r="W3170" t="str">
            <v>China</v>
          </cell>
          <cell r="X3170" t="str">
            <v>Shanghai</v>
          </cell>
          <cell r="Y3170" t="str">
            <v>--</v>
          </cell>
          <cell r="Z3170" t="str">
            <v>--</v>
          </cell>
          <cell r="AA3170">
            <v>0</v>
          </cell>
        </row>
        <row r="3171">
          <cell r="W3171" t="str">
            <v>China</v>
          </cell>
          <cell r="X3171" t="str">
            <v>Beijing</v>
          </cell>
          <cell r="Y3171" t="str">
            <v>--</v>
          </cell>
          <cell r="Z3171" t="str">
            <v>--</v>
          </cell>
          <cell r="AA3171">
            <v>8611</v>
          </cell>
        </row>
        <row r="3172">
          <cell r="W3172" t="str">
            <v>China</v>
          </cell>
          <cell r="X3172" t="str">
            <v>Beijing</v>
          </cell>
          <cell r="Y3172" t="str">
            <v>--</v>
          </cell>
          <cell r="Z3172" t="str">
            <v>--</v>
          </cell>
          <cell r="AA3172">
            <v>10764</v>
          </cell>
        </row>
        <row r="3173">
          <cell r="W3173" t="str">
            <v>China</v>
          </cell>
          <cell r="X3173" t="str">
            <v>Beijing</v>
          </cell>
          <cell r="Y3173" t="str">
            <v>Beijing</v>
          </cell>
          <cell r="Z3173">
            <v>0</v>
          </cell>
          <cell r="AA3173">
            <v>10764</v>
          </cell>
        </row>
        <row r="3174">
          <cell r="W3174" t="str">
            <v>China</v>
          </cell>
          <cell r="X3174" t="str">
            <v>Beijing</v>
          </cell>
          <cell r="Y3174" t="str">
            <v>Beijing</v>
          </cell>
          <cell r="Z3174">
            <v>0</v>
          </cell>
          <cell r="AA3174">
            <v>10764</v>
          </cell>
        </row>
        <row r="3175">
          <cell r="W3175" t="str">
            <v>China</v>
          </cell>
          <cell r="X3175" t="str">
            <v>Beijing</v>
          </cell>
          <cell r="Y3175" t="str">
            <v>Beijing</v>
          </cell>
          <cell r="Z3175">
            <v>43056</v>
          </cell>
          <cell r="AA3175">
            <v>12465</v>
          </cell>
        </row>
        <row r="3176">
          <cell r="W3176" t="str">
            <v>China</v>
          </cell>
          <cell r="X3176" t="str">
            <v>Beijing</v>
          </cell>
          <cell r="Y3176" t="str">
            <v>Beijing</v>
          </cell>
          <cell r="Z3176">
            <v>0</v>
          </cell>
          <cell r="AA3176">
            <v>14666.666666666666</v>
          </cell>
        </row>
        <row r="3177">
          <cell r="W3177" t="str">
            <v>China</v>
          </cell>
          <cell r="X3177" t="str">
            <v>Beijing</v>
          </cell>
          <cell r="Y3177" t="str">
            <v>Beijing</v>
          </cell>
          <cell r="Z3177">
            <v>172223</v>
          </cell>
          <cell r="AA3177">
            <v>14666.666666666666</v>
          </cell>
        </row>
        <row r="3178">
          <cell r="W3178" t="str">
            <v>China</v>
          </cell>
          <cell r="X3178" t="str">
            <v>Beijing</v>
          </cell>
          <cell r="Y3178" t="str">
            <v>Beijing</v>
          </cell>
          <cell r="Z3178">
            <v>0</v>
          </cell>
          <cell r="AA3178">
            <v>16684</v>
          </cell>
        </row>
        <row r="3179">
          <cell r="W3179" t="str">
            <v>China</v>
          </cell>
          <cell r="X3179" t="str">
            <v>Beijing</v>
          </cell>
          <cell r="Y3179" t="str">
            <v>Beijing</v>
          </cell>
          <cell r="Z3179">
            <v>0</v>
          </cell>
          <cell r="AA3179">
            <v>27986</v>
          </cell>
        </row>
        <row r="3180">
          <cell r="W3180" t="str">
            <v>China</v>
          </cell>
          <cell r="X3180" t="str">
            <v>Beijing</v>
          </cell>
          <cell r="Y3180" t="str">
            <v>--</v>
          </cell>
          <cell r="Z3180" t="str">
            <v>--</v>
          </cell>
          <cell r="AA3180">
            <v>30139</v>
          </cell>
        </row>
        <row r="3181">
          <cell r="W3181" t="str">
            <v>China</v>
          </cell>
          <cell r="X3181" t="str">
            <v>Beijing</v>
          </cell>
          <cell r="Y3181" t="str">
            <v>Beijing</v>
          </cell>
          <cell r="Z3181">
            <v>0</v>
          </cell>
          <cell r="AA3181">
            <v>30139</v>
          </cell>
        </row>
        <row r="3182">
          <cell r="W3182" t="str">
            <v>China</v>
          </cell>
          <cell r="X3182" t="str">
            <v>Beijing</v>
          </cell>
          <cell r="Y3182" t="str">
            <v>Beijing</v>
          </cell>
          <cell r="Z3182">
            <v>0</v>
          </cell>
          <cell r="AA3182">
            <v>32292</v>
          </cell>
        </row>
        <row r="3183">
          <cell r="W3183" t="str">
            <v>China</v>
          </cell>
          <cell r="X3183" t="str">
            <v>Beijing</v>
          </cell>
          <cell r="Y3183" t="str">
            <v>Beijing</v>
          </cell>
          <cell r="Z3183">
            <v>0</v>
          </cell>
          <cell r="AA3183">
            <v>32292</v>
          </cell>
        </row>
        <row r="3184">
          <cell r="W3184" t="str">
            <v>China</v>
          </cell>
          <cell r="X3184" t="str">
            <v>Beijing</v>
          </cell>
          <cell r="Y3184" t="str">
            <v>--</v>
          </cell>
          <cell r="Z3184" t="str">
            <v>--</v>
          </cell>
          <cell r="AA3184">
            <v>168703</v>
          </cell>
        </row>
        <row r="3185">
          <cell r="W3185" t="str">
            <v>China</v>
          </cell>
          <cell r="X3185" t="str">
            <v>Beijing</v>
          </cell>
          <cell r="Y3185" t="str">
            <v>Beijing</v>
          </cell>
          <cell r="Z3185">
            <v>0</v>
          </cell>
          <cell r="AA3185">
            <v>225073</v>
          </cell>
        </row>
        <row r="3186">
          <cell r="W3186" t="str">
            <v>China</v>
          </cell>
          <cell r="X3186" t="str">
            <v>Beijing</v>
          </cell>
          <cell r="Y3186" t="str">
            <v>--</v>
          </cell>
          <cell r="Z3186" t="str">
            <v>--</v>
          </cell>
          <cell r="AA3186" t="str">
            <v>--</v>
          </cell>
        </row>
        <row r="3187">
          <cell r="W3187" t="str">
            <v>China</v>
          </cell>
          <cell r="X3187" t="str">
            <v>Beijing</v>
          </cell>
          <cell r="Y3187" t="str">
            <v>--</v>
          </cell>
          <cell r="Z3187" t="str">
            <v>--</v>
          </cell>
          <cell r="AA3187" t="str">
            <v>--</v>
          </cell>
        </row>
        <row r="3188">
          <cell r="W3188" t="str">
            <v>China</v>
          </cell>
          <cell r="X3188" t="str">
            <v>Beijing</v>
          </cell>
          <cell r="Y3188" t="str">
            <v>--</v>
          </cell>
          <cell r="Z3188" t="str">
            <v>--</v>
          </cell>
          <cell r="AA3188" t="str">
            <v>--</v>
          </cell>
        </row>
        <row r="3189">
          <cell r="W3189" t="str">
            <v>India</v>
          </cell>
          <cell r="X3189" t="str">
            <v xml:space="preserve">Mumbai </v>
          </cell>
          <cell r="Y3189" t="str">
            <v>Maharashtra</v>
          </cell>
          <cell r="Z3189" t="str">
            <v>--</v>
          </cell>
          <cell r="AA3189" t="str">
            <v>--</v>
          </cell>
        </row>
        <row r="3190">
          <cell r="W3190" t="str">
            <v>China</v>
          </cell>
          <cell r="X3190" t="str">
            <v>Shijiazhuang</v>
          </cell>
          <cell r="Y3190" t="str">
            <v>Hebei</v>
          </cell>
          <cell r="Z3190" t="str">
            <v>--</v>
          </cell>
          <cell r="AA3190" t="str">
            <v>--</v>
          </cell>
        </row>
        <row r="3191">
          <cell r="W3191" t="str">
            <v>United States</v>
          </cell>
          <cell r="X3191" t="str">
            <v>New York</v>
          </cell>
          <cell r="Y3191" t="str">
            <v>NY</v>
          </cell>
          <cell r="Z3191">
            <v>578000</v>
          </cell>
          <cell r="AA3191">
            <v>317083</v>
          </cell>
        </row>
        <row r="3192">
          <cell r="W3192" t="str">
            <v>United States</v>
          </cell>
          <cell r="X3192" t="str">
            <v>New York</v>
          </cell>
          <cell r="Y3192" t="str">
            <v>NY</v>
          </cell>
          <cell r="Z3192" t="str">
            <v>--</v>
          </cell>
          <cell r="AA3192">
            <v>91357.84</v>
          </cell>
        </row>
        <row r="3193">
          <cell r="W3193" t="str">
            <v>United States</v>
          </cell>
          <cell r="X3193" t="str">
            <v>New York</v>
          </cell>
          <cell r="Y3193" t="str">
            <v>NY</v>
          </cell>
          <cell r="Z3193">
            <v>10000</v>
          </cell>
          <cell r="AA3193">
            <v>5000</v>
          </cell>
        </row>
        <row r="3194">
          <cell r="W3194" t="str">
            <v>United States</v>
          </cell>
          <cell r="X3194" t="str">
            <v>New York</v>
          </cell>
          <cell r="Y3194" t="str">
            <v>NY</v>
          </cell>
          <cell r="Z3194">
            <v>240000</v>
          </cell>
          <cell r="AA3194">
            <v>8000</v>
          </cell>
        </row>
        <row r="3195">
          <cell r="W3195" t="str">
            <v>United States</v>
          </cell>
          <cell r="X3195" t="str">
            <v>New York</v>
          </cell>
          <cell r="Y3195" t="str">
            <v>NY</v>
          </cell>
          <cell r="Z3195">
            <v>194000</v>
          </cell>
          <cell r="AA3195">
            <v>70000</v>
          </cell>
        </row>
        <row r="3196">
          <cell r="W3196">
            <v>0</v>
          </cell>
          <cell r="X3196">
            <v>0</v>
          </cell>
          <cell r="Y3196">
            <v>0</v>
          </cell>
          <cell r="Z3196">
            <v>0</v>
          </cell>
          <cell r="AA3196">
            <v>10000</v>
          </cell>
        </row>
        <row r="3197">
          <cell r="W3197" t="str">
            <v>United Kingdom</v>
          </cell>
          <cell r="X3197" t="str">
            <v>Cambridge</v>
          </cell>
          <cell r="Y3197" t="str">
            <v>UK</v>
          </cell>
          <cell r="Z3197" t="str">
            <v>--</v>
          </cell>
          <cell r="AA3197">
            <v>18400</v>
          </cell>
        </row>
        <row r="3198">
          <cell r="W3198" t="str">
            <v>China</v>
          </cell>
          <cell r="X3198" t="str">
            <v>Wuhan</v>
          </cell>
          <cell r="Y3198" t="str">
            <v>Hubei</v>
          </cell>
          <cell r="Z3198">
            <v>0</v>
          </cell>
          <cell r="AA3198">
            <v>0</v>
          </cell>
        </row>
        <row r="3199">
          <cell r="W3199" t="str">
            <v>China</v>
          </cell>
          <cell r="X3199" t="str">
            <v>Wuhan</v>
          </cell>
          <cell r="Y3199" t="str">
            <v>Hubei</v>
          </cell>
          <cell r="Z3199">
            <v>0</v>
          </cell>
          <cell r="AA3199">
            <v>0</v>
          </cell>
        </row>
        <row r="3200">
          <cell r="W3200" t="str">
            <v>China</v>
          </cell>
          <cell r="X3200" t="str">
            <v>Wuhan</v>
          </cell>
          <cell r="Y3200" t="str">
            <v>Hubei</v>
          </cell>
          <cell r="Z3200">
            <v>4844</v>
          </cell>
          <cell r="AA3200">
            <v>3444</v>
          </cell>
        </row>
        <row r="3201">
          <cell r="W3201" t="str">
            <v>China</v>
          </cell>
          <cell r="X3201" t="str">
            <v>Wuhan</v>
          </cell>
          <cell r="Y3201" t="str">
            <v>Hubei</v>
          </cell>
          <cell r="Z3201">
            <v>0</v>
          </cell>
          <cell r="AA3201">
            <v>4409</v>
          </cell>
        </row>
        <row r="3202">
          <cell r="W3202" t="str">
            <v>China</v>
          </cell>
          <cell r="X3202" t="str">
            <v>Wuhan</v>
          </cell>
          <cell r="Y3202" t="str">
            <v>Hubei</v>
          </cell>
          <cell r="Z3202">
            <v>0</v>
          </cell>
          <cell r="AA3202">
            <v>10764</v>
          </cell>
        </row>
        <row r="3203">
          <cell r="W3203" t="str">
            <v>China</v>
          </cell>
          <cell r="X3203" t="str">
            <v>Wuhan</v>
          </cell>
          <cell r="Y3203" t="str">
            <v>Hubei</v>
          </cell>
          <cell r="Z3203">
            <v>0</v>
          </cell>
          <cell r="AA3203">
            <v>13993</v>
          </cell>
        </row>
        <row r="3204">
          <cell r="W3204" t="str">
            <v>China</v>
          </cell>
          <cell r="X3204" t="str">
            <v>Wuhan</v>
          </cell>
          <cell r="Y3204" t="str">
            <v>Hubei</v>
          </cell>
          <cell r="Z3204">
            <v>0</v>
          </cell>
          <cell r="AA3204">
            <v>19375</v>
          </cell>
        </row>
        <row r="3205">
          <cell r="W3205" t="str">
            <v>China</v>
          </cell>
          <cell r="X3205" t="str">
            <v>Wuhan</v>
          </cell>
          <cell r="Y3205" t="str">
            <v>Hubei</v>
          </cell>
          <cell r="Z3205">
            <v>0</v>
          </cell>
          <cell r="AA3205">
            <v>204514</v>
          </cell>
        </row>
        <row r="3206">
          <cell r="W3206" t="str">
            <v>United States</v>
          </cell>
          <cell r="X3206" t="str">
            <v>Kansas City</v>
          </cell>
          <cell r="Y3206" t="str">
            <v>MO</v>
          </cell>
          <cell r="Z3206">
            <v>0</v>
          </cell>
          <cell r="AA3206">
            <v>11000</v>
          </cell>
        </row>
        <row r="3207">
          <cell r="W3207" t="str">
            <v>United States</v>
          </cell>
          <cell r="X3207" t="str">
            <v>Naperville</v>
          </cell>
          <cell r="Y3207" t="str">
            <v>IL</v>
          </cell>
          <cell r="Z3207" t="str">
            <v>--</v>
          </cell>
          <cell r="AA3207">
            <v>8280</v>
          </cell>
        </row>
        <row r="3208">
          <cell r="W3208" t="str">
            <v>United States</v>
          </cell>
          <cell r="X3208" t="str">
            <v>Kansas City</v>
          </cell>
          <cell r="Y3208" t="str">
            <v>KS</v>
          </cell>
          <cell r="Z3208">
            <v>0</v>
          </cell>
          <cell r="AA3208">
            <v>8000</v>
          </cell>
        </row>
        <row r="3209">
          <cell r="W3209" t="str">
            <v>United States</v>
          </cell>
          <cell r="X3209">
            <v>0</v>
          </cell>
          <cell r="Y3209">
            <v>0</v>
          </cell>
          <cell r="Z3209">
            <v>0</v>
          </cell>
          <cell r="AA3209">
            <v>13500</v>
          </cell>
        </row>
        <row r="3210">
          <cell r="W3210" t="str">
            <v>United Kingdom</v>
          </cell>
          <cell r="X3210" t="str">
            <v>Bermondsey</v>
          </cell>
          <cell r="Y3210" t="str">
            <v>UK</v>
          </cell>
          <cell r="Z3210" t="str">
            <v>--</v>
          </cell>
          <cell r="AA3210">
            <v>0</v>
          </cell>
        </row>
        <row r="3211">
          <cell r="W3211" t="str">
            <v>United Kingdom</v>
          </cell>
          <cell r="X3211" t="str">
            <v>Bermondsey</v>
          </cell>
          <cell r="Y3211" t="str">
            <v>UK</v>
          </cell>
          <cell r="Z3211" t="str">
            <v>--</v>
          </cell>
          <cell r="AA3211">
            <v>5014</v>
          </cell>
        </row>
        <row r="3212">
          <cell r="W3212">
            <v>0</v>
          </cell>
          <cell r="X3212">
            <v>0</v>
          </cell>
          <cell r="Y3212">
            <v>0</v>
          </cell>
          <cell r="Z3212">
            <v>37674</v>
          </cell>
          <cell r="AA3212">
            <v>9902.8799999999992</v>
          </cell>
        </row>
        <row r="3213">
          <cell r="W3213" t="str">
            <v>United States</v>
          </cell>
          <cell r="X3213" t="str">
            <v>Minneapolis</v>
          </cell>
          <cell r="Y3213" t="str">
            <v>MN</v>
          </cell>
          <cell r="Z3213" t="str">
            <v>--</v>
          </cell>
          <cell r="AA3213">
            <v>1000</v>
          </cell>
        </row>
        <row r="3214">
          <cell r="W3214" t="str">
            <v>United States</v>
          </cell>
          <cell r="X3214" t="str">
            <v>Little Rock</v>
          </cell>
          <cell r="Y3214" t="str">
            <v>AR</v>
          </cell>
          <cell r="Z3214" t="str">
            <v>--</v>
          </cell>
          <cell r="AA3214">
            <v>5000</v>
          </cell>
        </row>
        <row r="3215">
          <cell r="W3215" t="str">
            <v>United States</v>
          </cell>
          <cell r="X3215" t="str">
            <v>Monroe</v>
          </cell>
          <cell r="Y3215" t="str">
            <v>LA</v>
          </cell>
          <cell r="Z3215">
            <v>4200</v>
          </cell>
          <cell r="AA3215">
            <v>4200</v>
          </cell>
        </row>
        <row r="3216">
          <cell r="W3216" t="str">
            <v>Poland</v>
          </cell>
          <cell r="X3216" t="str">
            <v>Warsaw</v>
          </cell>
          <cell r="Y3216" t="str">
            <v>--</v>
          </cell>
          <cell r="Z3216" t="str">
            <v>--</v>
          </cell>
          <cell r="AA3216">
            <v>3465.9803999999999</v>
          </cell>
        </row>
        <row r="3217">
          <cell r="W3217" t="str">
            <v>Canada</v>
          </cell>
          <cell r="X3217" t="str">
            <v>Toronto</v>
          </cell>
          <cell r="Y3217" t="str">
            <v>ON</v>
          </cell>
          <cell r="Z3217" t="str">
            <v>--</v>
          </cell>
          <cell r="AA3217">
            <v>3680</v>
          </cell>
        </row>
        <row r="3218">
          <cell r="W3218" t="str">
            <v>United States</v>
          </cell>
          <cell r="X3218" t="str">
            <v>Secaucus</v>
          </cell>
          <cell r="Y3218" t="str">
            <v>NJ</v>
          </cell>
          <cell r="Z3218">
            <v>50000</v>
          </cell>
          <cell r="AA3218">
            <v>30000</v>
          </cell>
        </row>
        <row r="3219">
          <cell r="W3219" t="str">
            <v>United States</v>
          </cell>
          <cell r="X3219" t="str">
            <v>New York</v>
          </cell>
          <cell r="Y3219" t="str">
            <v>New York</v>
          </cell>
          <cell r="Z3219" t="str">
            <v>--</v>
          </cell>
          <cell r="AA3219">
            <v>17500</v>
          </cell>
        </row>
        <row r="3220">
          <cell r="W3220" t="str">
            <v>United States</v>
          </cell>
          <cell r="X3220" t="str">
            <v>New York</v>
          </cell>
          <cell r="Y3220" t="str">
            <v>New York</v>
          </cell>
          <cell r="Z3220" t="str">
            <v>--</v>
          </cell>
          <cell r="AA3220">
            <v>21000</v>
          </cell>
        </row>
        <row r="3221">
          <cell r="W3221" t="str">
            <v>USA</v>
          </cell>
          <cell r="X3221" t="str">
            <v>Milwaukee</v>
          </cell>
          <cell r="Y3221" t="str">
            <v>WI</v>
          </cell>
          <cell r="Z3221" t="str">
            <v>--</v>
          </cell>
          <cell r="AA3221">
            <v>6000</v>
          </cell>
        </row>
        <row r="3222">
          <cell r="W3222" t="str">
            <v>United States</v>
          </cell>
          <cell r="X3222" t="str">
            <v>Rolling Meadows</v>
          </cell>
          <cell r="Y3222" t="str">
            <v>IL</v>
          </cell>
          <cell r="Z3222">
            <v>41000</v>
          </cell>
          <cell r="AA3222">
            <v>28516.32</v>
          </cell>
        </row>
        <row r="3223">
          <cell r="W3223" t="str">
            <v>United States</v>
          </cell>
          <cell r="X3223" t="str">
            <v>Rolling Meadows</v>
          </cell>
          <cell r="Y3223" t="str">
            <v>IL</v>
          </cell>
          <cell r="Z3223">
            <v>46000</v>
          </cell>
          <cell r="AA3223">
            <v>31993.919999999998</v>
          </cell>
        </row>
        <row r="3224">
          <cell r="W3224" t="str">
            <v>China</v>
          </cell>
          <cell r="X3224" t="str">
            <v>Shijiazhuang</v>
          </cell>
          <cell r="Y3224" t="str">
            <v>Hebei</v>
          </cell>
          <cell r="Z3224" t="str">
            <v>--</v>
          </cell>
          <cell r="AA3224" t="str">
            <v>--</v>
          </cell>
        </row>
        <row r="3225">
          <cell r="W3225" t="str">
            <v>China</v>
          </cell>
          <cell r="X3225" t="str">
            <v>Shijiazhuang</v>
          </cell>
          <cell r="Y3225" t="str">
            <v>Hebei</v>
          </cell>
          <cell r="Z3225" t="str">
            <v>--</v>
          </cell>
          <cell r="AA3225" t="str">
            <v>--</v>
          </cell>
        </row>
        <row r="3226">
          <cell r="W3226" t="str">
            <v>China</v>
          </cell>
          <cell r="X3226" t="str">
            <v>Shijiazhuang</v>
          </cell>
          <cell r="Y3226" t="str">
            <v>Hebei</v>
          </cell>
          <cell r="Z3226" t="str">
            <v>--</v>
          </cell>
          <cell r="AA3226" t="str">
            <v>--</v>
          </cell>
        </row>
        <row r="3227">
          <cell r="W3227" t="str">
            <v>Germany</v>
          </cell>
          <cell r="X3227" t="str">
            <v>Frankfurt</v>
          </cell>
          <cell r="Y3227" t="str">
            <v>--</v>
          </cell>
          <cell r="Z3227">
            <v>8000</v>
          </cell>
          <cell r="AA3227">
            <v>8000</v>
          </cell>
        </row>
        <row r="3228">
          <cell r="W3228" t="str">
            <v xml:space="preserve"> Canada</v>
          </cell>
          <cell r="X3228" t="str">
            <v>Vancouver</v>
          </cell>
          <cell r="Y3228" t="str">
            <v>BC</v>
          </cell>
          <cell r="Z3228" t="str">
            <v>--</v>
          </cell>
          <cell r="AA3228">
            <v>15640</v>
          </cell>
        </row>
        <row r="3229">
          <cell r="W3229" t="str">
            <v>Singapore</v>
          </cell>
          <cell r="X3229" t="str">
            <v>Singapore</v>
          </cell>
          <cell r="Y3229" t="str">
            <v>--</v>
          </cell>
          <cell r="Z3229" t="str">
            <v>--</v>
          </cell>
          <cell r="AA3229">
            <v>1000</v>
          </cell>
        </row>
        <row r="3230">
          <cell r="W3230" t="str">
            <v>Singapore</v>
          </cell>
          <cell r="X3230" t="str">
            <v>Singapore</v>
          </cell>
          <cell r="Y3230" t="str">
            <v>--</v>
          </cell>
          <cell r="Z3230" t="str">
            <v>--</v>
          </cell>
          <cell r="AA3230">
            <v>1000</v>
          </cell>
        </row>
        <row r="3231">
          <cell r="W3231" t="str">
            <v>United States</v>
          </cell>
          <cell r="X3231" t="str">
            <v>Southfield</v>
          </cell>
          <cell r="Y3231" t="str">
            <v>MI</v>
          </cell>
          <cell r="Z3231">
            <v>7000</v>
          </cell>
          <cell r="AA3231">
            <v>3179.5200000000004</v>
          </cell>
        </row>
        <row r="3232">
          <cell r="W3232" t="str">
            <v>United States</v>
          </cell>
          <cell r="X3232" t="str">
            <v>Southfield</v>
          </cell>
          <cell r="Y3232" t="str">
            <v>MI</v>
          </cell>
          <cell r="Z3232" t="str">
            <v>--</v>
          </cell>
          <cell r="AA3232">
            <v>3179.5200000000004</v>
          </cell>
        </row>
        <row r="3233">
          <cell r="W3233" t="str">
            <v>Indonesia</v>
          </cell>
          <cell r="X3233" t="str">
            <v>Jakarta</v>
          </cell>
          <cell r="Y3233" t="str">
            <v>--</v>
          </cell>
          <cell r="Z3233" t="str">
            <v>--</v>
          </cell>
          <cell r="AA3233" t="str">
            <v>--</v>
          </cell>
        </row>
        <row r="3234">
          <cell r="W3234" t="str">
            <v>United Kingdom</v>
          </cell>
          <cell r="X3234" t="str">
            <v>London</v>
          </cell>
          <cell r="Y3234" t="str">
            <v>UK</v>
          </cell>
          <cell r="Z3234">
            <v>750000</v>
          </cell>
          <cell r="AA3234">
            <v>88000</v>
          </cell>
        </row>
        <row r="3235">
          <cell r="W3235" t="str">
            <v>Australia</v>
          </cell>
          <cell r="X3235" t="str">
            <v>Brisbane</v>
          </cell>
          <cell r="Y3235" t="str">
            <v>QLD</v>
          </cell>
          <cell r="Z3235">
            <v>0</v>
          </cell>
          <cell r="AA3235">
            <v>0</v>
          </cell>
        </row>
        <row r="3236">
          <cell r="W3236" t="str">
            <v>Australia</v>
          </cell>
          <cell r="X3236" t="str">
            <v>Brisbane</v>
          </cell>
          <cell r="Y3236" t="str">
            <v>QLD</v>
          </cell>
          <cell r="Z3236">
            <v>32000</v>
          </cell>
          <cell r="AA3236">
            <v>19260</v>
          </cell>
        </row>
        <row r="3237">
          <cell r="W3237" t="str">
            <v>Australia</v>
          </cell>
          <cell r="X3237" t="str">
            <v>Brisbane</v>
          </cell>
          <cell r="Y3237" t="str">
            <v>QLD</v>
          </cell>
          <cell r="Z3237">
            <v>64583</v>
          </cell>
          <cell r="AA3237">
            <v>24182</v>
          </cell>
        </row>
        <row r="3238">
          <cell r="W3238" t="str">
            <v>United States</v>
          </cell>
          <cell r="X3238" t="str">
            <v>Monroe</v>
          </cell>
          <cell r="Y3238" t="str">
            <v>LA</v>
          </cell>
          <cell r="Z3238">
            <v>113606</v>
          </cell>
          <cell r="AA3238">
            <v>39493.73102871608</v>
          </cell>
        </row>
        <row r="3239">
          <cell r="W3239" t="str">
            <v>Australia</v>
          </cell>
          <cell r="X3239" t="str">
            <v>Brisbane</v>
          </cell>
          <cell r="Y3239" t="str">
            <v>QLD</v>
          </cell>
          <cell r="Z3239">
            <v>103334</v>
          </cell>
          <cell r="AA3239">
            <v>32099.999999999996</v>
          </cell>
        </row>
        <row r="3240">
          <cell r="W3240" t="str">
            <v>Australia</v>
          </cell>
          <cell r="X3240" t="str">
            <v>Brisbane</v>
          </cell>
          <cell r="Y3240" t="str">
            <v>QLD</v>
          </cell>
          <cell r="Z3240">
            <v>188368</v>
          </cell>
          <cell r="AA3240">
            <v>75243</v>
          </cell>
        </row>
        <row r="3241">
          <cell r="W3241" t="str">
            <v>United States</v>
          </cell>
          <cell r="X3241" t="str">
            <v>Chandler</v>
          </cell>
          <cell r="Y3241" t="str">
            <v>AZ</v>
          </cell>
          <cell r="Z3241">
            <v>55000</v>
          </cell>
          <cell r="AA3241">
            <v>20000</v>
          </cell>
        </row>
        <row r="3242">
          <cell r="W3242" t="str">
            <v>Australia</v>
          </cell>
          <cell r="X3242" t="str">
            <v>Melbourne</v>
          </cell>
          <cell r="Y3242" t="str">
            <v>VIC</v>
          </cell>
          <cell r="Z3242" t="str">
            <v>--</v>
          </cell>
          <cell r="AA3242">
            <v>10000</v>
          </cell>
        </row>
        <row r="3243">
          <cell r="W3243" t="str">
            <v>United States</v>
          </cell>
          <cell r="X3243" t="str">
            <v>San Diego</v>
          </cell>
          <cell r="Y3243" t="str">
            <v>CA</v>
          </cell>
          <cell r="Z3243">
            <v>88000</v>
          </cell>
          <cell r="AA3243">
            <v>7948.7999999999993</v>
          </cell>
        </row>
        <row r="3244">
          <cell r="W3244" t="str">
            <v>United States</v>
          </cell>
          <cell r="X3244" t="str">
            <v>Nashville</v>
          </cell>
          <cell r="Y3244" t="str">
            <v>TN</v>
          </cell>
          <cell r="Z3244" t="str">
            <v>--</v>
          </cell>
          <cell r="AA3244">
            <v>5000</v>
          </cell>
        </row>
        <row r="3245">
          <cell r="W3245" t="str">
            <v>United States</v>
          </cell>
          <cell r="X3245" t="str">
            <v>Redwood City</v>
          </cell>
          <cell r="Y3245" t="str">
            <v>CA</v>
          </cell>
          <cell r="Z3245" t="str">
            <v>--</v>
          </cell>
          <cell r="AA3245">
            <v>5000</v>
          </cell>
        </row>
        <row r="3246">
          <cell r="W3246" t="str">
            <v>USA</v>
          </cell>
          <cell r="X3246" t="str">
            <v>Overland Park</v>
          </cell>
          <cell r="Y3246" t="str">
            <v>KS</v>
          </cell>
          <cell r="Z3246" t="str">
            <v>--</v>
          </cell>
          <cell r="AA3246">
            <v>3000</v>
          </cell>
        </row>
        <row r="3247">
          <cell r="W3247" t="str">
            <v>Netherlands</v>
          </cell>
          <cell r="X3247" t="str">
            <v>Amsterdam</v>
          </cell>
          <cell r="Y3247" t="str">
            <v>--</v>
          </cell>
          <cell r="Z3247">
            <v>0</v>
          </cell>
          <cell r="AA3247">
            <v>10000</v>
          </cell>
        </row>
        <row r="3248">
          <cell r="W3248" t="str">
            <v>Turkey</v>
          </cell>
          <cell r="X3248" t="str">
            <v>Melikgazi</v>
          </cell>
          <cell r="Y3248" t="str">
            <v>--</v>
          </cell>
          <cell r="Z3248" t="str">
            <v>--</v>
          </cell>
          <cell r="AA3248" t="str">
            <v>--</v>
          </cell>
        </row>
        <row r="3249">
          <cell r="W3249" t="str">
            <v>Japan</v>
          </cell>
          <cell r="X3249" t="str">
            <v>Osaka</v>
          </cell>
          <cell r="Y3249" t="str">
            <v>--</v>
          </cell>
          <cell r="Z3249" t="str">
            <v>--</v>
          </cell>
          <cell r="AA3249">
            <v>20000</v>
          </cell>
        </row>
        <row r="3250">
          <cell r="W3250" t="str">
            <v>Japan</v>
          </cell>
          <cell r="X3250" t="str">
            <v>Tokyo</v>
          </cell>
          <cell r="Y3250" t="str">
            <v>--</v>
          </cell>
          <cell r="Z3250" t="str">
            <v>--</v>
          </cell>
          <cell r="AA3250">
            <v>25000</v>
          </cell>
        </row>
        <row r="3251">
          <cell r="W3251" t="str">
            <v>Japan</v>
          </cell>
          <cell r="X3251" t="str">
            <v>Tokyo</v>
          </cell>
          <cell r="Y3251" t="str">
            <v>--</v>
          </cell>
          <cell r="Z3251">
            <v>417000</v>
          </cell>
          <cell r="AA3251">
            <v>38422.880000000005</v>
          </cell>
        </row>
        <row r="3252">
          <cell r="W3252" t="str">
            <v>Japan</v>
          </cell>
          <cell r="X3252" t="str">
            <v>Tokyo</v>
          </cell>
          <cell r="Y3252" t="str">
            <v>--</v>
          </cell>
          <cell r="Z3252">
            <v>224104.39799999999</v>
          </cell>
          <cell r="AA3252">
            <v>158240</v>
          </cell>
        </row>
        <row r="3253">
          <cell r="W3253" t="str">
            <v>Italy</v>
          </cell>
          <cell r="X3253" t="str">
            <v>Padova</v>
          </cell>
          <cell r="Y3253" t="str">
            <v>--</v>
          </cell>
          <cell r="Z3253" t="str">
            <v>--</v>
          </cell>
          <cell r="AA3253" t="str">
            <v>--</v>
          </cell>
        </row>
        <row r="3254">
          <cell r="W3254" t="str">
            <v>Germany</v>
          </cell>
          <cell r="X3254" t="str">
            <v>Nürnberg</v>
          </cell>
          <cell r="Y3254" t="str">
            <v>--</v>
          </cell>
          <cell r="Z3254" t="str">
            <v>--</v>
          </cell>
          <cell r="AA3254" t="str">
            <v>--</v>
          </cell>
        </row>
        <row r="3255">
          <cell r="W3255" t="str">
            <v>Germany</v>
          </cell>
          <cell r="X3255" t="str">
            <v>Nürnberg</v>
          </cell>
          <cell r="Y3255" t="str">
            <v>--</v>
          </cell>
          <cell r="Z3255" t="str">
            <v>--</v>
          </cell>
          <cell r="AA3255" t="str">
            <v>--</v>
          </cell>
        </row>
        <row r="3256">
          <cell r="W3256" t="str">
            <v>Germany</v>
          </cell>
          <cell r="X3256" t="str">
            <v>Nürnberg</v>
          </cell>
          <cell r="Y3256" t="str">
            <v>--</v>
          </cell>
          <cell r="Z3256" t="str">
            <v>--</v>
          </cell>
          <cell r="AA3256" t="str">
            <v>--</v>
          </cell>
        </row>
        <row r="3257">
          <cell r="W3257" t="str">
            <v>Germany</v>
          </cell>
          <cell r="X3257" t="str">
            <v>Nürnberg</v>
          </cell>
          <cell r="Y3257" t="str">
            <v>--</v>
          </cell>
          <cell r="Z3257" t="str">
            <v>--</v>
          </cell>
          <cell r="AA3257" t="str">
            <v>--</v>
          </cell>
        </row>
        <row r="3258">
          <cell r="W3258" t="str">
            <v>Japan</v>
          </cell>
          <cell r="X3258" t="str">
            <v>Tokyo</v>
          </cell>
          <cell r="Y3258" t="str">
            <v>--</v>
          </cell>
          <cell r="Z3258" t="str">
            <v>--</v>
          </cell>
          <cell r="AA3258">
            <v>10000</v>
          </cell>
        </row>
        <row r="3259">
          <cell r="W3259" t="str">
            <v>Japan</v>
          </cell>
          <cell r="X3259" t="str">
            <v>Tokyo</v>
          </cell>
          <cell r="Y3259" t="str">
            <v>--</v>
          </cell>
          <cell r="Z3259" t="str">
            <v>--</v>
          </cell>
          <cell r="AA3259">
            <v>35880</v>
          </cell>
        </row>
        <row r="3260">
          <cell r="W3260" t="str">
            <v>Japan</v>
          </cell>
          <cell r="X3260" t="str">
            <v>Tokyo</v>
          </cell>
          <cell r="Y3260" t="str">
            <v>--</v>
          </cell>
          <cell r="Z3260" t="str">
            <v>--</v>
          </cell>
          <cell r="AA3260">
            <v>55383.999999999993</v>
          </cell>
        </row>
        <row r="3261">
          <cell r="W3261" t="str">
            <v>Italy</v>
          </cell>
          <cell r="X3261" t="str">
            <v>Padova</v>
          </cell>
          <cell r="Y3261" t="str">
            <v>--</v>
          </cell>
          <cell r="Z3261" t="str">
            <v>--</v>
          </cell>
          <cell r="AA3261" t="str">
            <v>--</v>
          </cell>
        </row>
        <row r="3262">
          <cell r="W3262" t="str">
            <v>Japan</v>
          </cell>
          <cell r="X3262" t="str">
            <v> Tokyo</v>
          </cell>
          <cell r="Y3262" t="str">
            <v>--</v>
          </cell>
          <cell r="Z3262" t="str">
            <v>--</v>
          </cell>
          <cell r="AA3262">
            <v>10763</v>
          </cell>
        </row>
        <row r="3263">
          <cell r="W3263" t="str">
            <v>Japan</v>
          </cell>
          <cell r="X3263" t="str">
            <v> Tokyo</v>
          </cell>
          <cell r="Y3263" t="str">
            <v>--</v>
          </cell>
          <cell r="Z3263" t="str">
            <v>--</v>
          </cell>
          <cell r="AA3263">
            <v>32291</v>
          </cell>
        </row>
        <row r="3264">
          <cell r="W3264" t="str">
            <v>Germany</v>
          </cell>
          <cell r="X3264" t="str">
            <v>Berlin</v>
          </cell>
          <cell r="Y3264" t="str">
            <v>--</v>
          </cell>
          <cell r="Z3264" t="str">
            <v>--</v>
          </cell>
          <cell r="AA3264" t="str">
            <v>--</v>
          </cell>
        </row>
        <row r="3265">
          <cell r="W3265" t="str">
            <v>Japan</v>
          </cell>
          <cell r="X3265" t="str">
            <v> Tokyo</v>
          </cell>
          <cell r="Y3265" t="str">
            <v>--</v>
          </cell>
          <cell r="Z3265" t="str">
            <v>--</v>
          </cell>
          <cell r="AA3265">
            <v>3000</v>
          </cell>
        </row>
        <row r="3266">
          <cell r="W3266" t="str">
            <v>Japan</v>
          </cell>
          <cell r="X3266" t="str">
            <v> Tokyo</v>
          </cell>
          <cell r="Y3266" t="str">
            <v>--</v>
          </cell>
          <cell r="Z3266" t="str">
            <v>--</v>
          </cell>
          <cell r="AA3266">
            <v>494.96</v>
          </cell>
        </row>
        <row r="3267">
          <cell r="W3267" t="str">
            <v>Japan</v>
          </cell>
          <cell r="X3267" t="str">
            <v> Tokyo</v>
          </cell>
          <cell r="Y3267" t="str">
            <v>--</v>
          </cell>
          <cell r="Z3267" t="str">
            <v>--</v>
          </cell>
          <cell r="AA3267">
            <v>6931.9580399999995</v>
          </cell>
        </row>
        <row r="3268">
          <cell r="W3268" t="str">
            <v>Japan</v>
          </cell>
          <cell r="X3268" t="str">
            <v> Tokyo</v>
          </cell>
          <cell r="Y3268" t="str">
            <v>--</v>
          </cell>
          <cell r="Z3268" t="str">
            <v>--</v>
          </cell>
          <cell r="AA3268">
            <v>28000</v>
          </cell>
        </row>
        <row r="3269">
          <cell r="W3269" t="str">
            <v>Japan</v>
          </cell>
          <cell r="X3269" t="str">
            <v> Tokyo</v>
          </cell>
          <cell r="Y3269" t="str">
            <v>--</v>
          </cell>
          <cell r="Z3269" t="str">
            <v>--</v>
          </cell>
          <cell r="AA3269">
            <v>4951.4399999999996</v>
          </cell>
        </row>
        <row r="3270">
          <cell r="W3270" t="str">
            <v>Germany</v>
          </cell>
          <cell r="X3270" t="str">
            <v>Berlin</v>
          </cell>
          <cell r="Y3270" t="str">
            <v>--</v>
          </cell>
          <cell r="Z3270" t="str">
            <v>--</v>
          </cell>
          <cell r="AA3270">
            <v>13239.61</v>
          </cell>
        </row>
        <row r="3271">
          <cell r="W3271" t="str">
            <v>Germany</v>
          </cell>
          <cell r="X3271" t="str">
            <v>Berlin</v>
          </cell>
          <cell r="Y3271" t="str">
            <v>--</v>
          </cell>
          <cell r="Z3271">
            <v>24326.44</v>
          </cell>
          <cell r="AA3271">
            <v>19409.479199999998</v>
          </cell>
        </row>
        <row r="3272">
          <cell r="W3272" t="str">
            <v>Germany</v>
          </cell>
          <cell r="X3272" t="str">
            <v>Berlin</v>
          </cell>
          <cell r="Y3272" t="str">
            <v>--</v>
          </cell>
          <cell r="Z3272" t="str">
            <v>--</v>
          </cell>
          <cell r="AA3272">
            <v>19805.594399999998</v>
          </cell>
        </row>
        <row r="3273">
          <cell r="W3273" t="str">
            <v>Germany</v>
          </cell>
          <cell r="X3273" t="str">
            <v>Berlin</v>
          </cell>
          <cell r="Y3273" t="str">
            <v>--</v>
          </cell>
          <cell r="Z3273">
            <v>193750.39</v>
          </cell>
          <cell r="AA3273">
            <v>30138.95</v>
          </cell>
        </row>
        <row r="3274">
          <cell r="W3274" t="str">
            <v>Germany</v>
          </cell>
          <cell r="X3274" t="str">
            <v>Berlin</v>
          </cell>
          <cell r="Y3274" t="str">
            <v>--</v>
          </cell>
          <cell r="Z3274" t="str">
            <v>--</v>
          </cell>
          <cell r="AA3274">
            <v>139000</v>
          </cell>
        </row>
        <row r="3275">
          <cell r="W3275" t="str">
            <v>United States</v>
          </cell>
          <cell r="X3275" t="str">
            <v>Monroe</v>
          </cell>
          <cell r="Y3275" t="str">
            <v>LA</v>
          </cell>
          <cell r="Z3275" t="str">
            <v>--</v>
          </cell>
          <cell r="AA3275">
            <v>0</v>
          </cell>
        </row>
        <row r="3276">
          <cell r="W3276" t="str">
            <v>Japan</v>
          </cell>
          <cell r="X3276" t="str">
            <v> Tokyo</v>
          </cell>
          <cell r="Y3276" t="str">
            <v>--</v>
          </cell>
          <cell r="Z3276">
            <v>5941.67832</v>
          </cell>
          <cell r="AA3276">
            <v>5941.67832</v>
          </cell>
        </row>
        <row r="3277">
          <cell r="W3277" t="str">
            <v>Germany</v>
          </cell>
          <cell r="X3277" t="str">
            <v>Berlin</v>
          </cell>
          <cell r="Y3277" t="str">
            <v>--</v>
          </cell>
          <cell r="Z3277">
            <v>13000</v>
          </cell>
          <cell r="AA3277">
            <v>13000</v>
          </cell>
        </row>
        <row r="3278">
          <cell r="W3278" t="str">
            <v>Germany</v>
          </cell>
          <cell r="X3278" t="str">
            <v>Berlin</v>
          </cell>
          <cell r="Y3278" t="str">
            <v>--</v>
          </cell>
          <cell r="Z3278">
            <v>47000</v>
          </cell>
          <cell r="AA3278">
            <v>47000</v>
          </cell>
        </row>
        <row r="3279">
          <cell r="W3279" t="str">
            <v>Germany</v>
          </cell>
          <cell r="X3279" t="str">
            <v>Berlin</v>
          </cell>
          <cell r="Y3279" t="str">
            <v>--</v>
          </cell>
          <cell r="Z3279">
            <v>94000</v>
          </cell>
          <cell r="AA3279">
            <v>94000</v>
          </cell>
        </row>
        <row r="3280">
          <cell r="W3280" t="str">
            <v>Germany</v>
          </cell>
          <cell r="X3280" t="str">
            <v>Berlin</v>
          </cell>
          <cell r="Y3280" t="str">
            <v>--</v>
          </cell>
          <cell r="Z3280">
            <v>580000</v>
          </cell>
          <cell r="AA3280">
            <v>580000</v>
          </cell>
        </row>
        <row r="3281">
          <cell r="W3281" t="str">
            <v>Japan</v>
          </cell>
          <cell r="X3281" t="str">
            <v> Tokyo</v>
          </cell>
          <cell r="Y3281">
            <v>0</v>
          </cell>
          <cell r="Z3281">
            <v>300000</v>
          </cell>
          <cell r="AA3281">
            <v>30000</v>
          </cell>
        </row>
        <row r="3282">
          <cell r="W3282" t="str">
            <v>Japan</v>
          </cell>
          <cell r="X3282" t="str">
            <v> Tokyo</v>
          </cell>
          <cell r="Y3282" t="str">
            <v>--</v>
          </cell>
          <cell r="Z3282">
            <v>27000</v>
          </cell>
          <cell r="AA3282">
            <v>18600</v>
          </cell>
        </row>
        <row r="3283">
          <cell r="W3283" t="str">
            <v>Japan</v>
          </cell>
          <cell r="X3283" t="str">
            <v> Tokyo</v>
          </cell>
          <cell r="Y3283" t="str">
            <v>--</v>
          </cell>
          <cell r="Z3283">
            <v>212049</v>
          </cell>
          <cell r="AA3283">
            <v>94722.407999999996</v>
          </cell>
        </row>
        <row r="3284">
          <cell r="W3284" t="str">
            <v>Japan</v>
          </cell>
          <cell r="X3284" t="str">
            <v> Tokyo</v>
          </cell>
          <cell r="Y3284" t="str">
            <v>--</v>
          </cell>
          <cell r="Z3284">
            <v>300000</v>
          </cell>
          <cell r="AA3284">
            <v>90000</v>
          </cell>
        </row>
        <row r="3285">
          <cell r="W3285" t="str">
            <v>India</v>
          </cell>
          <cell r="X3285" t="str">
            <v xml:space="preserve">Mumbai </v>
          </cell>
          <cell r="Y3285" t="str">
            <v>Maharashtra</v>
          </cell>
          <cell r="Z3285" t="str">
            <v>--</v>
          </cell>
          <cell r="AA3285">
            <v>5387</v>
          </cell>
        </row>
        <row r="3286">
          <cell r="W3286" t="str">
            <v>India</v>
          </cell>
          <cell r="X3286" t="str">
            <v xml:space="preserve">Mumbai </v>
          </cell>
          <cell r="Y3286" t="str">
            <v>Maharashtra</v>
          </cell>
          <cell r="Z3286">
            <v>48437.594999999994</v>
          </cell>
          <cell r="AA3286">
            <v>20451.429</v>
          </cell>
        </row>
        <row r="3287">
          <cell r="W3287" t="str">
            <v>India</v>
          </cell>
          <cell r="X3287" t="str">
            <v xml:space="preserve">Mumbai </v>
          </cell>
          <cell r="Y3287" t="str">
            <v>Maharashtra</v>
          </cell>
          <cell r="Z3287">
            <v>110000</v>
          </cell>
          <cell r="AA3287" t="str">
            <v>--</v>
          </cell>
        </row>
        <row r="3288">
          <cell r="W3288" t="str">
            <v>India</v>
          </cell>
          <cell r="X3288" t="str">
            <v xml:space="preserve">Mumbai </v>
          </cell>
          <cell r="Y3288" t="str">
            <v>Maharashtra</v>
          </cell>
          <cell r="Z3288" t="str">
            <v>--</v>
          </cell>
          <cell r="AA3288" t="str">
            <v>--</v>
          </cell>
        </row>
        <row r="3289">
          <cell r="W3289" t="str">
            <v>United States</v>
          </cell>
          <cell r="X3289" t="str">
            <v>Monroe</v>
          </cell>
          <cell r="Y3289" t="str">
            <v>LA</v>
          </cell>
          <cell r="Z3289" t="str">
            <v>--</v>
          </cell>
          <cell r="AA3289">
            <v>3900</v>
          </cell>
        </row>
        <row r="3290">
          <cell r="W3290" t="str">
            <v>India</v>
          </cell>
          <cell r="X3290" t="str">
            <v xml:space="preserve">Mumbai </v>
          </cell>
          <cell r="Y3290" t="str">
            <v>Maharashtra</v>
          </cell>
          <cell r="Z3290" t="str">
            <v>--</v>
          </cell>
          <cell r="AA3290" t="str">
            <v>--</v>
          </cell>
        </row>
        <row r="3291">
          <cell r="W3291" t="str">
            <v>India</v>
          </cell>
          <cell r="X3291" t="str">
            <v xml:space="preserve">Mumbai </v>
          </cell>
          <cell r="Y3291" t="str">
            <v>Maharashtra</v>
          </cell>
          <cell r="Z3291" t="str">
            <v>--</v>
          </cell>
          <cell r="AA3291" t="str">
            <v>--</v>
          </cell>
        </row>
        <row r="3292">
          <cell r="W3292" t="str">
            <v>India</v>
          </cell>
          <cell r="X3292" t="str">
            <v xml:space="preserve">Mumbai </v>
          </cell>
          <cell r="Y3292" t="str">
            <v>Maharashtra</v>
          </cell>
          <cell r="Z3292" t="str">
            <v>--</v>
          </cell>
          <cell r="AA3292" t="str">
            <v>--</v>
          </cell>
        </row>
        <row r="3293">
          <cell r="W3293" t="str">
            <v>India</v>
          </cell>
          <cell r="X3293" t="str">
            <v xml:space="preserve">Mumbai </v>
          </cell>
          <cell r="Y3293" t="str">
            <v>Maharashtra</v>
          </cell>
          <cell r="Z3293" t="str">
            <v>--</v>
          </cell>
          <cell r="AA3293" t="str">
            <v>--</v>
          </cell>
        </row>
        <row r="3294">
          <cell r="W3294" t="str">
            <v>Japan</v>
          </cell>
          <cell r="X3294" t="str">
            <v> Tokyo</v>
          </cell>
          <cell r="Y3294" t="str">
            <v>--</v>
          </cell>
          <cell r="Z3294">
            <v>82882</v>
          </cell>
          <cell r="AA3294">
            <v>30138</v>
          </cell>
        </row>
        <row r="3295">
          <cell r="W3295" t="str">
            <v>Japan</v>
          </cell>
          <cell r="X3295" t="str">
            <v> Tokyo</v>
          </cell>
          <cell r="Y3295" t="str">
            <v>--</v>
          </cell>
          <cell r="Z3295" t="str">
            <v>--</v>
          </cell>
          <cell r="AA3295">
            <v>9200</v>
          </cell>
        </row>
        <row r="3296">
          <cell r="W3296" t="str">
            <v>Japan</v>
          </cell>
          <cell r="X3296" t="str">
            <v> Tokyo</v>
          </cell>
          <cell r="Y3296" t="str">
            <v>--</v>
          </cell>
          <cell r="Z3296">
            <v>161458.65</v>
          </cell>
          <cell r="AA3296">
            <v>33669.510479999997</v>
          </cell>
        </row>
        <row r="3297">
          <cell r="W3297" t="str">
            <v>Japan</v>
          </cell>
          <cell r="X3297" t="str">
            <v> Tokyo</v>
          </cell>
          <cell r="Y3297" t="str">
            <v>--</v>
          </cell>
          <cell r="Z3297" t="str">
            <v>--</v>
          </cell>
          <cell r="AA3297">
            <v>36442.120000000003</v>
          </cell>
        </row>
        <row r="3298">
          <cell r="W3298" t="str">
            <v>Japan</v>
          </cell>
          <cell r="X3298" t="str">
            <v> Tokyo</v>
          </cell>
          <cell r="Y3298" t="str">
            <v>--</v>
          </cell>
          <cell r="Z3298" t="str">
            <v>--</v>
          </cell>
          <cell r="AA3298">
            <v>36442.120000000003</v>
          </cell>
        </row>
        <row r="3299">
          <cell r="W3299" t="str">
            <v>Japan</v>
          </cell>
          <cell r="X3299" t="str">
            <v> Tokyo</v>
          </cell>
          <cell r="Y3299" t="str">
            <v>--</v>
          </cell>
          <cell r="Z3299">
            <v>236806.02</v>
          </cell>
          <cell r="AA3299">
            <v>71300.139839999989</v>
          </cell>
        </row>
        <row r="3300">
          <cell r="W3300" t="str">
            <v>Japan</v>
          </cell>
          <cell r="X3300" t="str">
            <v> Tokyo</v>
          </cell>
          <cell r="Y3300" t="str">
            <v>--</v>
          </cell>
          <cell r="Z3300">
            <v>417639.70799999998</v>
          </cell>
          <cell r="AA3300">
            <v>114872.44751999999</v>
          </cell>
        </row>
        <row r="3301">
          <cell r="W3301" t="str">
            <v>Japan</v>
          </cell>
          <cell r="X3301" t="str">
            <v> Tokyo</v>
          </cell>
          <cell r="Y3301" t="str">
            <v>--</v>
          </cell>
          <cell r="Z3301" t="str">
            <v>--</v>
          </cell>
          <cell r="AA3301" t="str">
            <v>--</v>
          </cell>
        </row>
        <row r="3302">
          <cell r="W3302" t="str">
            <v>Kenya</v>
          </cell>
          <cell r="X3302" t="str">
            <v>Nairobi</v>
          </cell>
          <cell r="Y3302" t="str">
            <v>--</v>
          </cell>
          <cell r="Z3302" t="str">
            <v>--</v>
          </cell>
          <cell r="AA3302" t="str">
            <v>--</v>
          </cell>
        </row>
        <row r="3303">
          <cell r="W3303" t="str">
            <v>Kenya</v>
          </cell>
          <cell r="X3303" t="str">
            <v>Nairobi</v>
          </cell>
          <cell r="Y3303" t="str">
            <v>--</v>
          </cell>
          <cell r="Z3303" t="str">
            <v>--</v>
          </cell>
          <cell r="AA3303" t="str">
            <v>--</v>
          </cell>
        </row>
        <row r="3304">
          <cell r="W3304" t="str">
            <v>Japan</v>
          </cell>
          <cell r="X3304" t="str">
            <v> Tokyo</v>
          </cell>
          <cell r="Y3304" t="str">
            <v>--</v>
          </cell>
          <cell r="Z3304" t="str">
            <v>--</v>
          </cell>
          <cell r="AA3304" t="str">
            <v>--</v>
          </cell>
        </row>
        <row r="3305">
          <cell r="W3305" t="str">
            <v>Japan</v>
          </cell>
          <cell r="X3305" t="str">
            <v> Tokyo</v>
          </cell>
          <cell r="Y3305" t="str">
            <v>--</v>
          </cell>
          <cell r="Z3305" t="str">
            <v>--</v>
          </cell>
          <cell r="AA3305">
            <v>6300</v>
          </cell>
        </row>
        <row r="3306">
          <cell r="W3306" t="str">
            <v>Japan</v>
          </cell>
          <cell r="X3306" t="str">
            <v> Tokyo</v>
          </cell>
          <cell r="Y3306" t="str">
            <v>--</v>
          </cell>
          <cell r="Z3306" t="str">
            <v>--</v>
          </cell>
          <cell r="AA3306">
            <v>10400</v>
          </cell>
        </row>
        <row r="3307">
          <cell r="W3307" t="str">
            <v>Japan</v>
          </cell>
          <cell r="X3307" t="str">
            <v> Tokyo</v>
          </cell>
          <cell r="Y3307" t="str">
            <v>--</v>
          </cell>
          <cell r="Z3307">
            <v>88802</v>
          </cell>
          <cell r="AA3307">
            <v>17500</v>
          </cell>
        </row>
        <row r="3308">
          <cell r="W3308" t="str">
            <v>Japan</v>
          </cell>
          <cell r="X3308" t="str">
            <v> Tokyo</v>
          </cell>
          <cell r="Y3308" t="str">
            <v>--</v>
          </cell>
          <cell r="Z3308">
            <v>135625</v>
          </cell>
          <cell r="AA3308">
            <v>43500</v>
          </cell>
        </row>
        <row r="3309">
          <cell r="W3309" t="str">
            <v>Japan</v>
          </cell>
          <cell r="X3309" t="str">
            <v> Tokyo</v>
          </cell>
          <cell r="Y3309" t="str">
            <v>--</v>
          </cell>
          <cell r="Z3309">
            <v>20000</v>
          </cell>
          <cell r="AA3309">
            <v>14000</v>
          </cell>
        </row>
        <row r="3310">
          <cell r="W3310" t="str">
            <v>Japan</v>
          </cell>
          <cell r="X3310" t="str">
            <v> Tokyo</v>
          </cell>
          <cell r="Y3310" t="str">
            <v>--</v>
          </cell>
          <cell r="Z3310" t="str">
            <v>--</v>
          </cell>
          <cell r="AA3310">
            <v>919.99999999999989</v>
          </cell>
        </row>
        <row r="3311">
          <cell r="W3311">
            <v>0</v>
          </cell>
          <cell r="X3311">
            <v>0</v>
          </cell>
          <cell r="Y3311">
            <v>0</v>
          </cell>
          <cell r="Z3311">
            <v>0</v>
          </cell>
          <cell r="AA3311">
            <v>5000</v>
          </cell>
        </row>
        <row r="3312">
          <cell r="W3312" t="str">
            <v>Japan</v>
          </cell>
          <cell r="X3312" t="str">
            <v> Tokyo</v>
          </cell>
          <cell r="Y3312" t="str">
            <v>--</v>
          </cell>
          <cell r="Z3312">
            <v>165764.21399999998</v>
          </cell>
          <cell r="AA3312">
            <v>53819</v>
          </cell>
        </row>
        <row r="3313">
          <cell r="W3313" t="str">
            <v>Japan</v>
          </cell>
          <cell r="X3313" t="str">
            <v> Tokyo</v>
          </cell>
          <cell r="Y3313" t="str">
            <v>--</v>
          </cell>
          <cell r="Z3313" t="str">
            <v>--</v>
          </cell>
          <cell r="AA3313">
            <v>80729</v>
          </cell>
        </row>
        <row r="3314">
          <cell r="W3314" t="str">
            <v>Japan</v>
          </cell>
          <cell r="X3314" t="str">
            <v> Tokyo</v>
          </cell>
          <cell r="Y3314" t="str">
            <v>--</v>
          </cell>
          <cell r="Z3314" t="str">
            <v>--</v>
          </cell>
          <cell r="AA3314">
            <v>8912.9599999999991</v>
          </cell>
        </row>
        <row r="3315">
          <cell r="W3315" t="str">
            <v>Germany</v>
          </cell>
          <cell r="X3315" t="str">
            <v>Berlin</v>
          </cell>
          <cell r="Y3315" t="str">
            <v>--</v>
          </cell>
          <cell r="Z3315" t="str">
            <v>--</v>
          </cell>
          <cell r="AA3315">
            <v>75347.37</v>
          </cell>
        </row>
        <row r="3316">
          <cell r="W3316" t="str">
            <v>Japan</v>
          </cell>
          <cell r="X3316" t="str">
            <v> Tokyo</v>
          </cell>
          <cell r="Y3316" t="str">
            <v>--</v>
          </cell>
          <cell r="Z3316" t="str">
            <v>--</v>
          </cell>
          <cell r="AA3316">
            <v>2153</v>
          </cell>
        </row>
        <row r="3317">
          <cell r="W3317" t="str">
            <v>Japan</v>
          </cell>
          <cell r="X3317" t="str">
            <v> Tokyo</v>
          </cell>
          <cell r="Y3317" t="str">
            <v>--</v>
          </cell>
          <cell r="Z3317" t="str">
            <v>--</v>
          </cell>
          <cell r="AA3317">
            <v>5381.9549999999999</v>
          </cell>
        </row>
        <row r="3318">
          <cell r="W3318" t="str">
            <v>Japan</v>
          </cell>
          <cell r="X3318" t="str">
            <v> Tokyo</v>
          </cell>
          <cell r="Y3318" t="str">
            <v>--</v>
          </cell>
          <cell r="Z3318">
            <v>0</v>
          </cell>
          <cell r="AA3318">
            <v>40000</v>
          </cell>
        </row>
        <row r="3319">
          <cell r="W3319" t="str">
            <v>United Kingdom</v>
          </cell>
          <cell r="X3319" t="str">
            <v>Hemel Hempstead</v>
          </cell>
          <cell r="Y3319" t="str">
            <v>--</v>
          </cell>
          <cell r="Z3319" t="str">
            <v>--</v>
          </cell>
          <cell r="AA3319">
            <v>0</v>
          </cell>
        </row>
        <row r="3320">
          <cell r="W3320" t="str">
            <v>Japan</v>
          </cell>
          <cell r="X3320" t="str">
            <v> Tokyo</v>
          </cell>
          <cell r="Y3320" t="str">
            <v>--</v>
          </cell>
          <cell r="Z3320">
            <v>20000</v>
          </cell>
          <cell r="AA3320">
            <v>14000</v>
          </cell>
        </row>
        <row r="3321">
          <cell r="W3321" t="str">
            <v>United Kingdom</v>
          </cell>
          <cell r="X3321" t="str">
            <v>Hemel Hempstead</v>
          </cell>
          <cell r="Y3321" t="str">
            <v>--</v>
          </cell>
          <cell r="Z3321">
            <v>51667</v>
          </cell>
          <cell r="AA3321">
            <v>20000</v>
          </cell>
        </row>
        <row r="3322">
          <cell r="W3322" t="str">
            <v>United Kingdom</v>
          </cell>
          <cell r="X3322" t="str">
            <v>Hemel Hempstead</v>
          </cell>
          <cell r="Y3322" t="str">
            <v>--</v>
          </cell>
          <cell r="Z3322" t="str">
            <v>--</v>
          </cell>
          <cell r="AA3322">
            <v>28500</v>
          </cell>
        </row>
        <row r="3323">
          <cell r="W3323" t="str">
            <v>United Kingdom</v>
          </cell>
          <cell r="X3323" t="str">
            <v>Hemel Hempstead</v>
          </cell>
          <cell r="Y3323" t="str">
            <v>--</v>
          </cell>
          <cell r="Z3323" t="str">
            <v>--</v>
          </cell>
          <cell r="AA3323">
            <v>66000</v>
          </cell>
        </row>
        <row r="3324">
          <cell r="W3324" t="str">
            <v>Japan</v>
          </cell>
          <cell r="X3324" t="str">
            <v> Tokyo</v>
          </cell>
          <cell r="Y3324" t="str">
            <v>--</v>
          </cell>
          <cell r="Z3324">
            <v>0</v>
          </cell>
          <cell r="AA3324">
            <v>0</v>
          </cell>
        </row>
        <row r="3325">
          <cell r="W3325" t="str">
            <v>Japan</v>
          </cell>
          <cell r="X3325" t="str">
            <v> Tokyo</v>
          </cell>
          <cell r="Y3325" t="str">
            <v>--</v>
          </cell>
          <cell r="Z3325" t="str">
            <v>--</v>
          </cell>
          <cell r="AA3325">
            <v>0</v>
          </cell>
        </row>
        <row r="3326">
          <cell r="W3326" t="str">
            <v>United States</v>
          </cell>
          <cell r="X3326" t="str">
            <v>Sacramento</v>
          </cell>
          <cell r="Y3326" t="str">
            <v>CA</v>
          </cell>
          <cell r="Z3326" t="str">
            <v>--</v>
          </cell>
          <cell r="AA3326">
            <v>0</v>
          </cell>
        </row>
        <row r="3327">
          <cell r="W3327" t="str">
            <v>United States</v>
          </cell>
          <cell r="X3327" t="str">
            <v>Washington</v>
          </cell>
          <cell r="Y3327" t="str">
            <v>DC</v>
          </cell>
          <cell r="Z3327">
            <v>123000</v>
          </cell>
          <cell r="AA3327">
            <v>0</v>
          </cell>
        </row>
        <row r="3328">
          <cell r="W3328" t="str">
            <v>Japan</v>
          </cell>
          <cell r="X3328" t="str">
            <v> Tokyo</v>
          </cell>
          <cell r="Y3328" t="str">
            <v>--</v>
          </cell>
          <cell r="Z3328" t="str">
            <v>--</v>
          </cell>
          <cell r="AA3328">
            <v>10000</v>
          </cell>
        </row>
        <row r="3329">
          <cell r="W3329" t="str">
            <v>Japan</v>
          </cell>
          <cell r="X3329" t="str">
            <v> Tokyo</v>
          </cell>
          <cell r="Y3329" t="str">
            <v>--</v>
          </cell>
          <cell r="Z3329" t="str">
            <v>--</v>
          </cell>
          <cell r="AA3329">
            <v>15000</v>
          </cell>
        </row>
        <row r="3330">
          <cell r="W3330" t="str">
            <v>Japan</v>
          </cell>
          <cell r="X3330" t="str">
            <v> Tokyo</v>
          </cell>
          <cell r="Y3330" t="str">
            <v>--</v>
          </cell>
          <cell r="Z3330">
            <v>21192.5</v>
          </cell>
          <cell r="AA3330">
            <v>15000</v>
          </cell>
        </row>
        <row r="3331">
          <cell r="W3331" t="str">
            <v>United States</v>
          </cell>
          <cell r="X3331" t="str">
            <v>Sacramento</v>
          </cell>
          <cell r="Y3331" t="str">
            <v>CA</v>
          </cell>
          <cell r="Z3331">
            <v>180000</v>
          </cell>
          <cell r="AA3331">
            <v>17000</v>
          </cell>
        </row>
        <row r="3332">
          <cell r="W3332" t="str">
            <v>Japan</v>
          </cell>
          <cell r="X3332" t="str">
            <v> Tokyo</v>
          </cell>
          <cell r="Y3332" t="str">
            <v>--</v>
          </cell>
          <cell r="Z3332">
            <v>97951.580999999991</v>
          </cell>
          <cell r="AA3332">
            <v>52000</v>
          </cell>
        </row>
        <row r="3333">
          <cell r="W3333" t="str">
            <v>United States</v>
          </cell>
          <cell r="X3333" t="str">
            <v>Monroe</v>
          </cell>
          <cell r="Y3333" t="str">
            <v>LA</v>
          </cell>
          <cell r="Z3333">
            <v>74222</v>
          </cell>
          <cell r="AA3333">
            <v>26792.420924980222</v>
          </cell>
        </row>
        <row r="3334">
          <cell r="W3334" t="str">
            <v>Japan</v>
          </cell>
          <cell r="X3334" t="str">
            <v> Tokyo</v>
          </cell>
          <cell r="Y3334" t="str">
            <v>--</v>
          </cell>
          <cell r="Z3334">
            <v>130752</v>
          </cell>
          <cell r="AA3334">
            <v>65376</v>
          </cell>
        </row>
        <row r="3335">
          <cell r="W3335" t="str">
            <v>United States</v>
          </cell>
          <cell r="X3335" t="str">
            <v>Monroe</v>
          </cell>
          <cell r="Y3335" t="str">
            <v>LA</v>
          </cell>
          <cell r="Z3335">
            <v>223022</v>
          </cell>
          <cell r="AA3335">
            <v>74453.683471210679</v>
          </cell>
        </row>
        <row r="3336">
          <cell r="W3336" t="str">
            <v>United States</v>
          </cell>
          <cell r="X3336" t="str">
            <v>Monroe</v>
          </cell>
          <cell r="Y3336" t="str">
            <v>LA</v>
          </cell>
          <cell r="Z3336">
            <v>209237</v>
          </cell>
          <cell r="AA3336">
            <v>46515.825102013529</v>
          </cell>
        </row>
        <row r="3337">
          <cell r="W3337" t="str">
            <v>Japan</v>
          </cell>
          <cell r="X3337" t="str">
            <v> Tokyo</v>
          </cell>
          <cell r="Y3337" t="str">
            <v>--</v>
          </cell>
          <cell r="Z3337" t="str">
            <v>--</v>
          </cell>
          <cell r="AA3337">
            <v>6458</v>
          </cell>
        </row>
        <row r="3338">
          <cell r="W3338">
            <v>0</v>
          </cell>
          <cell r="X3338">
            <v>0</v>
          </cell>
          <cell r="Y3338">
            <v>0</v>
          </cell>
          <cell r="Z3338" t="str">
            <v>--</v>
          </cell>
          <cell r="AA3338">
            <v>5000</v>
          </cell>
        </row>
        <row r="3339">
          <cell r="W3339" t="str">
            <v xml:space="preserve"> Canada</v>
          </cell>
          <cell r="X3339" t="str">
            <v>Vancouver</v>
          </cell>
          <cell r="Y3339" t="str">
            <v>BC</v>
          </cell>
          <cell r="Z3339">
            <v>42000</v>
          </cell>
          <cell r="AA3339">
            <v>27600</v>
          </cell>
        </row>
        <row r="3340">
          <cell r="W3340" t="str">
            <v>United States</v>
          </cell>
          <cell r="X3340" t="str">
            <v>San Antonio</v>
          </cell>
          <cell r="Y3340" t="str">
            <v>TX</v>
          </cell>
          <cell r="Z3340" t="str">
            <v>--</v>
          </cell>
          <cell r="AA3340">
            <v>993.59999999999991</v>
          </cell>
        </row>
        <row r="3341">
          <cell r="W3341" t="str">
            <v>China</v>
          </cell>
          <cell r="X3341" t="str">
            <v>Hangzhou</v>
          </cell>
          <cell r="Y3341" t="str">
            <v>Zhejiang</v>
          </cell>
          <cell r="Z3341" t="str">
            <v>--</v>
          </cell>
          <cell r="AA3341">
            <v>1000</v>
          </cell>
        </row>
        <row r="3342">
          <cell r="W3342" t="str">
            <v>USA</v>
          </cell>
          <cell r="X3342" t="str">
            <v>Kenosha</v>
          </cell>
          <cell r="Y3342" t="str">
            <v>WI</v>
          </cell>
          <cell r="Z3342" t="str">
            <v>--</v>
          </cell>
          <cell r="AA3342">
            <v>5000</v>
          </cell>
        </row>
        <row r="3343">
          <cell r="W3343" t="str">
            <v>USA</v>
          </cell>
          <cell r="X3343" t="str">
            <v>Kenosha</v>
          </cell>
          <cell r="Y3343" t="str">
            <v>WI</v>
          </cell>
          <cell r="Z3343" t="str">
            <v>--</v>
          </cell>
          <cell r="AA3343">
            <v>5000</v>
          </cell>
        </row>
        <row r="3344">
          <cell r="W3344" t="str">
            <v>United States</v>
          </cell>
          <cell r="X3344" t="str">
            <v>Greenwood Village</v>
          </cell>
          <cell r="Y3344" t="str">
            <v>CO</v>
          </cell>
          <cell r="Z3344" t="str">
            <v>--</v>
          </cell>
          <cell r="AA3344">
            <v>12916.8</v>
          </cell>
        </row>
        <row r="3345">
          <cell r="W3345" t="str">
            <v>Japan</v>
          </cell>
          <cell r="X3345" t="str">
            <v>Tokyo</v>
          </cell>
          <cell r="Y3345" t="str">
            <v>--</v>
          </cell>
          <cell r="Z3345" t="str">
            <v>--</v>
          </cell>
          <cell r="AA3345">
            <v>10000</v>
          </cell>
        </row>
        <row r="3346">
          <cell r="W3346" t="str">
            <v>Japan</v>
          </cell>
          <cell r="X3346" t="str">
            <v>Tokyo</v>
          </cell>
          <cell r="Y3346" t="str">
            <v>--</v>
          </cell>
          <cell r="Z3346" t="str">
            <v>--</v>
          </cell>
          <cell r="AA3346">
            <v>10000</v>
          </cell>
        </row>
        <row r="3347">
          <cell r="W3347" t="str">
            <v>Brazil</v>
          </cell>
          <cell r="X3347" t="str">
            <v>Rio De Janeiro</v>
          </cell>
          <cell r="Y3347" t="str">
            <v>--</v>
          </cell>
          <cell r="Z3347" t="str">
            <v>--</v>
          </cell>
          <cell r="AA3347">
            <v>7000</v>
          </cell>
        </row>
        <row r="3348">
          <cell r="W3348" t="str">
            <v>Brazil</v>
          </cell>
          <cell r="X3348" t="str">
            <v>Rio De Janeiro</v>
          </cell>
          <cell r="Y3348" t="str">
            <v>--</v>
          </cell>
          <cell r="Z3348" t="str">
            <v>--</v>
          </cell>
          <cell r="AA3348">
            <v>10900</v>
          </cell>
        </row>
        <row r="3349">
          <cell r="W3349" t="str">
            <v>Brazil</v>
          </cell>
          <cell r="X3349" t="str">
            <v>Rio De Janeiro</v>
          </cell>
          <cell r="Y3349" t="str">
            <v>--</v>
          </cell>
          <cell r="Z3349">
            <v>0</v>
          </cell>
          <cell r="AA3349" t="str">
            <v>--</v>
          </cell>
        </row>
        <row r="3350">
          <cell r="W3350" t="str">
            <v>Brazil</v>
          </cell>
          <cell r="X3350" t="str">
            <v>Rio De Janeiro</v>
          </cell>
          <cell r="Y3350" t="str">
            <v>--</v>
          </cell>
          <cell r="Z3350">
            <v>0</v>
          </cell>
          <cell r="AA3350" t="str">
            <v>--</v>
          </cell>
        </row>
        <row r="3351">
          <cell r="W3351" t="str">
            <v>Brazil</v>
          </cell>
          <cell r="X3351" t="str">
            <v>Rio De Janeiro</v>
          </cell>
          <cell r="Y3351" t="str">
            <v>--</v>
          </cell>
          <cell r="Z3351">
            <v>0</v>
          </cell>
          <cell r="AA3351" t="str">
            <v>--</v>
          </cell>
        </row>
        <row r="3352">
          <cell r="W3352" t="str">
            <v>Brazil</v>
          </cell>
          <cell r="X3352" t="str">
            <v>Rio De Janeiro</v>
          </cell>
          <cell r="Y3352" t="str">
            <v>--</v>
          </cell>
          <cell r="Z3352">
            <v>0</v>
          </cell>
          <cell r="AA3352" t="str">
            <v>--</v>
          </cell>
        </row>
        <row r="3353">
          <cell r="W3353">
            <v>0</v>
          </cell>
          <cell r="X3353">
            <v>0</v>
          </cell>
          <cell r="Y3353">
            <v>0</v>
          </cell>
          <cell r="Z3353">
            <v>0</v>
          </cell>
          <cell r="AA3353" t="str">
            <v>--</v>
          </cell>
        </row>
        <row r="3354">
          <cell r="W3354" t="str">
            <v>Indonesia</v>
          </cell>
          <cell r="X3354" t="str">
            <v>Surabaya</v>
          </cell>
          <cell r="Y3354" t="str">
            <v>--</v>
          </cell>
          <cell r="Z3354" t="str">
            <v>--</v>
          </cell>
          <cell r="AA3354" t="str">
            <v>--</v>
          </cell>
        </row>
        <row r="3355">
          <cell r="W3355" t="str">
            <v>Australia</v>
          </cell>
          <cell r="X3355" t="str">
            <v>Carrum Downs</v>
          </cell>
          <cell r="Y3355" t="str">
            <v>VIC</v>
          </cell>
          <cell r="Z3355" t="str">
            <v>--</v>
          </cell>
          <cell r="AA3355">
            <v>3000</v>
          </cell>
        </row>
        <row r="3356">
          <cell r="W3356" t="str">
            <v>United states</v>
          </cell>
          <cell r="X3356" t="str">
            <v>Torrance</v>
          </cell>
          <cell r="Y3356" t="str">
            <v>CA</v>
          </cell>
          <cell r="Z3356">
            <v>0</v>
          </cell>
          <cell r="AA3356">
            <v>8333.3333333333339</v>
          </cell>
        </row>
        <row r="3357">
          <cell r="W3357" t="str">
            <v>United States</v>
          </cell>
          <cell r="X3357" t="str">
            <v>Torrance</v>
          </cell>
          <cell r="Y3357" t="str">
            <v>CA</v>
          </cell>
          <cell r="Z3357">
            <v>17000</v>
          </cell>
          <cell r="AA3357">
            <v>6000</v>
          </cell>
        </row>
        <row r="3358">
          <cell r="W3358" t="str">
            <v>Australia</v>
          </cell>
          <cell r="X3358" t="str">
            <v>Townsville</v>
          </cell>
          <cell r="Y3358" t="str">
            <v>QLD</v>
          </cell>
          <cell r="Z3358" t="str">
            <v>--</v>
          </cell>
          <cell r="AA3358">
            <v>0</v>
          </cell>
        </row>
        <row r="3359">
          <cell r="W3359" t="str">
            <v>Brazil</v>
          </cell>
          <cell r="X3359" t="str">
            <v>Curitiba</v>
          </cell>
          <cell r="Y3359" t="str">
            <v>Parana</v>
          </cell>
          <cell r="Z3359" t="str">
            <v>--</v>
          </cell>
          <cell r="AA3359">
            <v>3000</v>
          </cell>
        </row>
        <row r="3360">
          <cell r="W3360" t="str">
            <v>United States</v>
          </cell>
          <cell r="X3360" t="str">
            <v>Scottsdale</v>
          </cell>
          <cell r="Y3360" t="str">
            <v>AZ</v>
          </cell>
          <cell r="Z3360">
            <v>50000</v>
          </cell>
          <cell r="AA3360">
            <v>0</v>
          </cell>
        </row>
        <row r="3361">
          <cell r="W3361" t="str">
            <v>United States</v>
          </cell>
          <cell r="X3361" t="str">
            <v>Scottsdale</v>
          </cell>
          <cell r="Y3361" t="str">
            <v>AZ</v>
          </cell>
          <cell r="Z3361">
            <v>19000</v>
          </cell>
          <cell r="AA3361">
            <v>7948.7999999999993</v>
          </cell>
        </row>
        <row r="3362">
          <cell r="W3362" t="str">
            <v>United States</v>
          </cell>
          <cell r="X3362" t="str">
            <v>Scottsdale</v>
          </cell>
          <cell r="Y3362" t="str">
            <v>AZ</v>
          </cell>
          <cell r="Z3362">
            <v>24000</v>
          </cell>
          <cell r="AA3362">
            <v>11923.2</v>
          </cell>
        </row>
        <row r="3363">
          <cell r="W3363" t="str">
            <v>United States</v>
          </cell>
          <cell r="X3363" t="str">
            <v>Scottsdale</v>
          </cell>
          <cell r="Y3363" t="str">
            <v>AZ</v>
          </cell>
          <cell r="Z3363">
            <v>60000</v>
          </cell>
          <cell r="AA3363">
            <v>23846.400000000001</v>
          </cell>
        </row>
        <row r="3364">
          <cell r="W3364" t="str">
            <v>United states</v>
          </cell>
          <cell r="X3364" t="str">
            <v>Scottsdale</v>
          </cell>
          <cell r="Y3364" t="str">
            <v>AZ</v>
          </cell>
          <cell r="Z3364">
            <v>40000</v>
          </cell>
          <cell r="AA3364">
            <v>30000</v>
          </cell>
        </row>
        <row r="3365">
          <cell r="W3365" t="str">
            <v>United States</v>
          </cell>
          <cell r="X3365" t="str">
            <v>Scottsdale</v>
          </cell>
          <cell r="Y3365" t="str">
            <v>AZ</v>
          </cell>
          <cell r="Z3365">
            <v>160000</v>
          </cell>
          <cell r="AA3365">
            <v>35000</v>
          </cell>
        </row>
        <row r="3366">
          <cell r="W3366" t="str">
            <v>United States</v>
          </cell>
          <cell r="X3366" t="str">
            <v>Scottsdale</v>
          </cell>
          <cell r="Y3366" t="str">
            <v>AZ</v>
          </cell>
          <cell r="Z3366">
            <v>7000</v>
          </cell>
          <cell r="AA3366">
            <v>6000</v>
          </cell>
        </row>
        <row r="3367">
          <cell r="W3367" t="str">
            <v>United States</v>
          </cell>
          <cell r="X3367" t="str">
            <v>Scottsdale</v>
          </cell>
          <cell r="Y3367" t="str">
            <v>AZ</v>
          </cell>
          <cell r="Z3367">
            <v>14000</v>
          </cell>
          <cell r="AA3367">
            <v>7000</v>
          </cell>
        </row>
        <row r="3368">
          <cell r="W3368" t="str">
            <v>United States</v>
          </cell>
          <cell r="X3368" t="str">
            <v>Scottsdale</v>
          </cell>
          <cell r="Y3368" t="str">
            <v>AZ</v>
          </cell>
          <cell r="Z3368">
            <v>50000</v>
          </cell>
          <cell r="AA3368">
            <v>19440</v>
          </cell>
        </row>
        <row r="3369">
          <cell r="W3369" t="str">
            <v>United states</v>
          </cell>
          <cell r="X3369" t="str">
            <v>Duffield</v>
          </cell>
          <cell r="Y3369" t="str">
            <v xml:space="preserve">VA </v>
          </cell>
          <cell r="Z3369">
            <v>0</v>
          </cell>
          <cell r="AA3369">
            <v>0</v>
          </cell>
        </row>
        <row r="3370">
          <cell r="W3370" t="str">
            <v>Poland</v>
          </cell>
          <cell r="X3370" t="str">
            <v>--</v>
          </cell>
          <cell r="Y3370" t="str">
            <v>--</v>
          </cell>
          <cell r="Z3370">
            <v>15000</v>
          </cell>
          <cell r="AA3370">
            <v>9200</v>
          </cell>
        </row>
        <row r="3371">
          <cell r="W3371" t="str">
            <v>United States</v>
          </cell>
          <cell r="X3371" t="str">
            <v>Ann Arbor</v>
          </cell>
          <cell r="Y3371" t="str">
            <v>MI</v>
          </cell>
          <cell r="Z3371" t="str">
            <v>--</v>
          </cell>
          <cell r="AA3371">
            <v>6000</v>
          </cell>
        </row>
        <row r="3372">
          <cell r="W3372" t="str">
            <v>United States</v>
          </cell>
          <cell r="X3372" t="str">
            <v>Ann Arbor</v>
          </cell>
          <cell r="Y3372" t="str">
            <v>MI</v>
          </cell>
          <cell r="Z3372">
            <v>10500</v>
          </cell>
          <cell r="AA3372">
            <v>7451.9999999999991</v>
          </cell>
        </row>
        <row r="3373">
          <cell r="W3373" t="str">
            <v>United States</v>
          </cell>
          <cell r="X3373" t="str">
            <v>Ann Arbor</v>
          </cell>
          <cell r="Y3373" t="str">
            <v>MI</v>
          </cell>
          <cell r="Z3373">
            <v>20000</v>
          </cell>
          <cell r="AA3373">
            <v>9936</v>
          </cell>
        </row>
        <row r="3374">
          <cell r="W3374" t="str">
            <v>United States</v>
          </cell>
          <cell r="X3374" t="str">
            <v>Ann Arbor</v>
          </cell>
          <cell r="Y3374" t="str">
            <v>MI</v>
          </cell>
          <cell r="Z3374">
            <v>44000</v>
          </cell>
          <cell r="AA3374">
            <v>16000</v>
          </cell>
        </row>
        <row r="3375">
          <cell r="W3375" t="str">
            <v>United States</v>
          </cell>
          <cell r="X3375" t="str">
            <v>Ann Arbor</v>
          </cell>
          <cell r="Y3375" t="str">
            <v>MI</v>
          </cell>
          <cell r="Z3375">
            <v>32500</v>
          </cell>
          <cell r="AA3375">
            <v>22356</v>
          </cell>
        </row>
        <row r="3376">
          <cell r="W3376">
            <v>0</v>
          </cell>
          <cell r="X3376">
            <v>0</v>
          </cell>
          <cell r="Y3376">
            <v>0</v>
          </cell>
          <cell r="Z3376">
            <v>0</v>
          </cell>
          <cell r="AA3376">
            <v>2000</v>
          </cell>
        </row>
        <row r="3377">
          <cell r="W3377" t="str">
            <v>Spain</v>
          </cell>
          <cell r="X3377" t="str">
            <v>Madrid</v>
          </cell>
          <cell r="Y3377" t="str">
            <v>--</v>
          </cell>
          <cell r="Z3377" t="str">
            <v>--</v>
          </cell>
          <cell r="AA3377">
            <v>2000</v>
          </cell>
        </row>
        <row r="3378">
          <cell r="W3378" t="str">
            <v>United States</v>
          </cell>
          <cell r="X3378" t="str">
            <v>Austin</v>
          </cell>
          <cell r="Y3378" t="str">
            <v>TX</v>
          </cell>
          <cell r="Z3378">
            <v>12000</v>
          </cell>
          <cell r="AA3378">
            <v>5700</v>
          </cell>
        </row>
        <row r="3379">
          <cell r="W3379" t="str">
            <v>United States</v>
          </cell>
          <cell r="X3379" t="str">
            <v>Austin</v>
          </cell>
          <cell r="Y3379" t="str">
            <v>TX</v>
          </cell>
          <cell r="Z3379">
            <v>40000</v>
          </cell>
          <cell r="AA3379">
            <v>8413</v>
          </cell>
        </row>
        <row r="3380">
          <cell r="W3380" t="str">
            <v>United States</v>
          </cell>
          <cell r="X3380" t="str">
            <v>Austin</v>
          </cell>
          <cell r="Y3380" t="str">
            <v>TX</v>
          </cell>
          <cell r="Z3380">
            <v>15000</v>
          </cell>
          <cell r="AA3380">
            <v>9000</v>
          </cell>
        </row>
        <row r="3381">
          <cell r="W3381" t="str">
            <v>United States</v>
          </cell>
          <cell r="X3381" t="str">
            <v>Chicago</v>
          </cell>
          <cell r="Y3381" t="str">
            <v>IL</v>
          </cell>
          <cell r="Z3381">
            <v>157400</v>
          </cell>
          <cell r="AA3381">
            <v>3000</v>
          </cell>
        </row>
        <row r="3382">
          <cell r="W3382" t="str">
            <v>United States</v>
          </cell>
          <cell r="X3382" t="str">
            <v>Ontario</v>
          </cell>
          <cell r="Y3382" t="str">
            <v>CA</v>
          </cell>
          <cell r="Z3382">
            <v>0</v>
          </cell>
          <cell r="AA3382">
            <v>5000</v>
          </cell>
        </row>
        <row r="3383">
          <cell r="W3383" t="str">
            <v xml:space="preserve"> Canada</v>
          </cell>
          <cell r="X3383" t="str">
            <v>Vancouver</v>
          </cell>
          <cell r="Y3383" t="str">
            <v>BC</v>
          </cell>
          <cell r="Z3383" t="str">
            <v>--</v>
          </cell>
          <cell r="AA3383">
            <v>4968</v>
          </cell>
        </row>
        <row r="3384">
          <cell r="W3384" t="str">
            <v>Canada</v>
          </cell>
          <cell r="X3384" t="str">
            <v>Ottawa</v>
          </cell>
          <cell r="Y3384" t="str">
            <v>ON</v>
          </cell>
          <cell r="Z3384" t="str">
            <v>--</v>
          </cell>
          <cell r="AA3384">
            <v>1000</v>
          </cell>
        </row>
        <row r="3385">
          <cell r="W3385" t="str">
            <v>United States</v>
          </cell>
          <cell r="X3385" t="str">
            <v>Naperville</v>
          </cell>
          <cell r="Y3385" t="str">
            <v>IL</v>
          </cell>
          <cell r="Z3385" t="str">
            <v>--</v>
          </cell>
          <cell r="AA3385">
            <v>1500</v>
          </cell>
        </row>
        <row r="3386">
          <cell r="W3386" t="str">
            <v>United States</v>
          </cell>
          <cell r="X3386" t="str">
            <v>piscataway</v>
          </cell>
          <cell r="Y3386" t="str">
            <v>NJ </v>
          </cell>
          <cell r="Z3386" t="str">
            <v>--</v>
          </cell>
          <cell r="AA3386">
            <v>9180</v>
          </cell>
        </row>
        <row r="3387">
          <cell r="W3387" t="str">
            <v>United states</v>
          </cell>
          <cell r="X3387" t="str">
            <v>New Haven</v>
          </cell>
          <cell r="Y3387" t="str">
            <v>CT</v>
          </cell>
          <cell r="Z3387">
            <v>0</v>
          </cell>
          <cell r="AA3387">
            <v>0</v>
          </cell>
        </row>
        <row r="3388">
          <cell r="W3388" t="str">
            <v>Canada</v>
          </cell>
          <cell r="X3388" t="str">
            <v>Vanier</v>
          </cell>
          <cell r="Y3388" t="str">
            <v>QC</v>
          </cell>
          <cell r="Z3388" t="str">
            <v>--</v>
          </cell>
          <cell r="AA3388">
            <v>2484</v>
          </cell>
        </row>
        <row r="3389">
          <cell r="W3389" t="str">
            <v>Australia</v>
          </cell>
          <cell r="X3389" t="str">
            <v>Springfield</v>
          </cell>
          <cell r="Y3389" t="str">
            <v>QLD</v>
          </cell>
          <cell r="Z3389" t="str">
            <v>--</v>
          </cell>
          <cell r="AA3389">
            <v>500</v>
          </cell>
        </row>
        <row r="3390">
          <cell r="W3390" t="str">
            <v>United States</v>
          </cell>
          <cell r="X3390" t="str">
            <v>Tacoma</v>
          </cell>
          <cell r="Y3390" t="str">
            <v>WA</v>
          </cell>
          <cell r="Z3390">
            <v>1200</v>
          </cell>
          <cell r="AA3390">
            <v>600</v>
          </cell>
        </row>
        <row r="3391">
          <cell r="W3391" t="str">
            <v>United States</v>
          </cell>
          <cell r="X3391" t="str">
            <v>Tacoma</v>
          </cell>
          <cell r="Y3391" t="str">
            <v>WA</v>
          </cell>
          <cell r="Z3391">
            <v>5000</v>
          </cell>
          <cell r="AA3391">
            <v>3500</v>
          </cell>
        </row>
        <row r="3392">
          <cell r="W3392" t="str">
            <v>United Kingdom</v>
          </cell>
          <cell r="X3392" t="str">
            <v>London</v>
          </cell>
          <cell r="Y3392" t="str">
            <v>UK</v>
          </cell>
          <cell r="Z3392" t="str">
            <v> 50,000</v>
          </cell>
          <cell r="AA3392">
            <v>4600</v>
          </cell>
        </row>
        <row r="3393">
          <cell r="W3393" t="str">
            <v>United Kingdom</v>
          </cell>
          <cell r="X3393" t="str">
            <v>London</v>
          </cell>
          <cell r="Y3393" t="str">
            <v>UK</v>
          </cell>
          <cell r="Z3393">
            <v>53000</v>
          </cell>
          <cell r="AA3393">
            <v>52656</v>
          </cell>
        </row>
        <row r="3394">
          <cell r="W3394" t="str">
            <v>United Kingdom</v>
          </cell>
          <cell r="X3394" t="str">
            <v>London</v>
          </cell>
          <cell r="Y3394" t="str">
            <v>UK</v>
          </cell>
          <cell r="Z3394" t="str">
            <v>--</v>
          </cell>
          <cell r="AA3394">
            <v>9200</v>
          </cell>
        </row>
        <row r="3395">
          <cell r="W3395" t="str">
            <v>United States</v>
          </cell>
          <cell r="X3395" t="str">
            <v>Portland</v>
          </cell>
          <cell r="Y3395" t="str">
            <v>OR</v>
          </cell>
          <cell r="Z3395" t="str">
            <v>--</v>
          </cell>
          <cell r="AA3395">
            <v>993.59999999999991</v>
          </cell>
        </row>
        <row r="3396">
          <cell r="W3396" t="str">
            <v>United States</v>
          </cell>
          <cell r="X3396" t="str">
            <v>Portland</v>
          </cell>
          <cell r="Y3396" t="str">
            <v>OR</v>
          </cell>
          <cell r="Z3396">
            <v>57500</v>
          </cell>
          <cell r="AA3396">
            <v>1000</v>
          </cell>
        </row>
        <row r="3397">
          <cell r="W3397" t="str">
            <v>United States</v>
          </cell>
          <cell r="X3397" t="str">
            <v>Portland</v>
          </cell>
          <cell r="Y3397" t="str">
            <v>OR</v>
          </cell>
          <cell r="Z3397" t="str">
            <v>--</v>
          </cell>
          <cell r="AA3397">
            <v>1000</v>
          </cell>
        </row>
        <row r="3398">
          <cell r="W3398" t="str">
            <v>United States</v>
          </cell>
          <cell r="X3398" t="str">
            <v>Portland</v>
          </cell>
          <cell r="Y3398" t="str">
            <v>OR</v>
          </cell>
          <cell r="Z3398">
            <v>240000</v>
          </cell>
          <cell r="AA3398">
            <v>2000</v>
          </cell>
        </row>
        <row r="3399">
          <cell r="W3399" t="str">
            <v>United States</v>
          </cell>
          <cell r="X3399" t="str">
            <v>Portland</v>
          </cell>
          <cell r="Y3399" t="str">
            <v>OR</v>
          </cell>
          <cell r="Z3399">
            <v>80000</v>
          </cell>
          <cell r="AA3399">
            <v>4500</v>
          </cell>
        </row>
        <row r="3400">
          <cell r="W3400" t="str">
            <v>United States</v>
          </cell>
          <cell r="X3400" t="str">
            <v>Portland</v>
          </cell>
          <cell r="Y3400" t="str">
            <v>OR</v>
          </cell>
          <cell r="Z3400">
            <v>60000</v>
          </cell>
          <cell r="AA3400">
            <v>5000</v>
          </cell>
        </row>
        <row r="3401">
          <cell r="W3401" t="str">
            <v>Canada</v>
          </cell>
          <cell r="X3401" t="str">
            <v>Vanier</v>
          </cell>
          <cell r="Y3401" t="str">
            <v>QC</v>
          </cell>
          <cell r="Z3401" t="str">
            <v>--</v>
          </cell>
          <cell r="AA3401">
            <v>3219.9999999999995</v>
          </cell>
        </row>
        <row r="3402">
          <cell r="W3402" t="str">
            <v>Poland</v>
          </cell>
          <cell r="X3402" t="str">
            <v>Warszawa</v>
          </cell>
          <cell r="Y3402" t="str">
            <v> Mazowieckie</v>
          </cell>
          <cell r="Z3402">
            <v>10000</v>
          </cell>
          <cell r="AA3402">
            <v>6899.9999999999991</v>
          </cell>
        </row>
        <row r="3403">
          <cell r="W3403" t="str">
            <v>Canada</v>
          </cell>
          <cell r="X3403" t="str">
            <v>Montreal</v>
          </cell>
          <cell r="Y3403" t="str">
            <v>QC</v>
          </cell>
          <cell r="Z3403">
            <v>15000</v>
          </cell>
          <cell r="AA3403">
            <v>3100</v>
          </cell>
        </row>
        <row r="3404">
          <cell r="W3404" t="str">
            <v>Canada</v>
          </cell>
          <cell r="X3404" t="str">
            <v>Thornhill</v>
          </cell>
          <cell r="Y3404" t="str">
            <v>ON</v>
          </cell>
          <cell r="Z3404" t="str">
            <v>--</v>
          </cell>
          <cell r="AA3404">
            <v>5980</v>
          </cell>
        </row>
        <row r="3405">
          <cell r="W3405">
            <v>0</v>
          </cell>
          <cell r="X3405">
            <v>0</v>
          </cell>
          <cell r="Y3405">
            <v>0</v>
          </cell>
          <cell r="Z3405">
            <v>0</v>
          </cell>
          <cell r="AA3405">
            <v>1000</v>
          </cell>
        </row>
        <row r="3406">
          <cell r="W3406">
            <v>0</v>
          </cell>
          <cell r="X3406">
            <v>0</v>
          </cell>
          <cell r="Y3406">
            <v>0</v>
          </cell>
          <cell r="Z3406">
            <v>0</v>
          </cell>
          <cell r="AA3406">
            <v>1000</v>
          </cell>
        </row>
        <row r="3407">
          <cell r="W3407">
            <v>0</v>
          </cell>
          <cell r="X3407">
            <v>0</v>
          </cell>
          <cell r="Y3407">
            <v>0</v>
          </cell>
          <cell r="Z3407">
            <v>0</v>
          </cell>
          <cell r="AA3407">
            <v>1000</v>
          </cell>
        </row>
        <row r="3408">
          <cell r="W3408" t="str">
            <v>Argentina</v>
          </cell>
          <cell r="X3408" t="str">
            <v>Other</v>
          </cell>
          <cell r="Y3408" t="str">
            <v>Other</v>
          </cell>
          <cell r="Z3408" t="str">
            <v>X</v>
          </cell>
          <cell r="AA3408">
            <v>96702.937343190351</v>
          </cell>
        </row>
        <row r="3409">
          <cell r="W3409" t="str">
            <v>Australia</v>
          </cell>
          <cell r="X3409" t="str">
            <v>Other</v>
          </cell>
          <cell r="Y3409" t="str">
            <v>Other</v>
          </cell>
          <cell r="Z3409" t="str">
            <v>X</v>
          </cell>
          <cell r="AA3409">
            <v>226733.92155272761</v>
          </cell>
        </row>
        <row r="3410">
          <cell r="W3410" t="str">
            <v>Austria</v>
          </cell>
          <cell r="X3410" t="str">
            <v>Other</v>
          </cell>
          <cell r="Y3410" t="str">
            <v>Other</v>
          </cell>
          <cell r="Z3410" t="str">
            <v>X</v>
          </cell>
          <cell r="AA3410">
            <v>98643.818146343721</v>
          </cell>
        </row>
        <row r="3411">
          <cell r="W3411" t="str">
            <v>Bahrain</v>
          </cell>
          <cell r="X3411" t="str">
            <v>Other</v>
          </cell>
          <cell r="Y3411" t="str">
            <v>Other</v>
          </cell>
          <cell r="Z3411" t="str">
            <v>X</v>
          </cell>
          <cell r="AA3411">
            <v>13680.495231892448</v>
          </cell>
        </row>
        <row r="3412">
          <cell r="W3412" t="str">
            <v>Belgium</v>
          </cell>
          <cell r="X3412" t="str">
            <v>Other</v>
          </cell>
          <cell r="Y3412" t="str">
            <v>Other</v>
          </cell>
          <cell r="Z3412" t="str">
            <v>X</v>
          </cell>
          <cell r="AA3412">
            <v>209431.52615354702</v>
          </cell>
        </row>
        <row r="3413">
          <cell r="W3413" t="str">
            <v>Brazil</v>
          </cell>
          <cell r="X3413" t="str">
            <v>Other</v>
          </cell>
          <cell r="Y3413" t="str">
            <v>Other</v>
          </cell>
          <cell r="Z3413" t="str">
            <v>X</v>
          </cell>
          <cell r="AA3413">
            <v>1806298.606870739</v>
          </cell>
        </row>
        <row r="3414">
          <cell r="W3414" t="str">
            <v>Canada</v>
          </cell>
          <cell r="X3414" t="str">
            <v>Thornhill</v>
          </cell>
          <cell r="Y3414" t="str">
            <v>ON</v>
          </cell>
          <cell r="Z3414" t="str">
            <v>--</v>
          </cell>
          <cell r="AA3414">
            <v>7636</v>
          </cell>
        </row>
        <row r="3415">
          <cell r="W3415" t="str">
            <v>Chile</v>
          </cell>
          <cell r="X3415" t="str">
            <v>Other</v>
          </cell>
          <cell r="Y3415" t="str">
            <v>Other</v>
          </cell>
          <cell r="Z3415" t="str">
            <v>X</v>
          </cell>
          <cell r="AA3415">
            <v>634840.40648792475</v>
          </cell>
        </row>
        <row r="3416">
          <cell r="W3416" t="str">
            <v>China</v>
          </cell>
          <cell r="X3416" t="str">
            <v>Other</v>
          </cell>
          <cell r="Y3416" t="str">
            <v>Other</v>
          </cell>
          <cell r="Z3416" t="str">
            <v>X</v>
          </cell>
          <cell r="AA3416">
            <v>8231970.0704657743</v>
          </cell>
        </row>
        <row r="3417">
          <cell r="W3417" t="str">
            <v>Colombia</v>
          </cell>
          <cell r="X3417" t="str">
            <v>Other</v>
          </cell>
          <cell r="Y3417" t="str">
            <v>Other</v>
          </cell>
          <cell r="Z3417" t="str">
            <v>X</v>
          </cell>
          <cell r="AA3417">
            <v>316449.57449926779</v>
          </cell>
        </row>
        <row r="3418">
          <cell r="W3418" t="str">
            <v>Costa Rica</v>
          </cell>
          <cell r="X3418" t="str">
            <v>Other</v>
          </cell>
          <cell r="Y3418" t="str">
            <v>Other</v>
          </cell>
          <cell r="Z3418" t="str">
            <v>X</v>
          </cell>
          <cell r="AA3418">
            <v>46496.711028602906</v>
          </cell>
        </row>
        <row r="3419">
          <cell r="W3419" t="str">
            <v>Croatia</v>
          </cell>
          <cell r="X3419" t="str">
            <v>Other</v>
          </cell>
          <cell r="Y3419" t="str">
            <v>Other</v>
          </cell>
          <cell r="Z3419" t="str">
            <v>X</v>
          </cell>
          <cell r="AA3419">
            <v>843.96922877996747</v>
          </cell>
        </row>
        <row r="3420">
          <cell r="W3420" t="str">
            <v>Curacao</v>
          </cell>
          <cell r="X3420" t="str">
            <v>Other</v>
          </cell>
          <cell r="Y3420" t="str">
            <v>Other</v>
          </cell>
          <cell r="Z3420" t="str">
            <v>X</v>
          </cell>
          <cell r="AA3420">
            <v>6961.801545786715</v>
          </cell>
        </row>
        <row r="3421">
          <cell r="W3421" t="str">
            <v>Czech Republic</v>
          </cell>
          <cell r="X3421" t="str">
            <v>Other</v>
          </cell>
          <cell r="Y3421" t="str">
            <v>Other</v>
          </cell>
          <cell r="Z3421" t="str">
            <v>X</v>
          </cell>
          <cell r="AA3421">
            <v>13240.54049182951</v>
          </cell>
        </row>
        <row r="3422">
          <cell r="W3422" t="str">
            <v>Denmark</v>
          </cell>
          <cell r="X3422" t="str">
            <v>Other</v>
          </cell>
          <cell r="Y3422" t="str">
            <v>Other</v>
          </cell>
          <cell r="Z3422" t="str">
            <v>X</v>
          </cell>
          <cell r="AA3422">
            <v>26675.277238755792</v>
          </cell>
        </row>
        <row r="3423">
          <cell r="W3423" t="str">
            <v>Djibouti</v>
          </cell>
          <cell r="X3423" t="str">
            <v>Other</v>
          </cell>
          <cell r="Y3423" t="str">
            <v>Other</v>
          </cell>
          <cell r="Z3423" t="str">
            <v>X</v>
          </cell>
          <cell r="AA3423">
            <v>3910.395299967402</v>
          </cell>
        </row>
        <row r="3424">
          <cell r="W3424" t="str">
            <v>Dominican Republic</v>
          </cell>
          <cell r="X3424" t="str">
            <v>Other</v>
          </cell>
          <cell r="Y3424" t="str">
            <v>Other</v>
          </cell>
          <cell r="Z3424" t="str">
            <v>X</v>
          </cell>
          <cell r="AA3424">
            <v>2758.1768597838618</v>
          </cell>
        </row>
        <row r="3425">
          <cell r="W3425" t="str">
            <v>United States</v>
          </cell>
          <cell r="X3425" t="str">
            <v>Monroe</v>
          </cell>
          <cell r="Y3425" t="str">
            <v>LA</v>
          </cell>
          <cell r="Z3425">
            <v>134450</v>
          </cell>
          <cell r="AA3425">
            <v>52193.366323326489</v>
          </cell>
        </row>
        <row r="3426">
          <cell r="W3426" t="str">
            <v>Egypt</v>
          </cell>
          <cell r="X3426" t="str">
            <v>Other</v>
          </cell>
          <cell r="Y3426" t="str">
            <v>Other</v>
          </cell>
          <cell r="Z3426" t="str">
            <v>X</v>
          </cell>
          <cell r="AA3426">
            <v>33693.470609170872</v>
          </cell>
        </row>
        <row r="3427">
          <cell r="W3427" t="str">
            <v>Finland</v>
          </cell>
          <cell r="X3427" t="str">
            <v>Other</v>
          </cell>
          <cell r="Y3427" t="str">
            <v>Other</v>
          </cell>
          <cell r="Z3427" t="str">
            <v>X</v>
          </cell>
          <cell r="AA3427">
            <v>249495.1888070429</v>
          </cell>
        </row>
        <row r="3428">
          <cell r="W3428" t="str">
            <v>France</v>
          </cell>
          <cell r="X3428" t="str">
            <v>Other</v>
          </cell>
          <cell r="Y3428" t="str">
            <v>Other</v>
          </cell>
          <cell r="Z3428" t="str">
            <v>X</v>
          </cell>
          <cell r="AA3428">
            <v>1404554.5694824497</v>
          </cell>
        </row>
        <row r="3429">
          <cell r="W3429" t="str">
            <v>Germany</v>
          </cell>
          <cell r="X3429" t="str">
            <v>Other</v>
          </cell>
          <cell r="Y3429" t="str">
            <v>Other</v>
          </cell>
          <cell r="Z3429" t="str">
            <v>X</v>
          </cell>
          <cell r="AA3429">
            <v>1944459.4810913287</v>
          </cell>
        </row>
        <row r="3430">
          <cell r="W3430" t="str">
            <v>Guam</v>
          </cell>
          <cell r="X3430" t="str">
            <v>Other</v>
          </cell>
          <cell r="Y3430" t="str">
            <v>Other</v>
          </cell>
          <cell r="Z3430" t="str">
            <v>X</v>
          </cell>
          <cell r="AA3430">
            <v>3248.302287368942</v>
          </cell>
        </row>
        <row r="3431">
          <cell r="W3431" t="str">
            <v>Guatemala</v>
          </cell>
          <cell r="X3431" t="str">
            <v>Other</v>
          </cell>
          <cell r="Y3431" t="str">
            <v>Other</v>
          </cell>
          <cell r="Z3431" t="str">
            <v>X</v>
          </cell>
          <cell r="AA3431">
            <v>3806.2840665017279</v>
          </cell>
        </row>
        <row r="3432">
          <cell r="W3432" t="str">
            <v>Hong Kong SAR, China</v>
          </cell>
          <cell r="X3432" t="str">
            <v>Other</v>
          </cell>
          <cell r="Y3432" t="str">
            <v>Other</v>
          </cell>
          <cell r="Z3432" t="str">
            <v>X</v>
          </cell>
          <cell r="AA3432">
            <v>246491.95978807492</v>
          </cell>
        </row>
        <row r="3433">
          <cell r="W3433" t="str">
            <v>Hungary</v>
          </cell>
          <cell r="X3433" t="str">
            <v>Other</v>
          </cell>
          <cell r="Y3433" t="str">
            <v>Other</v>
          </cell>
          <cell r="Z3433" t="str">
            <v>X</v>
          </cell>
          <cell r="AA3433">
            <v>52765.018762091386</v>
          </cell>
        </row>
        <row r="3434">
          <cell r="W3434" t="str">
            <v>India</v>
          </cell>
          <cell r="X3434" t="str">
            <v>Other</v>
          </cell>
          <cell r="Y3434" t="str">
            <v>Other</v>
          </cell>
          <cell r="Z3434" t="str">
            <v>X</v>
          </cell>
          <cell r="AA3434">
            <v>1662204.848808914</v>
          </cell>
        </row>
        <row r="3435">
          <cell r="W3435" t="str">
            <v>Indonesia</v>
          </cell>
          <cell r="X3435" t="str">
            <v>Other</v>
          </cell>
          <cell r="Y3435" t="str">
            <v>Other</v>
          </cell>
          <cell r="Z3435" t="str">
            <v>X</v>
          </cell>
          <cell r="AA3435">
            <v>86611.955623905567</v>
          </cell>
        </row>
        <row r="3436">
          <cell r="W3436" t="str">
            <v>Ireland</v>
          </cell>
          <cell r="X3436" t="str">
            <v>Other</v>
          </cell>
          <cell r="Y3436" t="str">
            <v>Other</v>
          </cell>
          <cell r="Z3436" t="str">
            <v>X</v>
          </cell>
          <cell r="AA3436">
            <v>356767.43027965637</v>
          </cell>
        </row>
        <row r="3437">
          <cell r="W3437" t="str">
            <v>Italy</v>
          </cell>
          <cell r="X3437" t="str">
            <v>Other</v>
          </cell>
          <cell r="Y3437" t="str">
            <v>Other</v>
          </cell>
          <cell r="Z3437" t="str">
            <v>X</v>
          </cell>
          <cell r="AA3437">
            <v>369157.35313996376</v>
          </cell>
        </row>
        <row r="3438">
          <cell r="W3438" t="str">
            <v>Japan</v>
          </cell>
          <cell r="X3438" t="str">
            <v>Other</v>
          </cell>
          <cell r="Y3438" t="str">
            <v>Other</v>
          </cell>
          <cell r="Z3438" t="str">
            <v>X</v>
          </cell>
          <cell r="AA3438">
            <v>953902.00790799083</v>
          </cell>
        </row>
        <row r="3439">
          <cell r="W3439" t="str">
            <v>Kenya</v>
          </cell>
          <cell r="X3439" t="str">
            <v>Other</v>
          </cell>
          <cell r="Y3439" t="str">
            <v>Other</v>
          </cell>
          <cell r="Z3439" t="str">
            <v>X</v>
          </cell>
          <cell r="AA3439">
            <v>24860.403383009183</v>
          </cell>
        </row>
        <row r="3440">
          <cell r="W3440" t="str">
            <v>Korea, Rep.</v>
          </cell>
          <cell r="X3440" t="str">
            <v>Other</v>
          </cell>
          <cell r="Y3440" t="str">
            <v>Other</v>
          </cell>
          <cell r="Z3440" t="str">
            <v>X</v>
          </cell>
          <cell r="AA3440">
            <v>1468237.0880545131</v>
          </cell>
        </row>
        <row r="3441">
          <cell r="W3441" t="str">
            <v>Lithuania</v>
          </cell>
          <cell r="X3441" t="str">
            <v>Other</v>
          </cell>
          <cell r="Y3441" t="str">
            <v>Other</v>
          </cell>
          <cell r="Z3441" t="str">
            <v>X</v>
          </cell>
          <cell r="AA3441">
            <v>15923.69808127033</v>
          </cell>
        </row>
        <row r="3442">
          <cell r="W3442" t="str">
            <v>Luxembourg</v>
          </cell>
          <cell r="X3442" t="str">
            <v>Other</v>
          </cell>
          <cell r="Y3442" t="str">
            <v>Other</v>
          </cell>
          <cell r="Z3442" t="str">
            <v>X</v>
          </cell>
          <cell r="AA3442">
            <v>451942.27418447833</v>
          </cell>
        </row>
        <row r="3443">
          <cell r="W3443" t="str">
            <v>Malaysia</v>
          </cell>
          <cell r="X3443" t="str">
            <v>Other</v>
          </cell>
          <cell r="Y3443" t="str">
            <v>Other</v>
          </cell>
          <cell r="Z3443" t="str">
            <v>X</v>
          </cell>
          <cell r="AA3443">
            <v>73295.101802984209</v>
          </cell>
        </row>
        <row r="3444">
          <cell r="W3444" t="str">
            <v>Mexico</v>
          </cell>
          <cell r="X3444" t="str">
            <v>Other</v>
          </cell>
          <cell r="Y3444" t="str">
            <v>Other</v>
          </cell>
          <cell r="Z3444" t="str">
            <v>X</v>
          </cell>
          <cell r="AA3444">
            <v>783094.09133849037</v>
          </cell>
        </row>
        <row r="3445">
          <cell r="W3445" t="str">
            <v>Netherlands</v>
          </cell>
          <cell r="X3445" t="str">
            <v>Other</v>
          </cell>
          <cell r="Y3445" t="str">
            <v>Other</v>
          </cell>
          <cell r="Z3445" t="str">
            <v>X</v>
          </cell>
          <cell r="AA3445">
            <v>1020886.3481632769</v>
          </cell>
        </row>
        <row r="3446">
          <cell r="W3446" t="str">
            <v>New Zealand</v>
          </cell>
          <cell r="X3446" t="str">
            <v>Other</v>
          </cell>
          <cell r="Y3446" t="str">
            <v>Other</v>
          </cell>
          <cell r="Z3446" t="str">
            <v>X</v>
          </cell>
          <cell r="AA3446">
            <v>5588.1653216088271</v>
          </cell>
        </row>
        <row r="3447">
          <cell r="W3447" t="str">
            <v>Nigeria</v>
          </cell>
          <cell r="X3447" t="str">
            <v>Other</v>
          </cell>
          <cell r="Y3447" t="str">
            <v>Other</v>
          </cell>
          <cell r="Z3447" t="str">
            <v>X</v>
          </cell>
          <cell r="AA3447">
            <v>525223.80999761005</v>
          </cell>
        </row>
        <row r="3448">
          <cell r="W3448" t="str">
            <v>Norway</v>
          </cell>
          <cell r="X3448" t="str">
            <v>Other</v>
          </cell>
          <cell r="Y3448" t="str">
            <v>Other</v>
          </cell>
          <cell r="Z3448" t="str">
            <v>X</v>
          </cell>
          <cell r="AA3448">
            <v>39044.676950654153</v>
          </cell>
        </row>
        <row r="3449">
          <cell r="W3449" t="str">
            <v>Other</v>
          </cell>
          <cell r="X3449" t="str">
            <v>Other</v>
          </cell>
          <cell r="Y3449" t="str">
            <v>Other</v>
          </cell>
          <cell r="Z3449" t="str">
            <v>X</v>
          </cell>
          <cell r="AA3449">
            <v>2128697.7148903492</v>
          </cell>
        </row>
        <row r="3450">
          <cell r="W3450" t="str">
            <v>Other</v>
          </cell>
          <cell r="X3450" t="str">
            <v>Other</v>
          </cell>
          <cell r="Y3450" t="str">
            <v>Other</v>
          </cell>
          <cell r="Z3450" t="str">
            <v>X</v>
          </cell>
          <cell r="AA3450">
            <v>2082414.6089537013</v>
          </cell>
        </row>
        <row r="3451">
          <cell r="W3451" t="str">
            <v>Other</v>
          </cell>
          <cell r="X3451" t="str">
            <v>Other</v>
          </cell>
          <cell r="Y3451" t="str">
            <v>Other</v>
          </cell>
          <cell r="Z3451" t="str">
            <v>X</v>
          </cell>
          <cell r="AA3451">
            <v>149019.00535848096</v>
          </cell>
        </row>
        <row r="3452">
          <cell r="W3452" t="str">
            <v>Panama</v>
          </cell>
          <cell r="X3452" t="str">
            <v>Other</v>
          </cell>
          <cell r="Y3452" t="str">
            <v>Other</v>
          </cell>
          <cell r="Z3452" t="str">
            <v>X</v>
          </cell>
          <cell r="AA3452">
            <v>5076.6084957926751</v>
          </cell>
        </row>
        <row r="3453">
          <cell r="W3453" t="str">
            <v>Peru</v>
          </cell>
          <cell r="X3453" t="str">
            <v>Other</v>
          </cell>
          <cell r="Y3453" t="str">
            <v>Other</v>
          </cell>
          <cell r="Z3453" t="str">
            <v>X</v>
          </cell>
          <cell r="AA3453">
            <v>53941.300077903252</v>
          </cell>
        </row>
        <row r="3454">
          <cell r="W3454" t="str">
            <v>Philippines</v>
          </cell>
          <cell r="X3454" t="str">
            <v>Other</v>
          </cell>
          <cell r="Y3454" t="str">
            <v>Other</v>
          </cell>
          <cell r="Z3454" t="str">
            <v>X</v>
          </cell>
          <cell r="AA3454">
            <v>594884.29614066635</v>
          </cell>
        </row>
        <row r="3455">
          <cell r="W3455" t="str">
            <v>Poland</v>
          </cell>
          <cell r="X3455" t="str">
            <v>Other</v>
          </cell>
          <cell r="Y3455" t="str">
            <v>Other</v>
          </cell>
          <cell r="Z3455" t="str">
            <v>X</v>
          </cell>
          <cell r="AA3455">
            <v>384816.9636128</v>
          </cell>
        </row>
        <row r="3456">
          <cell r="W3456" t="str">
            <v>Portugal</v>
          </cell>
          <cell r="X3456" t="str">
            <v>Other</v>
          </cell>
          <cell r="Y3456" t="str">
            <v>Other</v>
          </cell>
          <cell r="Z3456" t="str">
            <v>X</v>
          </cell>
          <cell r="AA3456">
            <v>7005.824486000427</v>
          </cell>
        </row>
        <row r="3457">
          <cell r="W3457" t="str">
            <v>Qatar</v>
          </cell>
          <cell r="X3457" t="str">
            <v>Other</v>
          </cell>
          <cell r="Y3457" t="str">
            <v>Other</v>
          </cell>
          <cell r="Z3457" t="str">
            <v>X</v>
          </cell>
          <cell r="AA3457">
            <v>10953.485991700345</v>
          </cell>
        </row>
        <row r="3458">
          <cell r="W3458" t="str">
            <v>Romania</v>
          </cell>
          <cell r="X3458" t="str">
            <v>Other</v>
          </cell>
          <cell r="Y3458" t="str">
            <v>Other</v>
          </cell>
          <cell r="Z3458" t="str">
            <v>X</v>
          </cell>
          <cell r="AA3458">
            <v>7813.8635634059146</v>
          </cell>
        </row>
        <row r="3459">
          <cell r="W3459" t="str">
            <v>Russian Federation</v>
          </cell>
          <cell r="X3459" t="str">
            <v>Other</v>
          </cell>
          <cell r="Y3459" t="str">
            <v>Other</v>
          </cell>
          <cell r="Z3459" t="str">
            <v>X</v>
          </cell>
          <cell r="AA3459">
            <v>1089473.4672634115</v>
          </cell>
        </row>
        <row r="3460">
          <cell r="W3460" t="str">
            <v>Singapore</v>
          </cell>
          <cell r="X3460" t="str">
            <v>Other</v>
          </cell>
          <cell r="Y3460" t="str">
            <v>Other</v>
          </cell>
          <cell r="Z3460" t="str">
            <v>X</v>
          </cell>
          <cell r="AA3460">
            <v>211406.51582327194</v>
          </cell>
        </row>
        <row r="3461">
          <cell r="W3461" t="str">
            <v>Slovak Republic</v>
          </cell>
          <cell r="X3461" t="str">
            <v>Other</v>
          </cell>
          <cell r="Y3461" t="str">
            <v>Other</v>
          </cell>
          <cell r="Z3461" t="str">
            <v>X</v>
          </cell>
          <cell r="AA3461">
            <v>139534.66069073399</v>
          </cell>
        </row>
        <row r="3462">
          <cell r="W3462" t="str">
            <v>South Africa</v>
          </cell>
          <cell r="X3462" t="str">
            <v>Other</v>
          </cell>
          <cell r="Y3462" t="str">
            <v>Other</v>
          </cell>
          <cell r="Z3462" t="str">
            <v>X</v>
          </cell>
          <cell r="AA3462">
            <v>58201.782390618275</v>
          </cell>
        </row>
        <row r="3463">
          <cell r="W3463" t="str">
            <v>Spain</v>
          </cell>
          <cell r="X3463" t="str">
            <v>Other</v>
          </cell>
          <cell r="Y3463" t="str">
            <v>Other</v>
          </cell>
          <cell r="Z3463" t="str">
            <v>X</v>
          </cell>
          <cell r="AA3463">
            <v>196343.51579489291</v>
          </cell>
        </row>
        <row r="3464">
          <cell r="W3464" t="str">
            <v>Sweden</v>
          </cell>
          <cell r="X3464" t="str">
            <v>Other</v>
          </cell>
          <cell r="Y3464" t="str">
            <v>Other</v>
          </cell>
          <cell r="Z3464" t="str">
            <v>X</v>
          </cell>
          <cell r="AA3464">
            <v>111563.49434303882</v>
          </cell>
        </row>
        <row r="3465">
          <cell r="W3465" t="str">
            <v>Switzerland</v>
          </cell>
          <cell r="X3465" t="str">
            <v>Other</v>
          </cell>
          <cell r="Y3465" t="str">
            <v>Other</v>
          </cell>
          <cell r="Z3465" t="str">
            <v>X</v>
          </cell>
          <cell r="AA3465">
            <v>312833.152735957</v>
          </cell>
        </row>
        <row r="3466">
          <cell r="W3466" t="str">
            <v>Taiwan</v>
          </cell>
          <cell r="X3466" t="str">
            <v>Other</v>
          </cell>
          <cell r="Y3466" t="str">
            <v>Other</v>
          </cell>
          <cell r="Z3466" t="str">
            <v>X</v>
          </cell>
          <cell r="AA3466">
            <v>116807.00946383354</v>
          </cell>
        </row>
        <row r="3467">
          <cell r="W3467" t="str">
            <v>Thailand</v>
          </cell>
          <cell r="X3467" t="str">
            <v>Other</v>
          </cell>
          <cell r="Y3467" t="str">
            <v>Other</v>
          </cell>
          <cell r="Z3467" t="str">
            <v>X</v>
          </cell>
          <cell r="AA3467">
            <v>373761.75637607439</v>
          </cell>
        </row>
        <row r="3468">
          <cell r="W3468" t="str">
            <v>Turkey</v>
          </cell>
          <cell r="X3468" t="str">
            <v>Other</v>
          </cell>
          <cell r="Y3468" t="str">
            <v>Other</v>
          </cell>
          <cell r="Z3468" t="str">
            <v>X</v>
          </cell>
          <cell r="AA3468">
            <v>199360.82584184498</v>
          </cell>
        </row>
        <row r="3469">
          <cell r="W3469" t="str">
            <v>Ukraine</v>
          </cell>
          <cell r="X3469" t="str">
            <v>Other</v>
          </cell>
          <cell r="Y3469" t="str">
            <v>Other</v>
          </cell>
          <cell r="Z3469" t="str">
            <v>X</v>
          </cell>
          <cell r="AA3469">
            <v>98451.907667599604</v>
          </cell>
        </row>
        <row r="3470">
          <cell r="W3470" t="str">
            <v>United Arab Emirates</v>
          </cell>
          <cell r="X3470" t="str">
            <v>Other</v>
          </cell>
          <cell r="Y3470" t="str">
            <v>Other</v>
          </cell>
          <cell r="Z3470" t="str">
            <v>X</v>
          </cell>
          <cell r="AA3470">
            <v>32537.049176233686</v>
          </cell>
        </row>
        <row r="3471">
          <cell r="W3471" t="str">
            <v>United Kingdom</v>
          </cell>
          <cell r="X3471" t="str">
            <v>Other</v>
          </cell>
          <cell r="Y3471" t="str">
            <v>Other</v>
          </cell>
          <cell r="Z3471" t="str">
            <v>X</v>
          </cell>
          <cell r="AA3471">
            <v>2349478.5105662327</v>
          </cell>
        </row>
        <row r="3472">
          <cell r="W3472" t="str">
            <v>United States</v>
          </cell>
          <cell r="X3472" t="str">
            <v>Other</v>
          </cell>
          <cell r="Y3472" t="str">
            <v>Other</v>
          </cell>
          <cell r="Z3472" t="str">
            <v>X</v>
          </cell>
          <cell r="AA3472">
            <v>1980766.6282627617</v>
          </cell>
        </row>
        <row r="3473">
          <cell r="W3473" t="str">
            <v>Venezuela, RB</v>
          </cell>
          <cell r="X3473" t="str">
            <v>Other</v>
          </cell>
          <cell r="Y3473" t="str">
            <v>Other</v>
          </cell>
          <cell r="Z3473" t="str">
            <v>X</v>
          </cell>
          <cell r="AA3473">
            <v>63571.793842810126</v>
          </cell>
        </row>
        <row r="3474">
          <cell r="W3474" t="str">
            <v>Vietnam</v>
          </cell>
          <cell r="X3474" t="str">
            <v>Other</v>
          </cell>
          <cell r="Y3474" t="str">
            <v>Other</v>
          </cell>
          <cell r="Z3474" t="str">
            <v>X</v>
          </cell>
          <cell r="AA3474">
            <v>1178017.0643750208</v>
          </cell>
        </row>
        <row r="3475">
          <cell r="W3475" t="str">
            <v>Japan</v>
          </cell>
          <cell r="X3475" t="str">
            <v>Tokyo</v>
          </cell>
          <cell r="Y3475" t="str">
            <v>--</v>
          </cell>
          <cell r="Z3475">
            <v>161501</v>
          </cell>
          <cell r="AA3475">
            <v>118864.92</v>
          </cell>
        </row>
        <row r="3476">
          <cell r="W3476" t="str">
            <v>Canada</v>
          </cell>
          <cell r="X3476" t="str">
            <v>Vancouver</v>
          </cell>
          <cell r="Y3476" t="str">
            <v>BC</v>
          </cell>
          <cell r="Z3476">
            <v>5000</v>
          </cell>
          <cell r="AA3476">
            <v>2808</v>
          </cell>
        </row>
        <row r="3477">
          <cell r="W3477" t="str">
            <v>Australia</v>
          </cell>
          <cell r="X3477" t="str">
            <v>Fortitude Valley</v>
          </cell>
          <cell r="Y3477" t="str">
            <v>QLD</v>
          </cell>
          <cell r="Z3477" t="str">
            <v>--</v>
          </cell>
          <cell r="AA3477">
            <v>2160</v>
          </cell>
        </row>
        <row r="3478">
          <cell r="W3478" t="str">
            <v>Australia</v>
          </cell>
          <cell r="X3478" t="str">
            <v>Fortitude Valley</v>
          </cell>
          <cell r="Y3478" t="str">
            <v>QLD</v>
          </cell>
          <cell r="Z3478">
            <v>140212.79999999999</v>
          </cell>
          <cell r="AA3478">
            <v>4320</v>
          </cell>
        </row>
        <row r="3479">
          <cell r="W3479" t="str">
            <v>--</v>
          </cell>
          <cell r="X3479" t="str">
            <v>--</v>
          </cell>
          <cell r="Y3479" t="str">
            <v>--</v>
          </cell>
          <cell r="Z3479" t="str">
            <v>--</v>
          </cell>
          <cell r="AA3479">
            <v>10226</v>
          </cell>
        </row>
        <row r="3480">
          <cell r="W3480" t="str">
            <v>China</v>
          </cell>
          <cell r="X3480" t="str">
            <v>Shanghai</v>
          </cell>
          <cell r="Y3480" t="str">
            <v>--</v>
          </cell>
          <cell r="Z3480" t="str">
            <v>--</v>
          </cell>
          <cell r="AA3480">
            <v>10764</v>
          </cell>
        </row>
        <row r="3481">
          <cell r="W3481" t="str">
            <v>China</v>
          </cell>
          <cell r="X3481" t="str">
            <v>Shanghai</v>
          </cell>
          <cell r="Y3481" t="str">
            <v>--</v>
          </cell>
          <cell r="Z3481" t="str">
            <v>--</v>
          </cell>
          <cell r="AA3481">
            <v>32292</v>
          </cell>
        </row>
        <row r="3482">
          <cell r="W3482" t="str">
            <v>China</v>
          </cell>
          <cell r="X3482" t="str">
            <v>Shanghai</v>
          </cell>
          <cell r="Y3482" t="str">
            <v>--</v>
          </cell>
          <cell r="Z3482" t="str">
            <v>--</v>
          </cell>
          <cell r="AA3482">
            <v>32292</v>
          </cell>
        </row>
        <row r="3483">
          <cell r="W3483" t="str">
            <v>China</v>
          </cell>
          <cell r="X3483" t="str">
            <v>Shanghai</v>
          </cell>
          <cell r="Y3483" t="str">
            <v>--</v>
          </cell>
          <cell r="Z3483" t="str">
            <v>--</v>
          </cell>
          <cell r="AA3483">
            <v>32292</v>
          </cell>
        </row>
        <row r="3484">
          <cell r="W3484" t="str">
            <v>China</v>
          </cell>
          <cell r="X3484" t="str">
            <v>Shanghai</v>
          </cell>
          <cell r="Y3484" t="str">
            <v>--</v>
          </cell>
          <cell r="Z3484">
            <v>163611</v>
          </cell>
          <cell r="AA3484">
            <v>70611</v>
          </cell>
        </row>
        <row r="3485">
          <cell r="W3485" t="str">
            <v>China</v>
          </cell>
          <cell r="X3485" t="str">
            <v>Shanghai</v>
          </cell>
          <cell r="Y3485" t="str">
            <v>--</v>
          </cell>
          <cell r="Z3485" t="str">
            <v>--</v>
          </cell>
          <cell r="AA3485">
            <v>150695</v>
          </cell>
        </row>
        <row r="3486">
          <cell r="W3486" t="str">
            <v>China</v>
          </cell>
          <cell r="X3486" t="str">
            <v>Shanghai</v>
          </cell>
          <cell r="Y3486" t="str">
            <v>--</v>
          </cell>
          <cell r="Z3486" t="str">
            <v>--</v>
          </cell>
          <cell r="AA3486">
            <v>172223</v>
          </cell>
        </row>
        <row r="3487">
          <cell r="W3487" t="str">
            <v>China</v>
          </cell>
          <cell r="X3487" t="str">
            <v>Shanghai</v>
          </cell>
          <cell r="Y3487" t="str">
            <v>--</v>
          </cell>
          <cell r="Z3487" t="str">
            <v>--</v>
          </cell>
          <cell r="AA3487" t="str">
            <v>--</v>
          </cell>
        </row>
        <row r="3488">
          <cell r="W3488" t="str">
            <v>China</v>
          </cell>
          <cell r="X3488" t="str">
            <v>Shanghai</v>
          </cell>
          <cell r="Y3488" t="str">
            <v>--</v>
          </cell>
          <cell r="Z3488" t="str">
            <v>--</v>
          </cell>
          <cell r="AA3488" t="str">
            <v>--</v>
          </cell>
        </row>
        <row r="3489">
          <cell r="W3489" t="str">
            <v>China</v>
          </cell>
          <cell r="X3489" t="str">
            <v>Shanghai</v>
          </cell>
          <cell r="Y3489" t="str">
            <v>--</v>
          </cell>
          <cell r="Z3489" t="str">
            <v>--</v>
          </cell>
          <cell r="AA3489" t="str">
            <v>--</v>
          </cell>
        </row>
        <row r="3490">
          <cell r="W3490" t="str">
            <v>Australia</v>
          </cell>
          <cell r="X3490" t="str">
            <v>Brisbane</v>
          </cell>
          <cell r="Y3490" t="str">
            <v>QLD</v>
          </cell>
          <cell r="Z3490" t="str">
            <v>--</v>
          </cell>
          <cell r="AA3490">
            <v>500</v>
          </cell>
        </row>
        <row r="3491">
          <cell r="W3491" t="str">
            <v>United Kingdom</v>
          </cell>
          <cell r="X3491" t="str">
            <v>London</v>
          </cell>
          <cell r="Y3491" t="str">
            <v>UK</v>
          </cell>
          <cell r="Z3491">
            <v>446702.28</v>
          </cell>
          <cell r="AA3491">
            <v>1000</v>
          </cell>
        </row>
        <row r="3492">
          <cell r="W3492" t="str">
            <v>Malaysia</v>
          </cell>
          <cell r="X3492" t="str">
            <v>Kuala Lumpur</v>
          </cell>
          <cell r="Y3492" t="str">
            <v>Selangor</v>
          </cell>
          <cell r="Z3492">
            <v>17500</v>
          </cell>
          <cell r="AA3492">
            <v>100</v>
          </cell>
        </row>
        <row r="3493">
          <cell r="W3493" t="str">
            <v>Hong Kong</v>
          </cell>
          <cell r="X3493" t="str">
            <v>Hong Kong</v>
          </cell>
          <cell r="Y3493" t="str">
            <v>--</v>
          </cell>
          <cell r="Z3493" t="str">
            <v>--</v>
          </cell>
          <cell r="AA3493">
            <v>821.93140400000004</v>
          </cell>
        </row>
        <row r="3494">
          <cell r="W3494" t="str">
            <v>Hong Kong</v>
          </cell>
          <cell r="X3494" t="str">
            <v>Hong Kong</v>
          </cell>
          <cell r="Y3494" t="str">
            <v>--</v>
          </cell>
          <cell r="Z3494">
            <v>188000</v>
          </cell>
          <cell r="AA3494">
            <v>5000</v>
          </cell>
        </row>
        <row r="3495">
          <cell r="W3495" t="str">
            <v>United States</v>
          </cell>
          <cell r="X3495" t="str">
            <v>Monroe</v>
          </cell>
          <cell r="Y3495" t="str">
            <v>LA</v>
          </cell>
          <cell r="Z3495">
            <v>83466</v>
          </cell>
          <cell r="AA3495">
            <v>18436.150192871213</v>
          </cell>
        </row>
        <row r="3496">
          <cell r="W3496" t="str">
            <v>Hong Kong</v>
          </cell>
          <cell r="X3496" t="str">
            <v>Hong Kong</v>
          </cell>
          <cell r="Y3496" t="str">
            <v>--</v>
          </cell>
          <cell r="Z3496">
            <v>69965.349999999991</v>
          </cell>
          <cell r="AA3496">
            <v>7000</v>
          </cell>
        </row>
        <row r="3497">
          <cell r="W3497" t="str">
            <v>Hong Kong</v>
          </cell>
          <cell r="X3497" t="str">
            <v>Hong Kong</v>
          </cell>
          <cell r="Y3497" t="str">
            <v>--</v>
          </cell>
          <cell r="Z3497" t="str">
            <v>--</v>
          </cell>
          <cell r="AA3497">
            <v>9687</v>
          </cell>
        </row>
        <row r="3498">
          <cell r="W3498" t="str">
            <v>Hong Kong</v>
          </cell>
          <cell r="X3498" t="str">
            <v>Hong Kong</v>
          </cell>
          <cell r="Y3498" t="str">
            <v>--</v>
          </cell>
          <cell r="Z3498">
            <v>41829</v>
          </cell>
          <cell r="AA3498">
            <v>27000</v>
          </cell>
        </row>
        <row r="3499">
          <cell r="W3499" t="str">
            <v>Hong Kong</v>
          </cell>
          <cell r="X3499" t="str">
            <v>Hong Kong</v>
          </cell>
          <cell r="Y3499" t="str">
            <v>--</v>
          </cell>
          <cell r="Z3499" t="str">
            <v>--</v>
          </cell>
          <cell r="AA3499">
            <v>11812.8</v>
          </cell>
        </row>
        <row r="3500">
          <cell r="W3500" t="str">
            <v>Hong Kong</v>
          </cell>
          <cell r="X3500" t="str">
            <v>Hong Kong</v>
          </cell>
          <cell r="Y3500" t="str">
            <v>--</v>
          </cell>
          <cell r="Z3500">
            <v>180000</v>
          </cell>
          <cell r="AA3500">
            <v>11812.8</v>
          </cell>
        </row>
        <row r="3501">
          <cell r="W3501" t="str">
            <v>Hong Kong</v>
          </cell>
          <cell r="X3501" t="str">
            <v>Hong Kong</v>
          </cell>
          <cell r="Y3501" t="str">
            <v>--</v>
          </cell>
          <cell r="Z3501">
            <v>118400</v>
          </cell>
          <cell r="AA3501">
            <v>55199.999999999993</v>
          </cell>
        </row>
        <row r="3502">
          <cell r="W3502" t="str">
            <v>Hong Kong</v>
          </cell>
          <cell r="X3502" t="str">
            <v>Hong Kong</v>
          </cell>
          <cell r="Y3502" t="str">
            <v>--</v>
          </cell>
          <cell r="Z3502">
            <v>226000</v>
          </cell>
          <cell r="AA3502">
            <v>60000</v>
          </cell>
        </row>
        <row r="3503">
          <cell r="W3503" t="str">
            <v>Hong Kong</v>
          </cell>
          <cell r="X3503" t="str">
            <v>Hong Kong</v>
          </cell>
          <cell r="Y3503" t="str">
            <v>--</v>
          </cell>
          <cell r="Z3503">
            <v>236805.8</v>
          </cell>
          <cell r="AA3503">
            <v>63316.240000000005</v>
          </cell>
        </row>
        <row r="3504">
          <cell r="W3504" t="str">
            <v>Hong Kong</v>
          </cell>
          <cell r="X3504" t="str">
            <v>Hong Kong</v>
          </cell>
          <cell r="Y3504" t="str">
            <v>--</v>
          </cell>
          <cell r="Z3504">
            <v>950</v>
          </cell>
          <cell r="AA3504">
            <v>184</v>
          </cell>
        </row>
        <row r="3505">
          <cell r="W3505" t="str">
            <v>Hong Kong</v>
          </cell>
          <cell r="X3505" t="str">
            <v>Hong Kong</v>
          </cell>
          <cell r="Y3505" t="str">
            <v>--</v>
          </cell>
          <cell r="Z3505">
            <v>9073.9676999999992</v>
          </cell>
          <cell r="AA3505">
            <v>8298.4</v>
          </cell>
        </row>
        <row r="3506">
          <cell r="W3506" t="str">
            <v>Hong Kong</v>
          </cell>
          <cell r="X3506" t="str">
            <v>Hong Kong</v>
          </cell>
          <cell r="Y3506" t="str">
            <v>--</v>
          </cell>
          <cell r="Z3506" t="str">
            <v>--</v>
          </cell>
          <cell r="AA3506">
            <v>88596</v>
          </cell>
        </row>
        <row r="3507">
          <cell r="W3507" t="str">
            <v>Hong Kong</v>
          </cell>
          <cell r="X3507" t="str">
            <v>Hong Kong</v>
          </cell>
          <cell r="Y3507" t="str">
            <v>--</v>
          </cell>
          <cell r="Z3507">
            <v>13013.5551</v>
          </cell>
          <cell r="AA3507">
            <v>6634</v>
          </cell>
        </row>
        <row r="3508">
          <cell r="W3508" t="str">
            <v>Hong Kong</v>
          </cell>
          <cell r="X3508" t="str">
            <v>Hong Kong</v>
          </cell>
          <cell r="Y3508" t="str">
            <v>--</v>
          </cell>
          <cell r="Z3508">
            <v>37500</v>
          </cell>
          <cell r="AA3508">
            <v>1000</v>
          </cell>
        </row>
        <row r="3509">
          <cell r="W3509" t="str">
            <v>Hong Kong</v>
          </cell>
          <cell r="X3509" t="str">
            <v>Hong Kong</v>
          </cell>
          <cell r="Y3509" t="str">
            <v>--</v>
          </cell>
          <cell r="Z3509">
            <v>37500</v>
          </cell>
          <cell r="AA3509">
            <v>22500</v>
          </cell>
        </row>
        <row r="3510">
          <cell r="W3510" t="str">
            <v>Hong Kong</v>
          </cell>
          <cell r="X3510" t="str">
            <v>Hong Kong</v>
          </cell>
          <cell r="Y3510" t="str">
            <v>--</v>
          </cell>
          <cell r="Z3510" t="str">
            <v>--</v>
          </cell>
          <cell r="AA3510">
            <v>16350</v>
          </cell>
        </row>
        <row r="3511">
          <cell r="W3511" t="str">
            <v>Hong Kong</v>
          </cell>
          <cell r="X3511" t="str">
            <v>Hong Kong</v>
          </cell>
          <cell r="Y3511" t="str">
            <v>--</v>
          </cell>
          <cell r="Z3511" t="str">
            <v>--</v>
          </cell>
          <cell r="AA3511">
            <v>4815</v>
          </cell>
        </row>
        <row r="3512">
          <cell r="W3512" t="str">
            <v>USA</v>
          </cell>
          <cell r="X3512" t="str">
            <v>Pittsburgh</v>
          </cell>
          <cell r="Y3512" t="str">
            <v>PA</v>
          </cell>
          <cell r="Z3512" t="str">
            <v>--</v>
          </cell>
          <cell r="AA3512">
            <v>2000</v>
          </cell>
        </row>
        <row r="3513">
          <cell r="W3513" t="str">
            <v>Russia</v>
          </cell>
          <cell r="X3513" t="str">
            <v>Moscow</v>
          </cell>
          <cell r="Y3513" t="str">
            <v>--</v>
          </cell>
          <cell r="Z3513" t="str">
            <v>--</v>
          </cell>
          <cell r="AA3513">
            <v>21528</v>
          </cell>
        </row>
        <row r="3514">
          <cell r="W3514" t="str">
            <v>Japan</v>
          </cell>
          <cell r="X3514" t="str">
            <v>Osaka</v>
          </cell>
          <cell r="Y3514" t="str">
            <v>--</v>
          </cell>
          <cell r="Z3514" t="str">
            <v>--</v>
          </cell>
          <cell r="AA3514">
            <v>10000</v>
          </cell>
        </row>
        <row r="3515">
          <cell r="W3515" t="str">
            <v>Canada</v>
          </cell>
          <cell r="X3515" t="str">
            <v>Vancouver</v>
          </cell>
          <cell r="Y3515" t="str">
            <v>BC</v>
          </cell>
          <cell r="Z3515">
            <v>0</v>
          </cell>
          <cell r="AA3515">
            <v>1200</v>
          </cell>
        </row>
        <row r="3516">
          <cell r="W3516">
            <v>0</v>
          </cell>
          <cell r="X3516">
            <v>0</v>
          </cell>
          <cell r="Y3516">
            <v>0</v>
          </cell>
          <cell r="Z3516">
            <v>0</v>
          </cell>
          <cell r="AA3516">
            <v>1000</v>
          </cell>
        </row>
        <row r="3517">
          <cell r="W3517">
            <v>0</v>
          </cell>
          <cell r="X3517">
            <v>0</v>
          </cell>
          <cell r="Y3517">
            <v>0</v>
          </cell>
          <cell r="Z3517" t="str">
            <v>--</v>
          </cell>
          <cell r="AA3517">
            <v>0</v>
          </cell>
        </row>
        <row r="3518">
          <cell r="W3518" t="str">
            <v>Hong Kong SAR, China</v>
          </cell>
          <cell r="X3518" t="str">
            <v>Quarry Bay</v>
          </cell>
          <cell r="Y3518" t="str">
            <v>--</v>
          </cell>
          <cell r="Z3518" t="str">
            <v>--</v>
          </cell>
          <cell r="AA3518">
            <v>29400</v>
          </cell>
        </row>
        <row r="3519">
          <cell r="W3519" t="str">
            <v>Hong Kong SAR, China</v>
          </cell>
          <cell r="X3519" t="str">
            <v>Quarry Bay</v>
          </cell>
          <cell r="Y3519" t="str">
            <v>--</v>
          </cell>
          <cell r="Z3519">
            <v>7392</v>
          </cell>
          <cell r="AA3519">
            <v>5142.182978551521</v>
          </cell>
        </row>
        <row r="3520">
          <cell r="W3520" t="str">
            <v>Hong Kong SAR, China</v>
          </cell>
          <cell r="X3520" t="str">
            <v>Quarry Bay</v>
          </cell>
          <cell r="Y3520" t="str">
            <v>--</v>
          </cell>
          <cell r="Z3520">
            <v>13954</v>
          </cell>
          <cell r="AA3520">
            <v>9706.9833986347294</v>
          </cell>
        </row>
        <row r="3521">
          <cell r="W3521" t="str">
            <v>Hong Kong SAR, China</v>
          </cell>
          <cell r="X3521" t="str">
            <v>Quarry Bay</v>
          </cell>
          <cell r="Y3521" t="str">
            <v>--</v>
          </cell>
          <cell r="Z3521">
            <v>24757</v>
          </cell>
          <cell r="AA3521">
            <v>17222</v>
          </cell>
        </row>
        <row r="3522">
          <cell r="W3522" t="str">
            <v>Hong Kong SAR, China</v>
          </cell>
          <cell r="X3522" t="str">
            <v>Quarry Bay</v>
          </cell>
          <cell r="Y3522" t="str">
            <v>--</v>
          </cell>
          <cell r="Z3522" t="str">
            <v>--</v>
          </cell>
          <cell r="AA3522">
            <v>29400</v>
          </cell>
        </row>
        <row r="3523">
          <cell r="W3523" t="str">
            <v>Hong Kong SAR, China</v>
          </cell>
          <cell r="X3523" t="str">
            <v>Quarry Bay</v>
          </cell>
          <cell r="Y3523" t="str">
            <v>--</v>
          </cell>
          <cell r="Z3523" t="str">
            <v>--</v>
          </cell>
          <cell r="AA3523">
            <v>29400</v>
          </cell>
        </row>
        <row r="3524">
          <cell r="W3524" t="str">
            <v>Hong Kong SAR, China</v>
          </cell>
          <cell r="X3524" t="str">
            <v>Quarry Bay</v>
          </cell>
          <cell r="Y3524" t="str">
            <v>--</v>
          </cell>
          <cell r="Z3524" t="str">
            <v>--</v>
          </cell>
          <cell r="AA3524">
            <v>29400</v>
          </cell>
        </row>
        <row r="3525">
          <cell r="W3525" t="str">
            <v>Hong Kong SAR, China</v>
          </cell>
          <cell r="X3525" t="str">
            <v>Quarry Bay</v>
          </cell>
          <cell r="Y3525" t="str">
            <v>--</v>
          </cell>
          <cell r="Z3525">
            <v>42229</v>
          </cell>
          <cell r="AA3525">
            <v>29400</v>
          </cell>
        </row>
        <row r="3526">
          <cell r="W3526" t="str">
            <v>Hong Kong SAR, China</v>
          </cell>
          <cell r="X3526" t="str">
            <v>Quarry Bay</v>
          </cell>
          <cell r="Y3526" t="str">
            <v>--</v>
          </cell>
          <cell r="Z3526">
            <v>147226</v>
          </cell>
          <cell r="AA3526">
            <v>78714.891089108918</v>
          </cell>
        </row>
        <row r="3527">
          <cell r="W3527" t="str">
            <v>Hong Kong SAR, China</v>
          </cell>
          <cell r="X3527" t="str">
            <v>Quarry Bay</v>
          </cell>
          <cell r="Y3527" t="str">
            <v>--</v>
          </cell>
          <cell r="Z3527">
            <v>202000</v>
          </cell>
          <cell r="AA3527">
            <v>108000</v>
          </cell>
        </row>
        <row r="3528">
          <cell r="W3528" t="str">
            <v>China</v>
          </cell>
          <cell r="X3528" t="str">
            <v>Shanghai</v>
          </cell>
          <cell r="Y3528" t="str">
            <v>--</v>
          </cell>
          <cell r="Z3528">
            <v>4951</v>
          </cell>
          <cell r="AA3528">
            <v>2153</v>
          </cell>
        </row>
        <row r="3529">
          <cell r="W3529" t="str">
            <v>China</v>
          </cell>
          <cell r="X3529" t="str">
            <v>Shanghai</v>
          </cell>
          <cell r="Y3529" t="str">
            <v>--</v>
          </cell>
          <cell r="Z3529" t="str">
            <v>--</v>
          </cell>
          <cell r="AA3529">
            <v>32292</v>
          </cell>
        </row>
        <row r="3530">
          <cell r="W3530" t="str">
            <v>China</v>
          </cell>
          <cell r="X3530" t="str">
            <v>Shanghai</v>
          </cell>
          <cell r="Y3530" t="str">
            <v>--</v>
          </cell>
          <cell r="Z3530" t="str">
            <v>--</v>
          </cell>
          <cell r="AA3530">
            <v>32292</v>
          </cell>
        </row>
        <row r="3531">
          <cell r="W3531" t="str">
            <v>United States</v>
          </cell>
          <cell r="X3531" t="str">
            <v>Kansas City</v>
          </cell>
          <cell r="Y3531" t="str">
            <v>MO</v>
          </cell>
          <cell r="Z3531">
            <v>0</v>
          </cell>
          <cell r="AA3531">
            <v>0</v>
          </cell>
        </row>
        <row r="3532">
          <cell r="W3532" t="str">
            <v>United States</v>
          </cell>
          <cell r="X3532" t="str">
            <v>Charlotte</v>
          </cell>
          <cell r="Y3532" t="str">
            <v>NC</v>
          </cell>
          <cell r="Z3532">
            <v>6600</v>
          </cell>
          <cell r="AA3532">
            <v>5300</v>
          </cell>
        </row>
        <row r="3533">
          <cell r="W3533" t="str">
            <v>United States</v>
          </cell>
          <cell r="X3533" t="str">
            <v>Charlotte</v>
          </cell>
          <cell r="Y3533" t="str">
            <v>NC</v>
          </cell>
          <cell r="Z3533" t="str">
            <v>--</v>
          </cell>
          <cell r="AA3533">
            <v>7000</v>
          </cell>
        </row>
        <row r="3534">
          <cell r="W3534" t="str">
            <v>United States</v>
          </cell>
          <cell r="X3534" t="str">
            <v>Charlotte</v>
          </cell>
          <cell r="Y3534" t="str">
            <v>NC</v>
          </cell>
          <cell r="Z3534">
            <v>20000</v>
          </cell>
          <cell r="AA3534">
            <v>10000</v>
          </cell>
        </row>
        <row r="3535">
          <cell r="W3535" t="str">
            <v>United States</v>
          </cell>
          <cell r="X3535" t="str">
            <v>Charlotte</v>
          </cell>
          <cell r="Y3535" t="str">
            <v>NC</v>
          </cell>
          <cell r="Z3535">
            <v>70323</v>
          </cell>
          <cell r="AA3535">
            <v>10800</v>
          </cell>
        </row>
        <row r="3536">
          <cell r="W3536" t="str">
            <v>United States</v>
          </cell>
          <cell r="X3536" t="str">
            <v>Charlotte</v>
          </cell>
          <cell r="Y3536" t="str">
            <v>NC</v>
          </cell>
          <cell r="Z3536">
            <v>70323</v>
          </cell>
          <cell r="AA3536">
            <v>10800</v>
          </cell>
        </row>
        <row r="3537">
          <cell r="W3537" t="str">
            <v>United States</v>
          </cell>
          <cell r="X3537" t="str">
            <v>Charlotte</v>
          </cell>
          <cell r="Y3537" t="str">
            <v>NC</v>
          </cell>
          <cell r="Z3537">
            <v>15000</v>
          </cell>
          <cell r="AA3537">
            <v>11500</v>
          </cell>
        </row>
        <row r="3538">
          <cell r="W3538" t="str">
            <v>United States</v>
          </cell>
          <cell r="X3538" t="str">
            <v>Charlotte</v>
          </cell>
          <cell r="Y3538" t="str">
            <v>NC</v>
          </cell>
          <cell r="Z3538">
            <v>27000</v>
          </cell>
          <cell r="AA3538">
            <v>13000</v>
          </cell>
        </row>
        <row r="3539">
          <cell r="W3539" t="str">
            <v>United States</v>
          </cell>
          <cell r="X3539" t="str">
            <v>Charlotte</v>
          </cell>
          <cell r="Y3539" t="str">
            <v>NC</v>
          </cell>
          <cell r="Z3539">
            <v>70323</v>
          </cell>
          <cell r="AA3539">
            <v>14688.000000000002</v>
          </cell>
        </row>
        <row r="3540">
          <cell r="W3540" t="str">
            <v>United States</v>
          </cell>
          <cell r="X3540" t="str">
            <v>Charlotte</v>
          </cell>
          <cell r="Y3540" t="str">
            <v>NC</v>
          </cell>
          <cell r="Z3540">
            <v>62000</v>
          </cell>
          <cell r="AA3540">
            <v>15120.000000000002</v>
          </cell>
        </row>
        <row r="3541">
          <cell r="W3541" t="str">
            <v>United States</v>
          </cell>
          <cell r="X3541" t="str">
            <v>Charlotte</v>
          </cell>
          <cell r="Y3541" t="str">
            <v>NC</v>
          </cell>
          <cell r="Z3541">
            <v>99976</v>
          </cell>
          <cell r="AA3541">
            <v>17143</v>
          </cell>
        </row>
        <row r="3542">
          <cell r="W3542" t="str">
            <v>United States</v>
          </cell>
          <cell r="X3542" t="str">
            <v>Charlotte</v>
          </cell>
          <cell r="Y3542" t="str">
            <v>NC</v>
          </cell>
          <cell r="Z3542" t="str">
            <v>--</v>
          </cell>
          <cell r="AA3542">
            <v>21988</v>
          </cell>
        </row>
        <row r="3543">
          <cell r="W3543" t="str">
            <v>United States</v>
          </cell>
          <cell r="X3543" t="str">
            <v>Charlotte</v>
          </cell>
          <cell r="Y3543" t="str">
            <v>NC</v>
          </cell>
          <cell r="Z3543" t="str">
            <v>--</v>
          </cell>
          <cell r="AA3543">
            <v>22680</v>
          </cell>
        </row>
        <row r="3544">
          <cell r="W3544" t="str">
            <v>United States</v>
          </cell>
          <cell r="X3544" t="str">
            <v>Charlotte</v>
          </cell>
          <cell r="Y3544" t="str">
            <v>NC</v>
          </cell>
          <cell r="Z3544" t="str">
            <v>--</v>
          </cell>
          <cell r="AA3544">
            <v>25920</v>
          </cell>
        </row>
        <row r="3545">
          <cell r="W3545" t="str">
            <v>United States</v>
          </cell>
          <cell r="X3545" t="str">
            <v>Charlotte</v>
          </cell>
          <cell r="Y3545" t="str">
            <v>NC</v>
          </cell>
          <cell r="Z3545">
            <v>45000</v>
          </cell>
          <cell r="AA3545">
            <v>27000</v>
          </cell>
        </row>
        <row r="3546">
          <cell r="W3546" t="str">
            <v>United States</v>
          </cell>
          <cell r="X3546" t="str">
            <v>Charlotte</v>
          </cell>
          <cell r="Y3546" t="str">
            <v>NC</v>
          </cell>
          <cell r="Z3546" t="str">
            <v>--</v>
          </cell>
          <cell r="AA3546" t="str">
            <v>--</v>
          </cell>
        </row>
        <row r="3547">
          <cell r="W3547" t="str">
            <v>United States</v>
          </cell>
          <cell r="X3547" t="str">
            <v>Charlotte</v>
          </cell>
          <cell r="Y3547" t="str">
            <v>NC</v>
          </cell>
          <cell r="Z3547">
            <v>0</v>
          </cell>
          <cell r="AA3547">
            <v>8500</v>
          </cell>
        </row>
        <row r="3548">
          <cell r="W3548" t="str">
            <v>United States</v>
          </cell>
          <cell r="X3548" t="str">
            <v>Charlotte</v>
          </cell>
          <cell r="Y3548" t="str">
            <v>NC</v>
          </cell>
          <cell r="Z3548">
            <v>33000</v>
          </cell>
          <cell r="AA3548">
            <v>10000</v>
          </cell>
        </row>
        <row r="3549">
          <cell r="W3549" t="str">
            <v>United States</v>
          </cell>
          <cell r="X3549" t="str">
            <v>Charlotte</v>
          </cell>
          <cell r="Y3549" t="str">
            <v>NC</v>
          </cell>
          <cell r="Z3549">
            <v>33000</v>
          </cell>
          <cell r="AA3549">
            <v>10000</v>
          </cell>
        </row>
        <row r="3550">
          <cell r="W3550" t="str">
            <v>United States</v>
          </cell>
          <cell r="X3550" t="str">
            <v>Charlotte</v>
          </cell>
          <cell r="Y3550" t="str">
            <v>NC</v>
          </cell>
          <cell r="Z3550">
            <v>0</v>
          </cell>
          <cell r="AA3550">
            <v>10000</v>
          </cell>
        </row>
        <row r="3551">
          <cell r="W3551" t="str">
            <v>United States</v>
          </cell>
          <cell r="X3551" t="str">
            <v>Charlotte</v>
          </cell>
          <cell r="Y3551" t="str">
            <v>NC</v>
          </cell>
          <cell r="Z3551">
            <v>66000</v>
          </cell>
          <cell r="AA3551">
            <v>11000</v>
          </cell>
        </row>
        <row r="3552">
          <cell r="W3552" t="str">
            <v>United States</v>
          </cell>
          <cell r="X3552" t="str">
            <v>Charlotte</v>
          </cell>
          <cell r="Y3552" t="str">
            <v>NC</v>
          </cell>
          <cell r="Z3552">
            <v>15000</v>
          </cell>
          <cell r="AA3552">
            <v>15000</v>
          </cell>
        </row>
        <row r="3553">
          <cell r="W3553" t="str">
            <v>United States</v>
          </cell>
          <cell r="X3553" t="str">
            <v>Charlotte</v>
          </cell>
          <cell r="Y3553" t="str">
            <v>NC</v>
          </cell>
          <cell r="Z3553">
            <v>60000</v>
          </cell>
          <cell r="AA3553">
            <v>19600</v>
          </cell>
        </row>
        <row r="3554">
          <cell r="W3554" t="str">
            <v>United States</v>
          </cell>
          <cell r="X3554" t="str">
            <v>Charlotte</v>
          </cell>
          <cell r="Y3554" t="str">
            <v>NC</v>
          </cell>
          <cell r="Z3554">
            <v>66000</v>
          </cell>
          <cell r="AA3554">
            <v>21890</v>
          </cell>
        </row>
        <row r="3555">
          <cell r="W3555" t="str">
            <v xml:space="preserve"> Canada</v>
          </cell>
          <cell r="X3555" t="str">
            <v>Vancouver</v>
          </cell>
          <cell r="Y3555" t="str">
            <v>BC</v>
          </cell>
          <cell r="Z3555">
            <v>57800</v>
          </cell>
          <cell r="AA3555">
            <v>1839.9999999999998</v>
          </cell>
        </row>
        <row r="3556">
          <cell r="W3556" t="str">
            <v xml:space="preserve"> Canada</v>
          </cell>
          <cell r="X3556" t="str">
            <v>Vancouver</v>
          </cell>
          <cell r="Y3556" t="str">
            <v>BC</v>
          </cell>
          <cell r="Z3556" t="str">
            <v>--</v>
          </cell>
          <cell r="AA3556" t="str">
            <v>--</v>
          </cell>
        </row>
        <row r="3557">
          <cell r="W3557" t="str">
            <v xml:space="preserve"> Canada</v>
          </cell>
          <cell r="X3557" t="str">
            <v>Vancouver</v>
          </cell>
          <cell r="Y3557" t="str">
            <v>BC</v>
          </cell>
          <cell r="Z3557" t="str">
            <v>--</v>
          </cell>
          <cell r="AA3557">
            <v>1050</v>
          </cell>
        </row>
        <row r="3558">
          <cell r="W3558" t="str">
            <v xml:space="preserve"> Canada</v>
          </cell>
          <cell r="X3558" t="str">
            <v>Vancouver</v>
          </cell>
          <cell r="Y3558" t="str">
            <v>BC</v>
          </cell>
          <cell r="Z3558" t="str">
            <v>--</v>
          </cell>
          <cell r="AA3558">
            <v>2000</v>
          </cell>
        </row>
        <row r="3559">
          <cell r="W3559" t="str">
            <v xml:space="preserve"> Canada</v>
          </cell>
          <cell r="X3559" t="str">
            <v>Vancouver</v>
          </cell>
          <cell r="Y3559" t="str">
            <v>BC</v>
          </cell>
          <cell r="Z3559">
            <v>66386</v>
          </cell>
          <cell r="AA3559">
            <v>3500</v>
          </cell>
        </row>
        <row r="3560">
          <cell r="W3560" t="str">
            <v xml:space="preserve"> Canada</v>
          </cell>
          <cell r="X3560" t="str">
            <v>Vancouver</v>
          </cell>
          <cell r="Y3560" t="str">
            <v>BC</v>
          </cell>
          <cell r="Z3560" t="str">
            <v>--</v>
          </cell>
          <cell r="AA3560">
            <v>10000</v>
          </cell>
        </row>
        <row r="3561">
          <cell r="W3561" t="str">
            <v xml:space="preserve"> Canada</v>
          </cell>
          <cell r="X3561" t="str">
            <v>Vancouver</v>
          </cell>
          <cell r="Y3561" t="str">
            <v>BC</v>
          </cell>
          <cell r="Z3561" t="str">
            <v>--</v>
          </cell>
          <cell r="AA3561">
            <v>15000</v>
          </cell>
        </row>
        <row r="3562">
          <cell r="W3562" t="str">
            <v xml:space="preserve"> Canada</v>
          </cell>
          <cell r="X3562" t="str">
            <v>Vancouver</v>
          </cell>
          <cell r="Y3562" t="str">
            <v>BC</v>
          </cell>
          <cell r="Z3562">
            <v>0</v>
          </cell>
          <cell r="AA3562">
            <v>34776</v>
          </cell>
        </row>
        <row r="3563">
          <cell r="W3563" t="str">
            <v>Philippines</v>
          </cell>
          <cell r="X3563" t="str">
            <v>Makati City</v>
          </cell>
          <cell r="Y3563" t="str">
            <v>--</v>
          </cell>
          <cell r="Z3563" t="str">
            <v>--</v>
          </cell>
          <cell r="AA3563" t="str">
            <v>--</v>
          </cell>
        </row>
        <row r="3564">
          <cell r="W3564" t="str">
            <v>Philippines</v>
          </cell>
          <cell r="X3564" t="str">
            <v>Makati City</v>
          </cell>
          <cell r="Y3564" t="str">
            <v>--</v>
          </cell>
          <cell r="Z3564" t="str">
            <v>--</v>
          </cell>
          <cell r="AA3564" t="str">
            <v>--</v>
          </cell>
        </row>
        <row r="3565">
          <cell r="W3565" t="str">
            <v>Philippines</v>
          </cell>
          <cell r="X3565" t="str">
            <v>Makati City</v>
          </cell>
          <cell r="Y3565" t="str">
            <v>--</v>
          </cell>
          <cell r="Z3565" t="str">
            <v>--</v>
          </cell>
          <cell r="AA3565" t="str">
            <v>--</v>
          </cell>
        </row>
        <row r="3566">
          <cell r="W3566" t="str">
            <v>Philippines</v>
          </cell>
          <cell r="X3566" t="str">
            <v>Makati City</v>
          </cell>
          <cell r="Y3566" t="str">
            <v>--</v>
          </cell>
          <cell r="Z3566" t="str">
            <v>--</v>
          </cell>
          <cell r="AA3566" t="str">
            <v>--</v>
          </cell>
        </row>
        <row r="3567">
          <cell r="W3567" t="str">
            <v>Philippines</v>
          </cell>
          <cell r="X3567" t="str">
            <v>Makati City</v>
          </cell>
          <cell r="Y3567" t="str">
            <v>--</v>
          </cell>
          <cell r="Z3567" t="str">
            <v>--</v>
          </cell>
          <cell r="AA3567" t="str">
            <v>--</v>
          </cell>
        </row>
        <row r="3568">
          <cell r="W3568" t="str">
            <v>United States</v>
          </cell>
          <cell r="X3568" t="str">
            <v>Phoenix</v>
          </cell>
          <cell r="Y3568" t="str">
            <v>AZ</v>
          </cell>
          <cell r="Z3568">
            <v>160000</v>
          </cell>
          <cell r="AA3568">
            <v>45000</v>
          </cell>
        </row>
        <row r="3569">
          <cell r="W3569">
            <v>0</v>
          </cell>
          <cell r="X3569">
            <v>0</v>
          </cell>
          <cell r="Y3569">
            <v>0</v>
          </cell>
          <cell r="Z3569">
            <v>71192</v>
          </cell>
          <cell r="AA3569">
            <v>1000</v>
          </cell>
        </row>
        <row r="3570">
          <cell r="W3570" t="str">
            <v>Hong Kong SAR, China</v>
          </cell>
          <cell r="X3570" t="str">
            <v>San Po Kong</v>
          </cell>
          <cell r="Y3570" t="str">
            <v>Hong Kong</v>
          </cell>
          <cell r="Z3570" t="str">
            <v>--</v>
          </cell>
          <cell r="AA3570">
            <v>9200</v>
          </cell>
        </row>
        <row r="3571">
          <cell r="W3571" t="str">
            <v>--</v>
          </cell>
          <cell r="X3571" t="str">
            <v>--</v>
          </cell>
          <cell r="Y3571" t="str">
            <v>--</v>
          </cell>
          <cell r="Z3571" t="str">
            <v>--</v>
          </cell>
          <cell r="AA3571" t="str">
            <v>--</v>
          </cell>
        </row>
        <row r="3572">
          <cell r="W3572" t="str">
            <v>Australia</v>
          </cell>
          <cell r="X3572" t="str">
            <v>Canning Vale</v>
          </cell>
          <cell r="Y3572" t="str">
            <v>WA</v>
          </cell>
          <cell r="Z3572">
            <v>32099.999999999996</v>
          </cell>
          <cell r="AA3572">
            <v>26536</v>
          </cell>
        </row>
        <row r="3573">
          <cell r="W3573" t="str">
            <v>United states</v>
          </cell>
          <cell r="X3573" t="str">
            <v>Ashland</v>
          </cell>
          <cell r="Y3573" t="str">
            <v>VA</v>
          </cell>
          <cell r="Z3573">
            <v>0</v>
          </cell>
          <cell r="AA3573">
            <v>0</v>
          </cell>
        </row>
        <row r="3574">
          <cell r="W3574" t="str">
            <v>Morocco</v>
          </cell>
          <cell r="X3574" t="str">
            <v>Fez</v>
          </cell>
          <cell r="Y3574">
            <v>0</v>
          </cell>
          <cell r="Z3574">
            <v>0</v>
          </cell>
          <cell r="AA3574">
            <v>0</v>
          </cell>
        </row>
        <row r="3575">
          <cell r="W3575" t="str">
            <v>Netherlands</v>
          </cell>
          <cell r="X3575" t="str">
            <v>Amsterdam</v>
          </cell>
          <cell r="Y3575" t="str">
            <v>--</v>
          </cell>
          <cell r="Z3575">
            <v>21528</v>
          </cell>
          <cell r="AA3575">
            <v>4306</v>
          </cell>
        </row>
        <row r="3576">
          <cell r="W3576" t="str">
            <v>Spain</v>
          </cell>
          <cell r="X3576" t="str">
            <v>Paterna</v>
          </cell>
          <cell r="Y3576" t="str">
            <v>--</v>
          </cell>
          <cell r="Z3576" t="str">
            <v>--</v>
          </cell>
          <cell r="AA3576" t="str">
            <v>--</v>
          </cell>
        </row>
        <row r="3577">
          <cell r="W3577" t="str">
            <v>Turkey</v>
          </cell>
          <cell r="X3577" t="str">
            <v>Istanbul</v>
          </cell>
          <cell r="Y3577" t="str">
            <v>--</v>
          </cell>
          <cell r="Z3577" t="str">
            <v>--</v>
          </cell>
          <cell r="AA3577" t="str">
            <v>--</v>
          </cell>
        </row>
        <row r="3578">
          <cell r="W3578" t="str">
            <v>Germany</v>
          </cell>
          <cell r="X3578" t="str">
            <v>Hürth</v>
          </cell>
          <cell r="Y3578" t="str">
            <v>--</v>
          </cell>
          <cell r="Z3578">
            <v>0</v>
          </cell>
          <cell r="AA3578">
            <v>0</v>
          </cell>
        </row>
        <row r="3579">
          <cell r="W3579" t="str">
            <v>Germany</v>
          </cell>
          <cell r="X3579" t="str">
            <v>Hürth</v>
          </cell>
          <cell r="Y3579" t="str">
            <v>--</v>
          </cell>
          <cell r="Z3579">
            <v>0</v>
          </cell>
          <cell r="AA3579">
            <v>0</v>
          </cell>
        </row>
        <row r="3580">
          <cell r="W3580" t="str">
            <v>Germany</v>
          </cell>
          <cell r="X3580" t="str">
            <v>Hürth</v>
          </cell>
          <cell r="Y3580" t="str">
            <v>--</v>
          </cell>
          <cell r="Z3580" t="str">
            <v>--</v>
          </cell>
          <cell r="AA3580" t="str">
            <v>--</v>
          </cell>
        </row>
        <row r="3581">
          <cell r="W3581" t="str">
            <v>Germany</v>
          </cell>
          <cell r="X3581" t="str">
            <v>Hürth</v>
          </cell>
          <cell r="Y3581" t="str">
            <v>--</v>
          </cell>
          <cell r="Z3581">
            <v>0</v>
          </cell>
          <cell r="AA3581">
            <v>0</v>
          </cell>
        </row>
        <row r="3582">
          <cell r="W3582" t="str">
            <v>Germany</v>
          </cell>
          <cell r="X3582" t="str">
            <v>Bremen</v>
          </cell>
          <cell r="Y3582" t="str">
            <v>--</v>
          </cell>
          <cell r="Z3582">
            <v>4305</v>
          </cell>
          <cell r="AA3582" t="str">
            <v>--</v>
          </cell>
        </row>
        <row r="3583">
          <cell r="W3583" t="str">
            <v>Germany</v>
          </cell>
          <cell r="X3583" t="str">
            <v>Bremen</v>
          </cell>
          <cell r="Y3583" t="str">
            <v>--</v>
          </cell>
          <cell r="Z3583" t="str">
            <v>--</v>
          </cell>
          <cell r="AA3583" t="str">
            <v>--</v>
          </cell>
        </row>
        <row r="3584">
          <cell r="W3584" t="str">
            <v>Australia</v>
          </cell>
          <cell r="X3584" t="str">
            <v>Springfield Central</v>
          </cell>
          <cell r="Y3584" t="str">
            <v>QLD</v>
          </cell>
          <cell r="Z3584">
            <v>150000</v>
          </cell>
          <cell r="AA3584">
            <v>75000</v>
          </cell>
        </row>
        <row r="3585">
          <cell r="W3585" t="str">
            <v>Poland</v>
          </cell>
          <cell r="X3585" t="str">
            <v>--</v>
          </cell>
          <cell r="Y3585" t="str">
            <v>--</v>
          </cell>
          <cell r="Z3585">
            <v>22000</v>
          </cell>
          <cell r="AA3585">
            <v>14719.999999999998</v>
          </cell>
        </row>
        <row r="3586">
          <cell r="W3586" t="str">
            <v>United States</v>
          </cell>
          <cell r="X3586" t="str">
            <v>Portland</v>
          </cell>
          <cell r="Y3586" t="str">
            <v>OR</v>
          </cell>
          <cell r="Z3586">
            <v>90000</v>
          </cell>
          <cell r="AA3586">
            <v>64000</v>
          </cell>
        </row>
        <row r="3587">
          <cell r="W3587" t="str">
            <v>United States</v>
          </cell>
          <cell r="X3587" t="str">
            <v>Omaha</v>
          </cell>
          <cell r="Y3587" t="str">
            <v>NE</v>
          </cell>
          <cell r="Z3587">
            <v>3000</v>
          </cell>
          <cell r="AA3587">
            <v>1000</v>
          </cell>
        </row>
        <row r="3588">
          <cell r="W3588">
            <v>0</v>
          </cell>
          <cell r="X3588">
            <v>0</v>
          </cell>
          <cell r="Y3588">
            <v>0</v>
          </cell>
          <cell r="Z3588" t="str">
            <v>--</v>
          </cell>
          <cell r="AA3588">
            <v>11840</v>
          </cell>
        </row>
        <row r="3589">
          <cell r="W3589" t="str">
            <v>Hong Kong SAR, China</v>
          </cell>
          <cell r="X3589" t="str">
            <v>Wan Chai</v>
          </cell>
          <cell r="Y3589" t="str">
            <v>--</v>
          </cell>
          <cell r="Z3589" t="str">
            <v>--</v>
          </cell>
          <cell r="AA3589">
            <v>4600</v>
          </cell>
        </row>
        <row r="3590">
          <cell r="W3590" t="str">
            <v>Hong Kong SAR, China</v>
          </cell>
          <cell r="X3590" t="str">
            <v>Wan Chai</v>
          </cell>
          <cell r="Y3590" t="str">
            <v>--</v>
          </cell>
          <cell r="Z3590" t="str">
            <v>--</v>
          </cell>
          <cell r="AA3590">
            <v>16000</v>
          </cell>
        </row>
        <row r="3591">
          <cell r="W3591" t="str">
            <v>Australia</v>
          </cell>
          <cell r="X3591" t="str">
            <v>Sydney</v>
          </cell>
          <cell r="Y3591" t="str">
            <v>NSW</v>
          </cell>
          <cell r="Z3591">
            <v>0</v>
          </cell>
          <cell r="AA3591">
            <v>0</v>
          </cell>
        </row>
        <row r="3592">
          <cell r="W3592" t="str">
            <v>Canada</v>
          </cell>
          <cell r="X3592" t="str">
            <v>Vancouver</v>
          </cell>
          <cell r="Y3592" t="str">
            <v>BC</v>
          </cell>
          <cell r="Z3592" t="str">
            <v>--</v>
          </cell>
          <cell r="AA3592">
            <v>3240</v>
          </cell>
        </row>
        <row r="3593">
          <cell r="W3593" t="str">
            <v>Canada</v>
          </cell>
          <cell r="X3593" t="str">
            <v>Toronto</v>
          </cell>
          <cell r="Y3593" t="str">
            <v xml:space="preserve">ON </v>
          </cell>
          <cell r="Z3593" t="str">
            <v>--</v>
          </cell>
          <cell r="AA3593">
            <v>2300</v>
          </cell>
        </row>
        <row r="3594">
          <cell r="W3594" t="str">
            <v>United States</v>
          </cell>
          <cell r="X3594" t="str">
            <v>Midway</v>
          </cell>
          <cell r="Y3594" t="str">
            <v>UT</v>
          </cell>
          <cell r="Z3594" t="str">
            <v>--</v>
          </cell>
          <cell r="AA3594">
            <v>993.59999999999991</v>
          </cell>
        </row>
        <row r="3595">
          <cell r="W3595" t="str">
            <v>Thailand</v>
          </cell>
          <cell r="X3595" t="str">
            <v>Bangkok</v>
          </cell>
          <cell r="Y3595" t="str">
            <v>--</v>
          </cell>
          <cell r="Z3595" t="str">
            <v>--</v>
          </cell>
          <cell r="AA3595" t="str">
            <v>--</v>
          </cell>
        </row>
        <row r="3596">
          <cell r="W3596" t="str">
            <v>United States</v>
          </cell>
          <cell r="X3596" t="str">
            <v>Orlando</v>
          </cell>
          <cell r="Y3596" t="str">
            <v>FL</v>
          </cell>
          <cell r="Z3596">
            <v>40000</v>
          </cell>
          <cell r="AA3596">
            <v>15000</v>
          </cell>
        </row>
        <row r="3597">
          <cell r="W3597" t="str">
            <v>United states</v>
          </cell>
          <cell r="X3597" t="str">
            <v>Providence</v>
          </cell>
          <cell r="Y3597" t="str">
            <v>RI</v>
          </cell>
          <cell r="Z3597">
            <v>0</v>
          </cell>
          <cell r="AA3597">
            <v>5000</v>
          </cell>
        </row>
        <row r="3598">
          <cell r="W3598" t="str">
            <v>Canada</v>
          </cell>
          <cell r="X3598" t="str">
            <v>Hamilton</v>
          </cell>
          <cell r="Y3598" t="str">
            <v>ON</v>
          </cell>
          <cell r="Z3598" t="str">
            <v>--</v>
          </cell>
          <cell r="AA3598">
            <v>2300</v>
          </cell>
        </row>
        <row r="3599">
          <cell r="W3599" t="str">
            <v>Canada</v>
          </cell>
          <cell r="X3599" t="str">
            <v>Calgary</v>
          </cell>
          <cell r="Y3599" t="str">
            <v>AB</v>
          </cell>
          <cell r="Z3599" t="str">
            <v>--</v>
          </cell>
          <cell r="AA3599">
            <v>1500</v>
          </cell>
        </row>
        <row r="3600">
          <cell r="W3600" t="str">
            <v>United States</v>
          </cell>
          <cell r="X3600" t="str">
            <v>Los Angeles</v>
          </cell>
          <cell r="Y3600" t="str">
            <v xml:space="preserve">CA </v>
          </cell>
          <cell r="Z3600">
            <v>15000</v>
          </cell>
          <cell r="AA3600">
            <v>7000</v>
          </cell>
        </row>
        <row r="3601">
          <cell r="W3601" t="str">
            <v>Indonesia</v>
          </cell>
          <cell r="X3601" t="str">
            <v>West Java</v>
          </cell>
          <cell r="Y3601" t="str">
            <v>--</v>
          </cell>
          <cell r="Z3601">
            <v>65000</v>
          </cell>
          <cell r="AA3601">
            <v>34500</v>
          </cell>
        </row>
        <row r="3602">
          <cell r="W3602" t="str">
            <v>Thailand</v>
          </cell>
          <cell r="X3602" t="str">
            <v>Bangkok</v>
          </cell>
          <cell r="Y3602" t="str">
            <v>--</v>
          </cell>
          <cell r="Z3602" t="str">
            <v>--</v>
          </cell>
          <cell r="AA3602" t="str">
            <v>--</v>
          </cell>
        </row>
        <row r="3603">
          <cell r="W3603" t="str">
            <v xml:space="preserve">United Kingdom </v>
          </cell>
          <cell r="X3603" t="str">
            <v>Reading</v>
          </cell>
          <cell r="Y3603" t="str">
            <v>--</v>
          </cell>
          <cell r="Z3603" t="str">
            <v>--</v>
          </cell>
          <cell r="AA3603">
            <v>9844</v>
          </cell>
        </row>
        <row r="3604">
          <cell r="W3604" t="str">
            <v xml:space="preserve">United Kingdom </v>
          </cell>
          <cell r="X3604" t="str">
            <v>Reading</v>
          </cell>
          <cell r="Y3604" t="str">
            <v>--</v>
          </cell>
          <cell r="Z3604" t="str">
            <v>--</v>
          </cell>
          <cell r="AA3604">
            <v>9902.7880000000005</v>
          </cell>
        </row>
        <row r="3605">
          <cell r="W3605" t="str">
            <v xml:space="preserve">United Kingdom </v>
          </cell>
          <cell r="X3605" t="str">
            <v>Reading</v>
          </cell>
          <cell r="Y3605" t="str">
            <v>--</v>
          </cell>
          <cell r="Z3605" t="str">
            <v>--</v>
          </cell>
          <cell r="AA3605">
            <v>21656.799999999999</v>
          </cell>
        </row>
        <row r="3606">
          <cell r="W3606" t="str">
            <v xml:space="preserve">United Kingdom </v>
          </cell>
          <cell r="X3606" t="str">
            <v>Reading</v>
          </cell>
          <cell r="Y3606" t="str">
            <v>--</v>
          </cell>
          <cell r="Z3606" t="str">
            <v> 75,000</v>
          </cell>
          <cell r="AA3606">
            <v>69131.363028000007</v>
          </cell>
        </row>
        <row r="3607">
          <cell r="W3607" t="str">
            <v xml:space="preserve">United Kingdom </v>
          </cell>
          <cell r="X3607" t="str">
            <v>Reading</v>
          </cell>
          <cell r="Y3607" t="str">
            <v>--</v>
          </cell>
          <cell r="Z3607" t="str">
            <v>--</v>
          </cell>
          <cell r="AA3607">
            <v>10700</v>
          </cell>
        </row>
        <row r="3608">
          <cell r="W3608" t="str">
            <v xml:space="preserve">United Kingdom </v>
          </cell>
          <cell r="X3608" t="str">
            <v>Reading</v>
          </cell>
          <cell r="Y3608" t="str">
            <v>--</v>
          </cell>
          <cell r="Z3608" t="str">
            <v>--</v>
          </cell>
          <cell r="AA3608">
            <v>11000</v>
          </cell>
        </row>
        <row r="3609">
          <cell r="W3609" t="str">
            <v xml:space="preserve">United Kingdom </v>
          </cell>
          <cell r="X3609" t="str">
            <v>Reading</v>
          </cell>
          <cell r="Y3609" t="str">
            <v>--</v>
          </cell>
          <cell r="Z3609" t="str">
            <v>--</v>
          </cell>
          <cell r="AA3609">
            <v>12840</v>
          </cell>
        </row>
        <row r="3610">
          <cell r="W3610" t="str">
            <v xml:space="preserve">United Kingdom </v>
          </cell>
          <cell r="X3610" t="str">
            <v>Reading</v>
          </cell>
          <cell r="Y3610" t="str">
            <v>--</v>
          </cell>
          <cell r="Z3610">
            <v>15000</v>
          </cell>
          <cell r="AA3610">
            <v>28000</v>
          </cell>
        </row>
        <row r="3611">
          <cell r="W3611" t="str">
            <v xml:space="preserve">United Kingdom </v>
          </cell>
          <cell r="X3611" t="str">
            <v>Reading</v>
          </cell>
          <cell r="Y3611" t="str">
            <v>--</v>
          </cell>
          <cell r="Z3611">
            <v>37000</v>
          </cell>
          <cell r="AA3611">
            <v>37000</v>
          </cell>
        </row>
        <row r="3612">
          <cell r="W3612" t="str">
            <v>--</v>
          </cell>
          <cell r="X3612" t="str">
            <v>--</v>
          </cell>
          <cell r="Y3612" t="str">
            <v>--</v>
          </cell>
          <cell r="Z3612" t="str">
            <v>--</v>
          </cell>
          <cell r="AA3612">
            <v>1500</v>
          </cell>
        </row>
        <row r="3613">
          <cell r="W3613" t="str">
            <v>Canada</v>
          </cell>
          <cell r="X3613" t="str">
            <v>Calgary</v>
          </cell>
          <cell r="Y3613" t="str">
            <v>AB</v>
          </cell>
          <cell r="Z3613" t="str">
            <v>--</v>
          </cell>
          <cell r="AA3613">
            <v>800</v>
          </cell>
        </row>
        <row r="3614">
          <cell r="W3614" t="str">
            <v>CANADA</v>
          </cell>
          <cell r="X3614" t="str">
            <v>Winnipeg</v>
          </cell>
          <cell r="Y3614" t="str">
            <v>MB</v>
          </cell>
          <cell r="Z3614" t="str">
            <v>--</v>
          </cell>
          <cell r="AA3614">
            <v>24840</v>
          </cell>
        </row>
        <row r="3615">
          <cell r="W3615" t="str">
            <v>CANADA</v>
          </cell>
          <cell r="X3615" t="str">
            <v>Winnipeg</v>
          </cell>
          <cell r="Y3615" t="str">
            <v>MB</v>
          </cell>
          <cell r="Z3615" t="str">
            <v>--</v>
          </cell>
          <cell r="AA3615">
            <v>11592</v>
          </cell>
        </row>
        <row r="3616">
          <cell r="W3616" t="str">
            <v>Canada</v>
          </cell>
          <cell r="X3616" t="str">
            <v>Quebec</v>
          </cell>
          <cell r="Y3616" t="str">
            <v>QC</v>
          </cell>
          <cell r="Z3616" t="str">
            <v>--</v>
          </cell>
          <cell r="AA3616">
            <v>0</v>
          </cell>
        </row>
        <row r="3617">
          <cell r="W3617" t="str">
            <v>canada</v>
          </cell>
          <cell r="X3617" t="str">
            <v>Calgary</v>
          </cell>
          <cell r="Y3617" t="str">
            <v>AB</v>
          </cell>
          <cell r="Z3617">
            <v>3000</v>
          </cell>
          <cell r="AA3617">
            <v>1840</v>
          </cell>
        </row>
        <row r="3618">
          <cell r="W3618" t="str">
            <v>United States</v>
          </cell>
          <cell r="X3618" t="str">
            <v>Monroe</v>
          </cell>
          <cell r="Y3618" t="str">
            <v>LA</v>
          </cell>
          <cell r="Z3618">
            <v>78000</v>
          </cell>
          <cell r="AA3618">
            <v>18108.553985597886</v>
          </cell>
        </row>
        <row r="3619">
          <cell r="W3619" t="str">
            <v>Canada</v>
          </cell>
          <cell r="X3619" t="str">
            <v>Boucherville</v>
          </cell>
          <cell r="Y3619" t="str">
            <v>QC</v>
          </cell>
          <cell r="Z3619" t="str">
            <v>--</v>
          </cell>
          <cell r="AA3619">
            <v>7300</v>
          </cell>
        </row>
        <row r="3620">
          <cell r="W3620" t="str">
            <v>China</v>
          </cell>
          <cell r="X3620" t="str">
            <v>Qinhuangdao</v>
          </cell>
          <cell r="Y3620" t="str">
            <v>Hebei</v>
          </cell>
          <cell r="Z3620">
            <v>161459</v>
          </cell>
          <cell r="AA3620" t="str">
            <v>--</v>
          </cell>
        </row>
        <row r="3621">
          <cell r="W3621" t="str">
            <v xml:space="preserve">Canada </v>
          </cell>
          <cell r="X3621" t="str">
            <v>Montreal</v>
          </cell>
          <cell r="Y3621" t="str">
            <v>QC</v>
          </cell>
          <cell r="Z3621" t="str">
            <v>--</v>
          </cell>
          <cell r="AA3621">
            <v>31000</v>
          </cell>
        </row>
        <row r="3622">
          <cell r="W3622" t="str">
            <v>Germany</v>
          </cell>
          <cell r="X3622" t="str">
            <v xml:space="preserve">Nurnberg </v>
          </cell>
          <cell r="Y3622" t="str">
            <v>--</v>
          </cell>
          <cell r="Z3622">
            <v>53819.55</v>
          </cell>
          <cell r="AA3622" t="str">
            <v>--</v>
          </cell>
        </row>
        <row r="3623">
          <cell r="W3623" t="str">
            <v>Germany</v>
          </cell>
          <cell r="X3623" t="str">
            <v xml:space="preserve">Nurnberg </v>
          </cell>
          <cell r="Y3623" t="str">
            <v>--</v>
          </cell>
          <cell r="Z3623">
            <v>26247</v>
          </cell>
          <cell r="AA3623" t="str">
            <v>--</v>
          </cell>
        </row>
        <row r="3624">
          <cell r="W3624" t="str">
            <v>United States</v>
          </cell>
          <cell r="X3624" t="str">
            <v>Overland Park</v>
          </cell>
          <cell r="Y3624" t="str">
            <v>KS</v>
          </cell>
          <cell r="Z3624">
            <v>317000</v>
          </cell>
          <cell r="AA3624">
            <v>0</v>
          </cell>
        </row>
        <row r="3625">
          <cell r="W3625" t="str">
            <v>United States</v>
          </cell>
          <cell r="X3625" t="str">
            <v>Overland Park</v>
          </cell>
          <cell r="Y3625" t="str">
            <v>KS</v>
          </cell>
          <cell r="Z3625">
            <v>35000</v>
          </cell>
          <cell r="AA3625">
            <v>2600</v>
          </cell>
        </row>
        <row r="3626">
          <cell r="W3626" t="str">
            <v>United States</v>
          </cell>
          <cell r="X3626" t="str">
            <v>Monroe</v>
          </cell>
          <cell r="Y3626" t="str">
            <v>LA</v>
          </cell>
          <cell r="Z3626">
            <v>182000</v>
          </cell>
          <cell r="AA3626">
            <v>56702.676883955872</v>
          </cell>
        </row>
        <row r="3627">
          <cell r="W3627" t="str">
            <v>United States</v>
          </cell>
          <cell r="X3627" t="str">
            <v>Monroe</v>
          </cell>
          <cell r="Y3627" t="str">
            <v>LA</v>
          </cell>
          <cell r="Z3627">
            <v>61446</v>
          </cell>
          <cell r="AA3627">
            <v>31225.05138353349</v>
          </cell>
        </row>
        <row r="3628">
          <cell r="W3628" t="str">
            <v>United states</v>
          </cell>
          <cell r="X3628" t="str">
            <v>Dulles</v>
          </cell>
          <cell r="Y3628" t="str">
            <v>VA </v>
          </cell>
          <cell r="Z3628" t="str">
            <v>--</v>
          </cell>
          <cell r="AA3628">
            <v>2000</v>
          </cell>
        </row>
        <row r="3629">
          <cell r="W3629" t="str">
            <v>United states</v>
          </cell>
          <cell r="X3629" t="str">
            <v>Dulles</v>
          </cell>
          <cell r="Y3629" t="str">
            <v>VA </v>
          </cell>
          <cell r="Z3629">
            <v>99969</v>
          </cell>
          <cell r="AA3629">
            <v>2000</v>
          </cell>
        </row>
        <row r="3630">
          <cell r="W3630" t="str">
            <v>United states</v>
          </cell>
          <cell r="X3630" t="str">
            <v>Dulles</v>
          </cell>
          <cell r="Y3630" t="str">
            <v>VA </v>
          </cell>
          <cell r="Z3630">
            <v>92037</v>
          </cell>
          <cell r="AA3630">
            <v>2000</v>
          </cell>
        </row>
        <row r="3631">
          <cell r="W3631" t="str">
            <v>United States</v>
          </cell>
          <cell r="X3631" t="str">
            <v>Monroe</v>
          </cell>
          <cell r="Y3631" t="str">
            <v>LA</v>
          </cell>
          <cell r="Z3631">
            <v>308000</v>
          </cell>
          <cell r="AA3631">
            <v>25673.931137571977</v>
          </cell>
        </row>
        <row r="3632">
          <cell r="W3632" t="str">
            <v>United states</v>
          </cell>
          <cell r="X3632" t="str">
            <v>Dulles</v>
          </cell>
          <cell r="Y3632" t="str">
            <v>VA </v>
          </cell>
          <cell r="Z3632">
            <v>43346</v>
          </cell>
          <cell r="AA3632">
            <v>3000</v>
          </cell>
        </row>
        <row r="3633">
          <cell r="W3633" t="str">
            <v>United states</v>
          </cell>
          <cell r="X3633" t="str">
            <v>Dulles</v>
          </cell>
          <cell r="Y3633" t="str">
            <v>VA </v>
          </cell>
          <cell r="Z3633">
            <v>222358</v>
          </cell>
          <cell r="AA3633">
            <v>3000</v>
          </cell>
        </row>
        <row r="3634">
          <cell r="W3634" t="str">
            <v>United states</v>
          </cell>
          <cell r="X3634" t="str">
            <v>Dulles</v>
          </cell>
          <cell r="Y3634" t="str">
            <v>VA </v>
          </cell>
          <cell r="Z3634">
            <v>102000</v>
          </cell>
          <cell r="AA3634">
            <v>10000</v>
          </cell>
        </row>
        <row r="3635">
          <cell r="W3635" t="str">
            <v>United states</v>
          </cell>
          <cell r="X3635" t="str">
            <v>Dulles</v>
          </cell>
          <cell r="Y3635" t="str">
            <v>VA </v>
          </cell>
          <cell r="Z3635">
            <v>0</v>
          </cell>
          <cell r="AA3635">
            <v>10000</v>
          </cell>
        </row>
        <row r="3636">
          <cell r="W3636" t="str">
            <v>United States</v>
          </cell>
          <cell r="X3636" t="str">
            <v>Monroe</v>
          </cell>
          <cell r="Y3636" t="str">
            <v>LA</v>
          </cell>
          <cell r="Z3636">
            <v>105717</v>
          </cell>
          <cell r="AA3636">
            <v>62131.31772180758</v>
          </cell>
        </row>
        <row r="3637">
          <cell r="W3637" t="str">
            <v>United states</v>
          </cell>
          <cell r="X3637" t="str">
            <v>Dulles</v>
          </cell>
          <cell r="Y3637" t="str">
            <v>VA </v>
          </cell>
          <cell r="Z3637" t="str">
            <v>--</v>
          </cell>
          <cell r="AA3637">
            <v>17388</v>
          </cell>
        </row>
        <row r="3638">
          <cell r="W3638" t="str">
            <v>United States</v>
          </cell>
          <cell r="X3638" t="str">
            <v>Monroe</v>
          </cell>
          <cell r="Y3638" t="str">
            <v>LA</v>
          </cell>
          <cell r="Z3638">
            <v>64706</v>
          </cell>
          <cell r="AA3638">
            <v>38028.595632748576</v>
          </cell>
        </row>
        <row r="3639">
          <cell r="W3639" t="str">
            <v>United States</v>
          </cell>
          <cell r="X3639" t="str">
            <v>Monroe</v>
          </cell>
          <cell r="Y3639" t="str">
            <v>LA</v>
          </cell>
          <cell r="Z3639">
            <v>70695</v>
          </cell>
          <cell r="AA3639">
            <v>41548.412330497333</v>
          </cell>
        </row>
        <row r="3640">
          <cell r="W3640" t="str">
            <v>United states</v>
          </cell>
          <cell r="X3640" t="str">
            <v>Dulles</v>
          </cell>
          <cell r="Y3640" t="str">
            <v>VA </v>
          </cell>
          <cell r="Z3640">
            <v>78295</v>
          </cell>
          <cell r="AA3640">
            <v>39147.5</v>
          </cell>
        </row>
        <row r="3641">
          <cell r="W3641" t="str">
            <v>United states</v>
          </cell>
          <cell r="X3641" t="str">
            <v>San Diego</v>
          </cell>
          <cell r="Y3641" t="str">
            <v>CA</v>
          </cell>
          <cell r="Z3641">
            <v>50000</v>
          </cell>
          <cell r="AA3641">
            <v>25000</v>
          </cell>
        </row>
        <row r="3642">
          <cell r="W3642" t="str">
            <v>United States</v>
          </cell>
          <cell r="X3642" t="str">
            <v>Overland Park</v>
          </cell>
          <cell r="Y3642" t="str">
            <v>KS</v>
          </cell>
          <cell r="Z3642">
            <v>698000</v>
          </cell>
          <cell r="AA3642">
            <v>54014</v>
          </cell>
        </row>
        <row r="3643">
          <cell r="W3643" t="str">
            <v>Singapore</v>
          </cell>
          <cell r="X3643" t="str">
            <v>Singapore</v>
          </cell>
          <cell r="Y3643" t="str">
            <v>--</v>
          </cell>
          <cell r="Z3643">
            <v>132000</v>
          </cell>
          <cell r="AA3643">
            <v>75000</v>
          </cell>
        </row>
        <row r="3644">
          <cell r="W3644" t="str">
            <v>United States</v>
          </cell>
          <cell r="X3644" t="str">
            <v>Overland Park</v>
          </cell>
          <cell r="Y3644" t="str">
            <v>KS</v>
          </cell>
          <cell r="Z3644">
            <v>553930</v>
          </cell>
          <cell r="AA3644">
            <v>58157</v>
          </cell>
        </row>
        <row r="3645">
          <cell r="W3645" t="str">
            <v>India</v>
          </cell>
          <cell r="X3645" t="str">
            <v>Mumbai</v>
          </cell>
          <cell r="Y3645" t="str">
            <v>--</v>
          </cell>
          <cell r="Z3645" t="str">
            <v>--</v>
          </cell>
          <cell r="AA3645">
            <v>919.99999999999989</v>
          </cell>
        </row>
        <row r="3646">
          <cell r="W3646" t="str">
            <v>South Africa</v>
          </cell>
          <cell r="X3646" t="str">
            <v>Johannesburg</v>
          </cell>
          <cell r="Y3646" t="str">
            <v>Gauteng</v>
          </cell>
          <cell r="Z3646">
            <v>19375.199999999997</v>
          </cell>
          <cell r="AA3646">
            <v>13455</v>
          </cell>
        </row>
        <row r="3647">
          <cell r="W3647" t="str">
            <v>United States</v>
          </cell>
          <cell r="X3647" t="str">
            <v>Miami</v>
          </cell>
          <cell r="Y3647" t="str">
            <v>FL</v>
          </cell>
          <cell r="Z3647">
            <v>17222</v>
          </cell>
          <cell r="AA3647">
            <v>17222</v>
          </cell>
        </row>
        <row r="3648">
          <cell r="W3648" t="str">
            <v>United States</v>
          </cell>
          <cell r="X3648" t="str">
            <v>Los Angeles</v>
          </cell>
          <cell r="Y3648" t="str">
            <v>CA</v>
          </cell>
          <cell r="Z3648">
            <v>0</v>
          </cell>
          <cell r="AA3648">
            <v>5000</v>
          </cell>
        </row>
        <row r="3649">
          <cell r="W3649" t="str">
            <v>United States</v>
          </cell>
          <cell r="X3649" t="str">
            <v>Greenwood Village</v>
          </cell>
          <cell r="Y3649" t="str">
            <v>CO</v>
          </cell>
          <cell r="Z3649" t="str">
            <v>--</v>
          </cell>
          <cell r="AA3649">
            <v>105321.59999999999</v>
          </cell>
        </row>
        <row r="3650">
          <cell r="W3650" t="str">
            <v>United States</v>
          </cell>
          <cell r="X3650" t="str">
            <v>Greenwood Village</v>
          </cell>
          <cell r="Y3650" t="str">
            <v>CO</v>
          </cell>
          <cell r="Z3650">
            <v>36000</v>
          </cell>
          <cell r="AA3650">
            <v>27820.799999999999</v>
          </cell>
        </row>
        <row r="3651">
          <cell r="W3651">
            <v>0</v>
          </cell>
          <cell r="X3651">
            <v>0</v>
          </cell>
          <cell r="Y3651">
            <v>0</v>
          </cell>
          <cell r="Z3651">
            <v>120000</v>
          </cell>
          <cell r="AA3651">
            <v>10000</v>
          </cell>
        </row>
        <row r="3652">
          <cell r="W3652">
            <v>0</v>
          </cell>
          <cell r="X3652">
            <v>0</v>
          </cell>
          <cell r="Y3652">
            <v>0</v>
          </cell>
          <cell r="Z3652">
            <v>0</v>
          </cell>
          <cell r="AA3652">
            <v>20000</v>
          </cell>
        </row>
        <row r="3653">
          <cell r="W3653" t="str">
            <v>United States</v>
          </cell>
          <cell r="X3653" t="str">
            <v>Greenwood Village</v>
          </cell>
          <cell r="Y3653" t="str">
            <v>CO</v>
          </cell>
          <cell r="Z3653" t="str">
            <v>--</v>
          </cell>
          <cell r="AA3653">
            <v>6160.3200000000006</v>
          </cell>
        </row>
        <row r="3654">
          <cell r="W3654" t="str">
            <v>China</v>
          </cell>
          <cell r="X3654" t="str">
            <v>Maoming</v>
          </cell>
          <cell r="Y3654" t="str">
            <v>Guangdong</v>
          </cell>
          <cell r="Z3654">
            <v>0</v>
          </cell>
          <cell r="AA3654">
            <v>3444</v>
          </cell>
        </row>
        <row r="3655">
          <cell r="W3655" t="str">
            <v>China</v>
          </cell>
          <cell r="X3655" t="str">
            <v>Maoming</v>
          </cell>
          <cell r="Y3655" t="str">
            <v>Guangdong</v>
          </cell>
          <cell r="Z3655">
            <v>0</v>
          </cell>
          <cell r="AA3655">
            <v>5382</v>
          </cell>
        </row>
        <row r="3656">
          <cell r="W3656" t="str">
            <v>China</v>
          </cell>
          <cell r="X3656" t="str">
            <v>Maoming</v>
          </cell>
          <cell r="Y3656" t="str">
            <v>Guangdong</v>
          </cell>
          <cell r="Z3656">
            <v>53820</v>
          </cell>
          <cell r="AA3656">
            <v>8611</v>
          </cell>
        </row>
        <row r="3657">
          <cell r="W3657" t="str">
            <v>China</v>
          </cell>
          <cell r="X3657" t="str">
            <v>Maoming</v>
          </cell>
          <cell r="Y3657" t="str">
            <v>Guangdong</v>
          </cell>
          <cell r="Z3657">
            <v>0</v>
          </cell>
          <cell r="AA3657">
            <v>10764</v>
          </cell>
        </row>
        <row r="3658">
          <cell r="W3658" t="str">
            <v>China</v>
          </cell>
          <cell r="X3658" t="str">
            <v>Maoming</v>
          </cell>
          <cell r="Y3658" t="str">
            <v>Guangdong</v>
          </cell>
          <cell r="Z3658">
            <v>0</v>
          </cell>
          <cell r="AA3658">
            <v>53820</v>
          </cell>
        </row>
        <row r="3659">
          <cell r="W3659" t="str">
            <v>China</v>
          </cell>
          <cell r="X3659" t="str">
            <v>Maoming</v>
          </cell>
          <cell r="Y3659" t="str">
            <v>Guangdong</v>
          </cell>
          <cell r="Z3659">
            <v>0</v>
          </cell>
          <cell r="AA3659">
            <v>161459</v>
          </cell>
        </row>
        <row r="3660">
          <cell r="W3660" t="str">
            <v xml:space="preserve">Canada </v>
          </cell>
          <cell r="X3660" t="str">
            <v>Montreal</v>
          </cell>
          <cell r="Y3660" t="str">
            <v>QC</v>
          </cell>
          <cell r="Z3660">
            <v>29000</v>
          </cell>
          <cell r="AA3660">
            <v>9936</v>
          </cell>
        </row>
        <row r="3661">
          <cell r="W3661" t="str">
            <v>India</v>
          </cell>
          <cell r="X3661" t="str">
            <v>Indore</v>
          </cell>
          <cell r="Y3661" t="str">
            <v>MP</v>
          </cell>
          <cell r="Z3661" t="str">
            <v>--</v>
          </cell>
          <cell r="AA3661">
            <v>10000</v>
          </cell>
        </row>
        <row r="3662">
          <cell r="W3662">
            <v>0</v>
          </cell>
          <cell r="X3662">
            <v>0</v>
          </cell>
          <cell r="Y3662">
            <v>0</v>
          </cell>
          <cell r="Z3662">
            <v>0</v>
          </cell>
          <cell r="AA3662">
            <v>90000</v>
          </cell>
        </row>
        <row r="3663">
          <cell r="W3663" t="str">
            <v>United Kingdom</v>
          </cell>
          <cell r="X3663" t="str">
            <v>Bermondsey</v>
          </cell>
          <cell r="Y3663" t="str">
            <v>UK</v>
          </cell>
          <cell r="Z3663" t="str">
            <v>--</v>
          </cell>
          <cell r="AA3663" t="str">
            <v>--</v>
          </cell>
        </row>
        <row r="3664">
          <cell r="W3664" t="str">
            <v>United States</v>
          </cell>
          <cell r="X3664" t="str">
            <v>Oklahoma City</v>
          </cell>
          <cell r="Y3664" t="str">
            <v>OK</v>
          </cell>
          <cell r="Z3664" t="str">
            <v>--</v>
          </cell>
          <cell r="AA3664">
            <v>5000</v>
          </cell>
        </row>
        <row r="3665">
          <cell r="W3665">
            <v>0</v>
          </cell>
          <cell r="X3665">
            <v>0</v>
          </cell>
          <cell r="Y3665">
            <v>0</v>
          </cell>
          <cell r="Z3665">
            <v>37000</v>
          </cell>
          <cell r="AA3665">
            <v>1000</v>
          </cell>
        </row>
        <row r="3666">
          <cell r="W3666" t="str">
            <v>--</v>
          </cell>
          <cell r="X3666" t="str">
            <v>--</v>
          </cell>
          <cell r="Y3666" t="str">
            <v>--</v>
          </cell>
          <cell r="Z3666" t="str">
            <v>--</v>
          </cell>
          <cell r="AA3666" t="str">
            <v>--</v>
          </cell>
        </row>
        <row r="3667">
          <cell r="W3667" t="str">
            <v>United States</v>
          </cell>
          <cell r="X3667" t="str">
            <v>Greenwood Village</v>
          </cell>
          <cell r="Y3667" t="str">
            <v>CO</v>
          </cell>
          <cell r="Z3667" t="str">
            <v>--</v>
          </cell>
          <cell r="AA3667">
            <v>7948.7999999999993</v>
          </cell>
        </row>
        <row r="3668">
          <cell r="W3668" t="str">
            <v>Egypt</v>
          </cell>
          <cell r="X3668" t="str">
            <v>Cairo</v>
          </cell>
          <cell r="Y3668">
            <v>0</v>
          </cell>
          <cell r="Z3668">
            <v>0</v>
          </cell>
          <cell r="AA3668">
            <v>0</v>
          </cell>
        </row>
        <row r="3669">
          <cell r="W3669" t="str">
            <v>United States</v>
          </cell>
          <cell r="X3669" t="str">
            <v>Greenwood Village</v>
          </cell>
          <cell r="Y3669" t="str">
            <v>CO</v>
          </cell>
          <cell r="Z3669">
            <v>25000</v>
          </cell>
          <cell r="AA3669">
            <v>13779.244800000002</v>
          </cell>
        </row>
        <row r="3670">
          <cell r="W3670" t="str">
            <v>United States</v>
          </cell>
          <cell r="X3670" t="str">
            <v>Los Angeles</v>
          </cell>
          <cell r="Y3670" t="str">
            <v>CA</v>
          </cell>
          <cell r="Z3670">
            <v>0</v>
          </cell>
          <cell r="AA3670">
            <v>0</v>
          </cell>
        </row>
        <row r="3671">
          <cell r="W3671" t="str">
            <v>Italy</v>
          </cell>
          <cell r="X3671" t="str">
            <v>Porcia</v>
          </cell>
          <cell r="Y3671" t="str">
            <v>--</v>
          </cell>
          <cell r="Z3671" t="str">
            <v>--</v>
          </cell>
          <cell r="AA3671" t="str">
            <v>--</v>
          </cell>
        </row>
        <row r="3672">
          <cell r="W3672" t="str">
            <v>United states</v>
          </cell>
          <cell r="X3672" t="str">
            <v>Omaha</v>
          </cell>
          <cell r="Y3672" t="str">
            <v xml:space="preserve">NE </v>
          </cell>
          <cell r="Z3672" t="str">
            <v>--</v>
          </cell>
          <cell r="AA3672">
            <v>8000</v>
          </cell>
        </row>
        <row r="3673">
          <cell r="W3673" t="str">
            <v>Germany</v>
          </cell>
          <cell r="X3673" t="str">
            <v>Aachen</v>
          </cell>
          <cell r="Y3673" t="str">
            <v>--</v>
          </cell>
          <cell r="Z3673" t="str">
            <v>--</v>
          </cell>
          <cell r="AA3673" t="str">
            <v>--</v>
          </cell>
        </row>
        <row r="3674">
          <cell r="W3674" t="str">
            <v>India</v>
          </cell>
          <cell r="X3674" t="str">
            <v>Navi Mumbai</v>
          </cell>
          <cell r="Y3674" t="str">
            <v>--</v>
          </cell>
          <cell r="Z3674" t="str">
            <v>--</v>
          </cell>
          <cell r="AA3674" t="str">
            <v>--</v>
          </cell>
        </row>
        <row r="3675">
          <cell r="W3675" t="str">
            <v>India</v>
          </cell>
          <cell r="X3675" t="str">
            <v>Navi Mumbai</v>
          </cell>
          <cell r="Y3675" t="str">
            <v>--</v>
          </cell>
          <cell r="Z3675" t="str">
            <v>--</v>
          </cell>
          <cell r="AA3675" t="str">
            <v>--</v>
          </cell>
        </row>
        <row r="3676">
          <cell r="W3676" t="str">
            <v>India</v>
          </cell>
          <cell r="X3676" t="str">
            <v>Navi Mumbai</v>
          </cell>
          <cell r="Y3676" t="str">
            <v>--</v>
          </cell>
          <cell r="Z3676" t="str">
            <v>--</v>
          </cell>
          <cell r="AA3676" t="str">
            <v>--</v>
          </cell>
        </row>
        <row r="3677">
          <cell r="W3677" t="str">
            <v>India</v>
          </cell>
          <cell r="X3677" t="str">
            <v>Navi Mumbai</v>
          </cell>
          <cell r="Y3677" t="str">
            <v>--</v>
          </cell>
          <cell r="Z3677">
            <v>200000</v>
          </cell>
          <cell r="AA3677" t="str">
            <v>--</v>
          </cell>
        </row>
        <row r="3678">
          <cell r="W3678" t="str">
            <v>United States</v>
          </cell>
          <cell r="X3678" t="str">
            <v>Greenwood Village</v>
          </cell>
          <cell r="Y3678" t="str">
            <v>CO</v>
          </cell>
          <cell r="Z3678">
            <v>13300</v>
          </cell>
          <cell r="AA3678">
            <v>9054.6767999999993</v>
          </cell>
        </row>
        <row r="3679">
          <cell r="W3679" t="str">
            <v>Italy</v>
          </cell>
          <cell r="X3679" t="str">
            <v>Milan</v>
          </cell>
          <cell r="Y3679" t="str">
            <v>--</v>
          </cell>
          <cell r="Z3679">
            <v>2260</v>
          </cell>
          <cell r="AA3679">
            <v>1076</v>
          </cell>
        </row>
        <row r="3680">
          <cell r="W3680" t="str">
            <v>Italy</v>
          </cell>
          <cell r="X3680" t="str">
            <v>Milan</v>
          </cell>
          <cell r="Y3680" t="str">
            <v>--</v>
          </cell>
          <cell r="Z3680">
            <v>4305.5600000000004</v>
          </cell>
          <cell r="AA3680">
            <v>1292</v>
          </cell>
        </row>
        <row r="3681">
          <cell r="W3681" t="str">
            <v>Italy</v>
          </cell>
          <cell r="X3681" t="str">
            <v>Milan</v>
          </cell>
          <cell r="Y3681" t="str">
            <v>--</v>
          </cell>
          <cell r="Z3681">
            <v>1937.5</v>
          </cell>
          <cell r="AA3681">
            <v>1292</v>
          </cell>
        </row>
        <row r="3682">
          <cell r="W3682" t="str">
            <v>Italy</v>
          </cell>
          <cell r="X3682" t="str">
            <v>Milan</v>
          </cell>
          <cell r="Y3682" t="str">
            <v>--</v>
          </cell>
          <cell r="Z3682">
            <v>3293.75</v>
          </cell>
          <cell r="AA3682">
            <v>1561</v>
          </cell>
        </row>
        <row r="3683">
          <cell r="W3683" t="str">
            <v>United States</v>
          </cell>
          <cell r="X3683" t="str">
            <v>Greenwood Village</v>
          </cell>
          <cell r="Y3683" t="str">
            <v>CO</v>
          </cell>
          <cell r="Z3683">
            <v>110000</v>
          </cell>
          <cell r="AA3683">
            <v>4968</v>
          </cell>
        </row>
        <row r="3684">
          <cell r="W3684" t="str">
            <v>Italy</v>
          </cell>
          <cell r="X3684" t="str">
            <v>Milan</v>
          </cell>
          <cell r="Y3684" t="str">
            <v>--</v>
          </cell>
          <cell r="Z3684">
            <v>4843.75</v>
          </cell>
          <cell r="AA3684">
            <v>1938</v>
          </cell>
        </row>
        <row r="3685">
          <cell r="W3685" t="str">
            <v>Italy</v>
          </cell>
          <cell r="X3685" t="str">
            <v>Milan</v>
          </cell>
          <cell r="Y3685" t="str">
            <v>--</v>
          </cell>
          <cell r="Z3685">
            <v>8449.66</v>
          </cell>
          <cell r="AA3685">
            <v>2153</v>
          </cell>
        </row>
        <row r="3686">
          <cell r="W3686" t="str">
            <v>Italy</v>
          </cell>
          <cell r="X3686" t="str">
            <v>Milan</v>
          </cell>
          <cell r="Y3686" t="str">
            <v>--</v>
          </cell>
          <cell r="Z3686">
            <v>2583.33</v>
          </cell>
          <cell r="AA3686">
            <v>2745</v>
          </cell>
        </row>
        <row r="3687">
          <cell r="W3687" t="str">
            <v>Italy</v>
          </cell>
          <cell r="X3687" t="str">
            <v>Milan</v>
          </cell>
          <cell r="Y3687" t="str">
            <v>--</v>
          </cell>
          <cell r="Z3687">
            <v>9795.15</v>
          </cell>
          <cell r="AA3687">
            <v>3326</v>
          </cell>
        </row>
        <row r="3688">
          <cell r="W3688" t="str">
            <v>Italy</v>
          </cell>
          <cell r="X3688" t="str">
            <v>Milan</v>
          </cell>
          <cell r="Y3688" t="str">
            <v>--</v>
          </cell>
          <cell r="Z3688">
            <v>7534.73</v>
          </cell>
          <cell r="AA3688">
            <v>3660</v>
          </cell>
        </row>
        <row r="3689">
          <cell r="W3689" t="str">
            <v>Italy</v>
          </cell>
          <cell r="X3689" t="str">
            <v>Milan</v>
          </cell>
          <cell r="Y3689" t="str">
            <v>--</v>
          </cell>
          <cell r="Z3689">
            <v>7050.36</v>
          </cell>
          <cell r="AA3689">
            <v>3789</v>
          </cell>
        </row>
        <row r="3690">
          <cell r="W3690" t="str">
            <v>Italy</v>
          </cell>
          <cell r="X3690" t="str">
            <v>Milan</v>
          </cell>
          <cell r="Y3690" t="str">
            <v>--</v>
          </cell>
          <cell r="Z3690">
            <v>9526.06</v>
          </cell>
          <cell r="AA3690">
            <v>4090</v>
          </cell>
        </row>
        <row r="3691">
          <cell r="W3691" t="str">
            <v>Italy</v>
          </cell>
          <cell r="X3691" t="str">
            <v>Milan</v>
          </cell>
          <cell r="Y3691" t="str">
            <v>--</v>
          </cell>
          <cell r="Z3691">
            <v>8072.93</v>
          </cell>
          <cell r="AA3691">
            <v>4424</v>
          </cell>
        </row>
        <row r="3692">
          <cell r="W3692" t="str">
            <v>Italy</v>
          </cell>
          <cell r="X3692" t="str">
            <v>Milan</v>
          </cell>
          <cell r="Y3692" t="str">
            <v>--</v>
          </cell>
          <cell r="Z3692">
            <v>12379</v>
          </cell>
          <cell r="AA3692">
            <v>5651</v>
          </cell>
        </row>
        <row r="3693">
          <cell r="W3693" t="str">
            <v>Italy</v>
          </cell>
          <cell r="X3693" t="str">
            <v>Milan</v>
          </cell>
          <cell r="Y3693" t="str">
            <v>--</v>
          </cell>
          <cell r="Z3693">
            <v>17868.09</v>
          </cell>
          <cell r="AA3693">
            <v>6577</v>
          </cell>
        </row>
        <row r="3694">
          <cell r="W3694" t="str">
            <v>Italy</v>
          </cell>
          <cell r="X3694" t="str">
            <v>Milan</v>
          </cell>
          <cell r="Y3694" t="str">
            <v>--</v>
          </cell>
          <cell r="Z3694">
            <v>21441.7</v>
          </cell>
          <cell r="AA3694">
            <v>6835</v>
          </cell>
        </row>
        <row r="3695">
          <cell r="W3695" t="str">
            <v>Italy</v>
          </cell>
          <cell r="X3695" t="str">
            <v>Milan</v>
          </cell>
          <cell r="Y3695" t="str">
            <v>--</v>
          </cell>
          <cell r="Z3695">
            <v>18514</v>
          </cell>
          <cell r="AA3695">
            <v>7858</v>
          </cell>
        </row>
        <row r="3696">
          <cell r="W3696" t="str">
            <v>Italy</v>
          </cell>
          <cell r="X3696" t="str">
            <v>Milan</v>
          </cell>
          <cell r="Y3696" t="str">
            <v>--</v>
          </cell>
          <cell r="Z3696">
            <v>23681</v>
          </cell>
          <cell r="AA3696">
            <v>9149</v>
          </cell>
        </row>
        <row r="3697">
          <cell r="W3697" t="str">
            <v>India</v>
          </cell>
          <cell r="X3697" t="str">
            <v>New Delhi</v>
          </cell>
          <cell r="Y3697" t="str">
            <v>--</v>
          </cell>
          <cell r="Z3697">
            <v>5000</v>
          </cell>
          <cell r="AA3697" t="str">
            <v>--</v>
          </cell>
        </row>
        <row r="3698">
          <cell r="W3698" t="str">
            <v>India</v>
          </cell>
          <cell r="X3698" t="str">
            <v>New Delhi</v>
          </cell>
          <cell r="Y3698" t="str">
            <v>--</v>
          </cell>
          <cell r="Z3698">
            <v>1000</v>
          </cell>
          <cell r="AA3698" t="str">
            <v>--</v>
          </cell>
        </row>
        <row r="3699">
          <cell r="W3699" t="str">
            <v>United Kingdom</v>
          </cell>
          <cell r="X3699" t="str">
            <v>Warwickshire</v>
          </cell>
          <cell r="Y3699">
            <v>0</v>
          </cell>
          <cell r="Z3699">
            <v>100000</v>
          </cell>
          <cell r="AA3699" t="str">
            <v>--</v>
          </cell>
        </row>
        <row r="3700">
          <cell r="W3700" t="str">
            <v xml:space="preserve">Canada </v>
          </cell>
          <cell r="X3700" t="str">
            <v>Montreal</v>
          </cell>
          <cell r="Y3700" t="str">
            <v>QC</v>
          </cell>
          <cell r="Z3700">
            <v>13200</v>
          </cell>
          <cell r="AA3700">
            <v>10800</v>
          </cell>
        </row>
        <row r="3701">
          <cell r="W3701" t="str">
            <v>United States</v>
          </cell>
          <cell r="X3701" t="str">
            <v>Greenwood Village</v>
          </cell>
          <cell r="Y3701" t="str">
            <v>CO</v>
          </cell>
          <cell r="Z3701">
            <v>150000</v>
          </cell>
          <cell r="AA3701">
            <v>10000</v>
          </cell>
        </row>
        <row r="3702">
          <cell r="W3702" t="str">
            <v>United States</v>
          </cell>
          <cell r="X3702" t="str">
            <v>Greenwood Village</v>
          </cell>
          <cell r="Y3702" t="str">
            <v>CO</v>
          </cell>
          <cell r="Z3702">
            <v>100000</v>
          </cell>
          <cell r="AA3702">
            <v>42500</v>
          </cell>
        </row>
        <row r="3703">
          <cell r="W3703" t="str">
            <v>United States</v>
          </cell>
          <cell r="X3703" t="str">
            <v>Greenwood Village</v>
          </cell>
          <cell r="Y3703" t="str">
            <v>CO</v>
          </cell>
          <cell r="Z3703">
            <v>35000</v>
          </cell>
          <cell r="AA3703">
            <v>23846.400000000001</v>
          </cell>
        </row>
        <row r="3704">
          <cell r="W3704" t="str">
            <v xml:space="preserve">Canada </v>
          </cell>
          <cell r="X3704" t="str">
            <v>Montreal</v>
          </cell>
          <cell r="Y3704" t="str">
            <v>QC</v>
          </cell>
          <cell r="Z3704">
            <v>20000</v>
          </cell>
          <cell r="AA3704">
            <v>2592</v>
          </cell>
        </row>
        <row r="3705">
          <cell r="W3705" t="str">
            <v>Canada</v>
          </cell>
          <cell r="X3705" t="str">
            <v>Brampton</v>
          </cell>
          <cell r="Y3705" t="str">
            <v>ON</v>
          </cell>
          <cell r="Z3705" t="str">
            <v>--</v>
          </cell>
          <cell r="AA3705">
            <v>1620</v>
          </cell>
        </row>
        <row r="3706">
          <cell r="W3706" t="str">
            <v> Canada</v>
          </cell>
          <cell r="X3706" t="str">
            <v>Toronto</v>
          </cell>
          <cell r="Y3706" t="str">
            <v> ON</v>
          </cell>
          <cell r="Z3706" t="str">
            <v>--</v>
          </cell>
          <cell r="AA3706">
            <v>2300</v>
          </cell>
        </row>
        <row r="3707">
          <cell r="W3707" t="str">
            <v>Canada</v>
          </cell>
          <cell r="X3707" t="str">
            <v>Burnaby</v>
          </cell>
          <cell r="Y3707" t="str">
            <v>BC</v>
          </cell>
          <cell r="Z3707">
            <v>10000</v>
          </cell>
          <cell r="AA3707">
            <v>2160</v>
          </cell>
        </row>
        <row r="3708">
          <cell r="W3708" t="str">
            <v>United States</v>
          </cell>
          <cell r="X3708" t="str">
            <v>Chicago</v>
          </cell>
          <cell r="Y3708" t="str">
            <v>IL</v>
          </cell>
          <cell r="Z3708">
            <v>4000</v>
          </cell>
          <cell r="AA3708">
            <v>2052</v>
          </cell>
        </row>
        <row r="3709">
          <cell r="W3709" t="str">
            <v> Canada</v>
          </cell>
          <cell r="X3709" t="str">
            <v>Calgary</v>
          </cell>
          <cell r="Y3709" t="str">
            <v>AB</v>
          </cell>
          <cell r="Z3709" t="str">
            <v>--</v>
          </cell>
          <cell r="AA3709">
            <v>1987.1999999999998</v>
          </cell>
        </row>
        <row r="3710">
          <cell r="W3710" t="str">
            <v>Canada</v>
          </cell>
          <cell r="X3710" t="str">
            <v>Brampton</v>
          </cell>
          <cell r="Y3710" t="str">
            <v>ON</v>
          </cell>
          <cell r="Z3710">
            <v>50000</v>
          </cell>
          <cell r="AA3710">
            <v>4000</v>
          </cell>
        </row>
        <row r="3711">
          <cell r="W3711" t="str">
            <v>Canada</v>
          </cell>
          <cell r="X3711" t="str">
            <v>Winnipeg</v>
          </cell>
          <cell r="Y3711" t="str">
            <v>MB</v>
          </cell>
          <cell r="Z3711" t="str">
            <v>--</v>
          </cell>
          <cell r="AA3711">
            <v>16851.455999999998</v>
          </cell>
        </row>
        <row r="3712">
          <cell r="W3712" t="str">
            <v>Canada</v>
          </cell>
          <cell r="X3712" t="str">
            <v>Winnipeg</v>
          </cell>
          <cell r="Y3712" t="str">
            <v>MB</v>
          </cell>
          <cell r="Z3712" t="str">
            <v>--</v>
          </cell>
          <cell r="AA3712">
            <v>2484</v>
          </cell>
        </row>
        <row r="3713">
          <cell r="W3713" t="str">
            <v>United States</v>
          </cell>
          <cell r="X3713" t="str">
            <v>San Francisco</v>
          </cell>
          <cell r="Y3713" t="str">
            <v>CA</v>
          </cell>
          <cell r="Z3713" t="str">
            <v>--</v>
          </cell>
          <cell r="AA3713">
            <v>2484</v>
          </cell>
        </row>
        <row r="3714">
          <cell r="W3714" t="str">
            <v>United States</v>
          </cell>
          <cell r="X3714" t="str">
            <v>Redwood City</v>
          </cell>
          <cell r="Y3714" t="str">
            <v>CA</v>
          </cell>
          <cell r="Z3714" t="str">
            <v>--</v>
          </cell>
          <cell r="AA3714">
            <v>106500</v>
          </cell>
        </row>
        <row r="3715">
          <cell r="W3715" t="str">
            <v>United States</v>
          </cell>
          <cell r="X3715" t="str">
            <v>Redwood City</v>
          </cell>
          <cell r="Y3715" t="str">
            <v>CA</v>
          </cell>
          <cell r="Z3715">
            <v>58826</v>
          </cell>
          <cell r="AA3715">
            <v>36078</v>
          </cell>
        </row>
        <row r="3716">
          <cell r="W3716" t="str">
            <v>United States</v>
          </cell>
          <cell r="X3716" t="str">
            <v>San Francisco</v>
          </cell>
          <cell r="Y3716" t="str">
            <v>CA</v>
          </cell>
          <cell r="Z3716">
            <v>83758</v>
          </cell>
          <cell r="AA3716">
            <v>32499.779159999998</v>
          </cell>
        </row>
        <row r="3717">
          <cell r="W3717" t="str">
            <v>United States</v>
          </cell>
          <cell r="X3717" t="str">
            <v>San Francisco</v>
          </cell>
          <cell r="Y3717" t="str">
            <v>CA</v>
          </cell>
          <cell r="Z3717">
            <v>56917</v>
          </cell>
          <cell r="AA3717">
            <v>28458.5</v>
          </cell>
        </row>
        <row r="3718">
          <cell r="W3718" t="str">
            <v>Canada</v>
          </cell>
          <cell r="X3718" t="str">
            <v>Calgary</v>
          </cell>
          <cell r="Y3718" t="str">
            <v>AB</v>
          </cell>
          <cell r="Z3718">
            <v>5000</v>
          </cell>
          <cell r="AA3718">
            <v>3220</v>
          </cell>
        </row>
        <row r="3719">
          <cell r="W3719" t="str">
            <v>Canada</v>
          </cell>
          <cell r="X3719" t="str">
            <v>Thornhill</v>
          </cell>
          <cell r="Y3719" t="str">
            <v>ON</v>
          </cell>
          <cell r="Z3719">
            <v>16000</v>
          </cell>
          <cell r="AA3719">
            <v>7000</v>
          </cell>
        </row>
        <row r="3720">
          <cell r="W3720" t="str">
            <v>--</v>
          </cell>
          <cell r="X3720" t="str">
            <v>--</v>
          </cell>
          <cell r="Y3720" t="str">
            <v>--</v>
          </cell>
          <cell r="Z3720" t="str">
            <v>--</v>
          </cell>
          <cell r="AA3720">
            <v>134549</v>
          </cell>
        </row>
        <row r="3721">
          <cell r="W3721" t="str">
            <v>South Africa</v>
          </cell>
          <cell r="X3721" t="str">
            <v>Cape Town</v>
          </cell>
          <cell r="Y3721">
            <v>0</v>
          </cell>
          <cell r="Z3721">
            <v>0</v>
          </cell>
          <cell r="AA3721">
            <v>0</v>
          </cell>
        </row>
        <row r="3722">
          <cell r="W3722" t="str">
            <v>China</v>
          </cell>
          <cell r="X3722" t="str">
            <v>Chengdu</v>
          </cell>
          <cell r="Y3722" t="str">
            <v>Sichuan</v>
          </cell>
          <cell r="Z3722">
            <v>0</v>
          </cell>
          <cell r="AA3722">
            <v>32292</v>
          </cell>
        </row>
        <row r="3723">
          <cell r="W3723" t="str">
            <v>United States</v>
          </cell>
          <cell r="X3723" t="str">
            <v>Little Rock</v>
          </cell>
          <cell r="Y3723" t="str">
            <v>AR</v>
          </cell>
          <cell r="Z3723" t="str">
            <v>--</v>
          </cell>
          <cell r="AA3723">
            <v>9936</v>
          </cell>
        </row>
        <row r="3724">
          <cell r="W3724" t="str">
            <v>United States</v>
          </cell>
          <cell r="X3724" t="str">
            <v>Herndon</v>
          </cell>
          <cell r="Y3724" t="str">
            <v>VA</v>
          </cell>
          <cell r="Z3724" t="str">
            <v>--</v>
          </cell>
          <cell r="AA3724">
            <v>2980.8</v>
          </cell>
        </row>
        <row r="3725">
          <cell r="W3725" t="str">
            <v>Japan</v>
          </cell>
          <cell r="X3725" t="str">
            <v> Tokyo</v>
          </cell>
          <cell r="Y3725" t="str">
            <v>--</v>
          </cell>
          <cell r="Z3725" t="str">
            <v>--</v>
          </cell>
          <cell r="AA3725" t="str">
            <v>--</v>
          </cell>
        </row>
        <row r="3726">
          <cell r="W3726" t="str">
            <v>India</v>
          </cell>
          <cell r="X3726" t="str">
            <v xml:space="preserve">Mumbai </v>
          </cell>
          <cell r="Y3726" t="str">
            <v>Maharashtra</v>
          </cell>
          <cell r="Z3726" t="str">
            <v>--</v>
          </cell>
          <cell r="AA3726" t="str">
            <v>--</v>
          </cell>
        </row>
        <row r="3727">
          <cell r="W3727" t="str">
            <v>United Kingdom</v>
          </cell>
          <cell r="X3727" t="str">
            <v>London</v>
          </cell>
          <cell r="Y3727" t="str">
            <v>UK</v>
          </cell>
          <cell r="Z3727" t="str">
            <v>--</v>
          </cell>
          <cell r="AA3727">
            <v>10010</v>
          </cell>
        </row>
        <row r="3728">
          <cell r="W3728" t="str">
            <v>United States</v>
          </cell>
          <cell r="X3728" t="str">
            <v>Dallas</v>
          </cell>
          <cell r="Y3728" t="str">
            <v>TX</v>
          </cell>
          <cell r="Z3728">
            <v>42000</v>
          </cell>
          <cell r="AA3728">
            <v>26000</v>
          </cell>
        </row>
        <row r="3729">
          <cell r="W3729" t="str">
            <v>China</v>
          </cell>
          <cell r="X3729" t="str">
            <v>Beijing</v>
          </cell>
          <cell r="Y3729" t="str">
            <v>--</v>
          </cell>
          <cell r="Z3729" t="str">
            <v>--</v>
          </cell>
          <cell r="AA3729" t="str">
            <v>--</v>
          </cell>
        </row>
        <row r="3730">
          <cell r="W3730" t="str">
            <v>Italy</v>
          </cell>
          <cell r="X3730" t="str">
            <v>Milan</v>
          </cell>
          <cell r="Y3730" t="str">
            <v>--</v>
          </cell>
          <cell r="Z3730">
            <v>5920.15</v>
          </cell>
          <cell r="AA3730">
            <v>1722</v>
          </cell>
        </row>
        <row r="3731">
          <cell r="W3731" t="str">
            <v>Korea, Rep.</v>
          </cell>
          <cell r="X3731" t="str">
            <v>Seoul</v>
          </cell>
          <cell r="Y3731" t="str">
            <v>--</v>
          </cell>
          <cell r="Z3731">
            <v>115000</v>
          </cell>
          <cell r="AA3731">
            <v>35000</v>
          </cell>
        </row>
        <row r="3732">
          <cell r="W3732" t="str">
            <v>Netherlands</v>
          </cell>
          <cell r="X3732" t="str">
            <v>Amsterdam</v>
          </cell>
          <cell r="Y3732" t="str">
            <v>--</v>
          </cell>
          <cell r="Z3732" t="str">
            <v>--</v>
          </cell>
          <cell r="AA3732">
            <v>3660</v>
          </cell>
        </row>
        <row r="3733">
          <cell r="W3733" t="str">
            <v>United states</v>
          </cell>
          <cell r="X3733" t="str">
            <v>Denver</v>
          </cell>
          <cell r="Y3733" t="str">
            <v>CO</v>
          </cell>
          <cell r="Z3733" t="str">
            <v>--</v>
          </cell>
          <cell r="AA3733">
            <v>44036</v>
          </cell>
        </row>
        <row r="3734">
          <cell r="W3734" t="str">
            <v>United States</v>
          </cell>
          <cell r="X3734" t="str">
            <v>Broomfield</v>
          </cell>
          <cell r="Y3734" t="str">
            <v>CO</v>
          </cell>
          <cell r="Z3734">
            <v>96129</v>
          </cell>
          <cell r="AA3734">
            <v>10000</v>
          </cell>
        </row>
        <row r="3735">
          <cell r="W3735" t="str">
            <v>United States</v>
          </cell>
          <cell r="X3735" t="str">
            <v>New York</v>
          </cell>
          <cell r="Y3735" t="str">
            <v>NY</v>
          </cell>
          <cell r="Z3735" t="str">
            <v>--</v>
          </cell>
          <cell r="AA3735">
            <v>0</v>
          </cell>
        </row>
        <row r="3736">
          <cell r="W3736" t="str">
            <v>Hong Kong SAR, China</v>
          </cell>
          <cell r="X3736" t="str">
            <v>Chaiwan</v>
          </cell>
          <cell r="Y3736" t="str">
            <v>Hong Kong</v>
          </cell>
          <cell r="Z3736">
            <v>470000</v>
          </cell>
          <cell r="AA3736">
            <v>0</v>
          </cell>
        </row>
        <row r="3737">
          <cell r="W3737" t="str">
            <v>Turkey</v>
          </cell>
          <cell r="X3737" t="str">
            <v>Istanbul</v>
          </cell>
          <cell r="Y3737" t="str">
            <v>--</v>
          </cell>
          <cell r="Z3737">
            <v>26910</v>
          </cell>
          <cell r="AA3737">
            <v>6997</v>
          </cell>
        </row>
        <row r="3738">
          <cell r="W3738" t="str">
            <v>Turkey</v>
          </cell>
          <cell r="X3738" t="str">
            <v>Istanbul</v>
          </cell>
          <cell r="Y3738" t="str">
            <v>--</v>
          </cell>
          <cell r="Z3738" t="str">
            <v>--</v>
          </cell>
          <cell r="AA3738">
            <v>25295</v>
          </cell>
        </row>
        <row r="3739">
          <cell r="W3739" t="str">
            <v>Switzerland</v>
          </cell>
          <cell r="X3739" t="str">
            <v>Plan-les-Ouates</v>
          </cell>
          <cell r="Y3739" t="str">
            <v>CO</v>
          </cell>
          <cell r="Z3739">
            <v>0</v>
          </cell>
          <cell r="AA3739">
            <v>0</v>
          </cell>
        </row>
        <row r="3740">
          <cell r="W3740" t="str">
            <v>Switzerland</v>
          </cell>
          <cell r="X3740" t="str">
            <v>Plan-les-Ouates</v>
          </cell>
          <cell r="Y3740" t="str">
            <v>CO</v>
          </cell>
          <cell r="Z3740">
            <v>0</v>
          </cell>
          <cell r="AA3740">
            <v>57000</v>
          </cell>
        </row>
        <row r="3741">
          <cell r="W3741" t="str">
            <v>Russia</v>
          </cell>
          <cell r="X3741" t="str">
            <v>Moscow</v>
          </cell>
          <cell r="Y3741" t="str">
            <v>--</v>
          </cell>
          <cell r="Z3741">
            <v>21528</v>
          </cell>
          <cell r="AA3741">
            <v>12917</v>
          </cell>
        </row>
        <row r="3742">
          <cell r="W3742" t="str">
            <v>Russia</v>
          </cell>
          <cell r="X3742" t="str">
            <v>Moscow</v>
          </cell>
          <cell r="Y3742" t="str">
            <v>--</v>
          </cell>
          <cell r="Z3742">
            <v>37674</v>
          </cell>
          <cell r="AA3742">
            <v>19375</v>
          </cell>
        </row>
        <row r="3743">
          <cell r="W3743" t="str">
            <v>Malaysia</v>
          </cell>
          <cell r="X3743" t="str">
            <v>Kuala Lumpur</v>
          </cell>
          <cell r="Y3743" t="str">
            <v>Selangor</v>
          </cell>
          <cell r="Z3743" t="str">
            <v>--</v>
          </cell>
          <cell r="AA3743">
            <v>100</v>
          </cell>
        </row>
        <row r="3744">
          <cell r="W3744" t="str">
            <v>Canada</v>
          </cell>
          <cell r="X3744" t="str">
            <v>Thornhill</v>
          </cell>
          <cell r="Y3744" t="str">
            <v>ON</v>
          </cell>
          <cell r="Z3744" t="str">
            <v>--</v>
          </cell>
          <cell r="AA3744">
            <v>5000</v>
          </cell>
        </row>
        <row r="3745">
          <cell r="W3745" t="str">
            <v>Canada</v>
          </cell>
          <cell r="X3745" t="str">
            <v>Abbotsford</v>
          </cell>
          <cell r="Y3745" t="str">
            <v>BC</v>
          </cell>
          <cell r="Z3745">
            <v>5000</v>
          </cell>
          <cell r="AA3745">
            <v>450</v>
          </cell>
        </row>
        <row r="3746">
          <cell r="W3746" t="str">
            <v>Canada</v>
          </cell>
          <cell r="X3746" t="str">
            <v>Kelowna</v>
          </cell>
          <cell r="Y3746" t="str">
            <v>BC</v>
          </cell>
          <cell r="Z3746" t="str">
            <v>--</v>
          </cell>
          <cell r="AA3746">
            <v>1200</v>
          </cell>
        </row>
        <row r="3747">
          <cell r="W3747" t="str">
            <v>Canada</v>
          </cell>
          <cell r="X3747" t="str">
            <v>Edmonton</v>
          </cell>
          <cell r="Y3747" t="str">
            <v>AB</v>
          </cell>
          <cell r="Z3747" t="str">
            <v>--</v>
          </cell>
          <cell r="AA3747">
            <v>1000</v>
          </cell>
        </row>
        <row r="3748">
          <cell r="W3748" t="str">
            <v>China</v>
          </cell>
          <cell r="X3748" t="str">
            <v>Tianjin</v>
          </cell>
          <cell r="Y3748" t="str">
            <v>Tianjin</v>
          </cell>
          <cell r="Z3748">
            <v>161459</v>
          </cell>
          <cell r="AA3748">
            <v>0</v>
          </cell>
        </row>
        <row r="3749">
          <cell r="W3749" t="str">
            <v>China</v>
          </cell>
          <cell r="X3749" t="str">
            <v>Tianjin</v>
          </cell>
          <cell r="Y3749" t="str">
            <v>Hebei</v>
          </cell>
          <cell r="Z3749" t="str">
            <v>--</v>
          </cell>
          <cell r="AA3749">
            <v>8611</v>
          </cell>
        </row>
        <row r="3750">
          <cell r="W3750" t="str">
            <v>China</v>
          </cell>
          <cell r="X3750" t="str">
            <v>Tianjin</v>
          </cell>
          <cell r="Y3750" t="str">
            <v>Hebei</v>
          </cell>
          <cell r="Z3750" t="str">
            <v>--</v>
          </cell>
          <cell r="AA3750">
            <v>16488</v>
          </cell>
        </row>
        <row r="3751">
          <cell r="W3751" t="str">
            <v>China</v>
          </cell>
          <cell r="X3751" t="str">
            <v>Tianjin</v>
          </cell>
          <cell r="Y3751" t="str">
            <v>Hebei</v>
          </cell>
          <cell r="Z3751">
            <v>86111</v>
          </cell>
          <cell r="AA3751">
            <v>21528</v>
          </cell>
        </row>
        <row r="3752">
          <cell r="W3752" t="str">
            <v>China</v>
          </cell>
          <cell r="X3752" t="str">
            <v>Tianjin</v>
          </cell>
          <cell r="Y3752" t="str">
            <v>Hebei</v>
          </cell>
          <cell r="Z3752">
            <v>161459</v>
          </cell>
          <cell r="AA3752" t="str">
            <v>--</v>
          </cell>
        </row>
        <row r="3753">
          <cell r="W3753" t="str">
            <v>China</v>
          </cell>
          <cell r="X3753" t="str">
            <v>Tianjin</v>
          </cell>
          <cell r="Y3753" t="str">
            <v>Hebei</v>
          </cell>
          <cell r="Z3753" t="str">
            <v>--</v>
          </cell>
          <cell r="AA3753" t="str">
            <v>--</v>
          </cell>
        </row>
        <row r="3754">
          <cell r="W3754" t="str">
            <v>China</v>
          </cell>
          <cell r="X3754" t="str">
            <v>Tianjin</v>
          </cell>
          <cell r="Y3754" t="str">
            <v>Hebei</v>
          </cell>
          <cell r="Z3754" t="str">
            <v>--</v>
          </cell>
          <cell r="AA3754" t="str">
            <v>--</v>
          </cell>
        </row>
        <row r="3755">
          <cell r="W3755" t="str">
            <v>China</v>
          </cell>
          <cell r="X3755" t="str">
            <v>Shanghai</v>
          </cell>
          <cell r="Y3755" t="str">
            <v>CO</v>
          </cell>
          <cell r="Z3755" t="str">
            <v>--</v>
          </cell>
          <cell r="AA3755">
            <v>21528</v>
          </cell>
        </row>
        <row r="3756">
          <cell r="W3756" t="str">
            <v>Canada</v>
          </cell>
          <cell r="X3756" t="str">
            <v>Edmonton</v>
          </cell>
          <cell r="Y3756" t="str">
            <v>AB</v>
          </cell>
          <cell r="Z3756" t="str">
            <v>--</v>
          </cell>
          <cell r="AA3756">
            <v>1300</v>
          </cell>
        </row>
        <row r="3757">
          <cell r="W3757" t="str">
            <v>Australia</v>
          </cell>
          <cell r="X3757" t="str">
            <v>Fortitude Valley</v>
          </cell>
          <cell r="Y3757" t="str">
            <v>QLD</v>
          </cell>
          <cell r="Z3757">
            <v>150000</v>
          </cell>
          <cell r="AA3757">
            <v>2160</v>
          </cell>
        </row>
        <row r="3758">
          <cell r="W3758" t="str">
            <v>Canada</v>
          </cell>
          <cell r="X3758" t="str">
            <v>Edmonton</v>
          </cell>
          <cell r="Y3758" t="str">
            <v>AB</v>
          </cell>
          <cell r="Z3758">
            <v>1500</v>
          </cell>
          <cell r="AA3758">
            <v>1300</v>
          </cell>
        </row>
        <row r="3759">
          <cell r="W3759" t="str">
            <v>United States</v>
          </cell>
          <cell r="X3759" t="str">
            <v>San Diego</v>
          </cell>
          <cell r="Y3759" t="str">
            <v>CA</v>
          </cell>
          <cell r="Z3759">
            <v>50000</v>
          </cell>
          <cell r="AA3759">
            <v>0</v>
          </cell>
        </row>
        <row r="3760">
          <cell r="W3760" t="str">
            <v>United states</v>
          </cell>
          <cell r="X3760" t="str">
            <v>San Diego</v>
          </cell>
          <cell r="Y3760" t="str">
            <v>CA</v>
          </cell>
          <cell r="Z3760" t="str">
            <v>--</v>
          </cell>
          <cell r="AA3760">
            <v>9000</v>
          </cell>
        </row>
        <row r="3761">
          <cell r="W3761" t="str">
            <v>China</v>
          </cell>
          <cell r="X3761" t="str">
            <v>Beijing</v>
          </cell>
          <cell r="Y3761" t="str">
            <v>--</v>
          </cell>
          <cell r="Z3761" t="str">
            <v>--</v>
          </cell>
          <cell r="AA3761" t="str">
            <v>--</v>
          </cell>
        </row>
        <row r="3762">
          <cell r="W3762" t="str">
            <v>United States</v>
          </cell>
          <cell r="X3762" t="str">
            <v>Omaha</v>
          </cell>
          <cell r="Y3762" t="str">
            <v>NE</v>
          </cell>
          <cell r="Z3762">
            <v>78228</v>
          </cell>
          <cell r="AA3762">
            <v>65000</v>
          </cell>
        </row>
        <row r="3763">
          <cell r="W3763" t="str">
            <v>Japan</v>
          </cell>
          <cell r="X3763" t="str">
            <v>Tokyo</v>
          </cell>
          <cell r="Y3763" t="str">
            <v>--</v>
          </cell>
          <cell r="Z3763" t="str">
            <v>--</v>
          </cell>
          <cell r="AA3763">
            <v>9200</v>
          </cell>
        </row>
        <row r="3764">
          <cell r="W3764" t="str">
            <v>Japan</v>
          </cell>
          <cell r="X3764" t="str">
            <v>Tokyo</v>
          </cell>
          <cell r="Y3764" t="str">
            <v>--</v>
          </cell>
          <cell r="Z3764" t="str">
            <v>--</v>
          </cell>
          <cell r="AA3764">
            <v>9749.24</v>
          </cell>
        </row>
        <row r="3765">
          <cell r="W3765" t="str">
            <v>Japan</v>
          </cell>
          <cell r="X3765" t="str">
            <v>Tokyo</v>
          </cell>
          <cell r="Y3765" t="str">
            <v>--</v>
          </cell>
          <cell r="Z3765" t="str">
            <v>--</v>
          </cell>
          <cell r="AA3765">
            <v>9749.24</v>
          </cell>
        </row>
        <row r="3766">
          <cell r="W3766" t="str">
            <v>Japan</v>
          </cell>
          <cell r="X3766" t="str">
            <v>Tokyo</v>
          </cell>
          <cell r="Y3766" t="str">
            <v>--</v>
          </cell>
          <cell r="Z3766" t="str">
            <v>--</v>
          </cell>
          <cell r="AA3766">
            <v>9749.24</v>
          </cell>
        </row>
        <row r="3767">
          <cell r="W3767" t="str">
            <v>Japan</v>
          </cell>
          <cell r="X3767" t="str">
            <v>Tokyo</v>
          </cell>
          <cell r="Y3767" t="str">
            <v>--</v>
          </cell>
          <cell r="Z3767" t="str">
            <v>--</v>
          </cell>
          <cell r="AA3767">
            <v>14624.32</v>
          </cell>
        </row>
        <row r="3768">
          <cell r="W3768" t="str">
            <v>Japan</v>
          </cell>
          <cell r="X3768" t="str">
            <v>Tokyo</v>
          </cell>
          <cell r="Y3768" t="str">
            <v>--</v>
          </cell>
          <cell r="Z3768" t="str">
            <v>--</v>
          </cell>
          <cell r="AA3768">
            <v>14624.32</v>
          </cell>
        </row>
        <row r="3769">
          <cell r="D3769" t="str">
            <v>SCSK</v>
          </cell>
          <cell r="W3769" t="str">
            <v>Japan</v>
          </cell>
          <cell r="X3769" t="str">
            <v>Tokyo</v>
          </cell>
          <cell r="Y3769" t="str">
            <v>--</v>
          </cell>
          <cell r="Z3769" t="str">
            <v>--</v>
          </cell>
          <cell r="AA3769">
            <v>14624.32</v>
          </cell>
        </row>
        <row r="3770">
          <cell r="W3770" t="str">
            <v>Japan</v>
          </cell>
          <cell r="X3770" t="str">
            <v>Tokyo</v>
          </cell>
          <cell r="Y3770" t="str">
            <v>--</v>
          </cell>
          <cell r="Z3770" t="str">
            <v>--</v>
          </cell>
          <cell r="AA3770">
            <v>18400</v>
          </cell>
        </row>
        <row r="3771">
          <cell r="W3771" t="str">
            <v>Japan</v>
          </cell>
          <cell r="X3771" t="str">
            <v>Tokyo</v>
          </cell>
          <cell r="Y3771" t="str">
            <v>--</v>
          </cell>
          <cell r="Z3771" t="str">
            <v>--</v>
          </cell>
          <cell r="AA3771">
            <v>27599.999999999996</v>
          </cell>
        </row>
        <row r="3772">
          <cell r="W3772" t="str">
            <v>Japan</v>
          </cell>
          <cell r="X3772" t="str">
            <v>Tokyo</v>
          </cell>
          <cell r="Y3772" t="str">
            <v>--</v>
          </cell>
          <cell r="Z3772" t="str">
            <v>--</v>
          </cell>
          <cell r="AA3772">
            <v>10000</v>
          </cell>
        </row>
        <row r="3773">
          <cell r="W3773" t="str">
            <v>United States</v>
          </cell>
          <cell r="X3773" t="str">
            <v>Eden Prairie</v>
          </cell>
          <cell r="Y3773" t="str">
            <v>MN</v>
          </cell>
          <cell r="Z3773" t="str">
            <v>--</v>
          </cell>
          <cell r="AA3773">
            <v>1188.6400000000001</v>
          </cell>
        </row>
        <row r="3774">
          <cell r="W3774" t="str">
            <v>Australia</v>
          </cell>
          <cell r="X3774" t="str">
            <v>Darwin</v>
          </cell>
          <cell r="Y3774" t="str">
            <v>NT</v>
          </cell>
          <cell r="Z3774" t="str">
            <v>--</v>
          </cell>
          <cell r="AA3774">
            <v>1605</v>
          </cell>
        </row>
        <row r="3775">
          <cell r="W3775">
            <v>0</v>
          </cell>
          <cell r="X3775">
            <v>0</v>
          </cell>
          <cell r="Y3775">
            <v>0</v>
          </cell>
          <cell r="Z3775">
            <v>0</v>
          </cell>
          <cell r="AA3775">
            <v>1000</v>
          </cell>
        </row>
        <row r="3776">
          <cell r="W3776">
            <v>0</v>
          </cell>
          <cell r="X3776">
            <v>0</v>
          </cell>
          <cell r="Y3776">
            <v>0</v>
          </cell>
          <cell r="Z3776">
            <v>0</v>
          </cell>
          <cell r="AA3776">
            <v>1000</v>
          </cell>
        </row>
        <row r="3777">
          <cell r="W3777">
            <v>0</v>
          </cell>
          <cell r="X3777">
            <v>0</v>
          </cell>
          <cell r="Y3777">
            <v>0</v>
          </cell>
          <cell r="Z3777">
            <v>0</v>
          </cell>
          <cell r="AA3777">
            <v>1000</v>
          </cell>
        </row>
        <row r="3778">
          <cell r="W3778">
            <v>0</v>
          </cell>
          <cell r="X3778">
            <v>0</v>
          </cell>
          <cell r="Y3778">
            <v>0</v>
          </cell>
          <cell r="Z3778">
            <v>0</v>
          </cell>
          <cell r="AA3778">
            <v>1000</v>
          </cell>
        </row>
        <row r="3779">
          <cell r="W3779" t="str">
            <v>United States</v>
          </cell>
          <cell r="X3779" t="str">
            <v>Norwood</v>
          </cell>
          <cell r="Y3779" t="str">
            <v>MA</v>
          </cell>
          <cell r="Z3779" t="str">
            <v>--</v>
          </cell>
          <cell r="AA3779">
            <v>2980.8</v>
          </cell>
        </row>
        <row r="3780">
          <cell r="W3780" t="str">
            <v>Italy</v>
          </cell>
          <cell r="X3780" t="str">
            <v>Frosinone </v>
          </cell>
          <cell r="Y3780" t="str">
            <v>--</v>
          </cell>
          <cell r="Z3780" t="str">
            <v>--</v>
          </cell>
          <cell r="AA3780">
            <v>7500</v>
          </cell>
        </row>
        <row r="3781">
          <cell r="W3781" t="str">
            <v>Italy</v>
          </cell>
          <cell r="X3781" t="str">
            <v>Frosinone </v>
          </cell>
          <cell r="Y3781" t="str">
            <v>--</v>
          </cell>
          <cell r="Z3781" t="str">
            <v>--</v>
          </cell>
          <cell r="AA3781">
            <v>7500</v>
          </cell>
        </row>
        <row r="3782">
          <cell r="W3782" t="str">
            <v>Italy</v>
          </cell>
          <cell r="X3782" t="str">
            <v>Frosinone </v>
          </cell>
          <cell r="Y3782" t="str">
            <v>--</v>
          </cell>
          <cell r="Z3782" t="str">
            <v>--</v>
          </cell>
          <cell r="AA3782">
            <v>8600</v>
          </cell>
        </row>
        <row r="3783">
          <cell r="W3783" t="str">
            <v>Russia</v>
          </cell>
          <cell r="X3783" t="str">
            <v>St. Petersburg</v>
          </cell>
          <cell r="Y3783" t="str">
            <v>--</v>
          </cell>
          <cell r="Z3783">
            <v>5382</v>
          </cell>
          <cell r="AA3783">
            <v>3229</v>
          </cell>
        </row>
        <row r="3784">
          <cell r="W3784" t="str">
            <v>Russia</v>
          </cell>
          <cell r="X3784" t="str">
            <v>St. Petersburg</v>
          </cell>
          <cell r="Y3784" t="str">
            <v>--</v>
          </cell>
          <cell r="Z3784">
            <v>16146</v>
          </cell>
          <cell r="AA3784">
            <v>7535</v>
          </cell>
        </row>
        <row r="3785">
          <cell r="W3785" t="str">
            <v>Russia</v>
          </cell>
          <cell r="X3785" t="str">
            <v>St. Petersburg</v>
          </cell>
          <cell r="Y3785" t="str">
            <v>--</v>
          </cell>
          <cell r="Z3785">
            <v>16146</v>
          </cell>
          <cell r="AA3785">
            <v>8073</v>
          </cell>
        </row>
        <row r="3786">
          <cell r="W3786" t="str">
            <v>Russia</v>
          </cell>
          <cell r="X3786" t="str">
            <v>St. Petersburg</v>
          </cell>
          <cell r="Y3786" t="str">
            <v>--</v>
          </cell>
          <cell r="Z3786">
            <v>16146</v>
          </cell>
          <cell r="AA3786">
            <v>8611</v>
          </cell>
        </row>
        <row r="3787">
          <cell r="W3787" t="str">
            <v>Russia</v>
          </cell>
          <cell r="X3787" t="str">
            <v>St. Petersburg</v>
          </cell>
          <cell r="Y3787" t="str">
            <v>--</v>
          </cell>
          <cell r="Z3787">
            <v>16146</v>
          </cell>
          <cell r="AA3787">
            <v>8611</v>
          </cell>
        </row>
        <row r="3788">
          <cell r="W3788" t="str">
            <v>Russia</v>
          </cell>
          <cell r="X3788" t="str">
            <v>St. Petersburg</v>
          </cell>
          <cell r="Y3788" t="str">
            <v>--</v>
          </cell>
          <cell r="Z3788">
            <v>37674</v>
          </cell>
          <cell r="AA3788">
            <v>15069</v>
          </cell>
        </row>
        <row r="3789">
          <cell r="W3789" t="str">
            <v>Netherlands</v>
          </cell>
          <cell r="X3789" t="str">
            <v>Amsterdam</v>
          </cell>
          <cell r="Y3789" t="str">
            <v>--</v>
          </cell>
          <cell r="Z3789">
            <v>53000</v>
          </cell>
          <cell r="AA3789">
            <v>500</v>
          </cell>
        </row>
        <row r="3790">
          <cell r="W3790" t="str">
            <v>Netherlands</v>
          </cell>
          <cell r="X3790" t="str">
            <v>Amsterdam</v>
          </cell>
          <cell r="Y3790" t="str">
            <v>--</v>
          </cell>
          <cell r="Z3790">
            <v>0</v>
          </cell>
          <cell r="AA3790">
            <v>8611</v>
          </cell>
        </row>
        <row r="3791">
          <cell r="W3791" t="str">
            <v>Netherlands</v>
          </cell>
          <cell r="X3791" t="str">
            <v>Amsterdam</v>
          </cell>
          <cell r="Y3791" t="str">
            <v>--</v>
          </cell>
          <cell r="Z3791">
            <v>0</v>
          </cell>
          <cell r="AA3791">
            <v>10000</v>
          </cell>
        </row>
        <row r="3792">
          <cell r="W3792" t="str">
            <v>United States</v>
          </cell>
          <cell r="X3792" t="str">
            <v>New York</v>
          </cell>
          <cell r="Y3792" t="str">
            <v>NY</v>
          </cell>
          <cell r="Z3792">
            <v>0</v>
          </cell>
          <cell r="AA3792">
            <v>0</v>
          </cell>
        </row>
        <row r="3793">
          <cell r="W3793" t="str">
            <v>United States</v>
          </cell>
          <cell r="X3793" t="str">
            <v>New York</v>
          </cell>
          <cell r="Y3793" t="str">
            <v>NY</v>
          </cell>
          <cell r="Z3793">
            <v>120000</v>
          </cell>
          <cell r="AA3793">
            <v>54000</v>
          </cell>
        </row>
        <row r="3794">
          <cell r="W3794" t="str">
            <v>United States</v>
          </cell>
          <cell r="X3794" t="str">
            <v>New York</v>
          </cell>
          <cell r="Y3794" t="str">
            <v>NY</v>
          </cell>
          <cell r="Z3794">
            <v>330000</v>
          </cell>
          <cell r="AA3794">
            <v>100000</v>
          </cell>
        </row>
        <row r="3795">
          <cell r="W3795" t="str">
            <v>United Kingdom</v>
          </cell>
          <cell r="X3795" t="str">
            <v>London</v>
          </cell>
          <cell r="Y3795" t="str">
            <v>UK</v>
          </cell>
          <cell r="Z3795">
            <v>155000</v>
          </cell>
          <cell r="AA3795">
            <v>7589.9999999999991</v>
          </cell>
        </row>
        <row r="3796">
          <cell r="W3796" t="str">
            <v>United Kingdom</v>
          </cell>
          <cell r="X3796" t="str">
            <v>London</v>
          </cell>
          <cell r="Y3796" t="str">
            <v>UK</v>
          </cell>
          <cell r="Z3796">
            <v>77000</v>
          </cell>
          <cell r="AA3796">
            <v>8250</v>
          </cell>
        </row>
        <row r="3797">
          <cell r="W3797" t="str">
            <v>Spain</v>
          </cell>
          <cell r="X3797" t="str">
            <v>Fornells de la Selva</v>
          </cell>
          <cell r="Y3797" t="str">
            <v>GIRONA</v>
          </cell>
          <cell r="Z3797">
            <v>12916.69</v>
          </cell>
          <cell r="AA3797">
            <v>8912.518399999999</v>
          </cell>
        </row>
        <row r="3798">
          <cell r="W3798" t="str">
            <v>United States</v>
          </cell>
          <cell r="X3798" t="str">
            <v>EI Segundo</v>
          </cell>
          <cell r="Y3798" t="str">
            <v>CA</v>
          </cell>
          <cell r="Z3798">
            <v>136000</v>
          </cell>
          <cell r="AA3798">
            <v>21829.392</v>
          </cell>
        </row>
        <row r="3799">
          <cell r="W3799" t="str">
            <v>United States</v>
          </cell>
          <cell r="X3799" t="str">
            <v>EI Segundo</v>
          </cell>
          <cell r="Y3799" t="str">
            <v>CA</v>
          </cell>
          <cell r="Z3799">
            <v>26900</v>
          </cell>
          <cell r="AA3799">
            <v>13800</v>
          </cell>
        </row>
        <row r="3800">
          <cell r="W3800" t="str">
            <v>United States</v>
          </cell>
          <cell r="X3800" t="str">
            <v>EI Segundo</v>
          </cell>
          <cell r="Y3800" t="str">
            <v>CA</v>
          </cell>
          <cell r="Z3800">
            <v>0</v>
          </cell>
          <cell r="AA3800">
            <v>15000</v>
          </cell>
        </row>
        <row r="3801">
          <cell r="W3801" t="str">
            <v>United States</v>
          </cell>
          <cell r="X3801" t="str">
            <v>Minneapolis,</v>
          </cell>
          <cell r="Y3801" t="str">
            <v>MN</v>
          </cell>
          <cell r="Z3801" t="str">
            <v>--</v>
          </cell>
          <cell r="AA3801">
            <v>1000</v>
          </cell>
        </row>
        <row r="3802">
          <cell r="W3802" t="str">
            <v>Germany</v>
          </cell>
          <cell r="X3802" t="str">
            <v>Frankfurt</v>
          </cell>
          <cell r="Y3802" t="str">
            <v>--</v>
          </cell>
          <cell r="Z3802">
            <v>8000</v>
          </cell>
          <cell r="AA3802">
            <v>8000</v>
          </cell>
        </row>
        <row r="3803">
          <cell r="W3803" t="str">
            <v>United States</v>
          </cell>
          <cell r="X3803" t="str">
            <v>Chicago</v>
          </cell>
          <cell r="Y3803" t="str">
            <v>IL</v>
          </cell>
          <cell r="Z3803" t="str">
            <v>--</v>
          </cell>
          <cell r="AA3803">
            <v>5000</v>
          </cell>
        </row>
        <row r="3804">
          <cell r="W3804" t="str">
            <v>United States</v>
          </cell>
          <cell r="X3804" t="str">
            <v>Chicago</v>
          </cell>
          <cell r="Y3804" t="str">
            <v>IL</v>
          </cell>
          <cell r="Z3804" t="str">
            <v>--</v>
          </cell>
          <cell r="AA3804">
            <v>30000</v>
          </cell>
        </row>
        <row r="3805">
          <cell r="W3805" t="str">
            <v>Malaysia</v>
          </cell>
          <cell r="X3805" t="str">
            <v>Klang</v>
          </cell>
          <cell r="Y3805" t="str">
            <v>Selangor</v>
          </cell>
          <cell r="Z3805" t="str">
            <v>--</v>
          </cell>
          <cell r="AA3805">
            <v>100</v>
          </cell>
        </row>
        <row r="3806">
          <cell r="W3806" t="str">
            <v>Malaysia</v>
          </cell>
          <cell r="X3806" t="str">
            <v>Klang</v>
          </cell>
          <cell r="Y3806" t="str">
            <v>Selangor</v>
          </cell>
          <cell r="Z3806" t="str">
            <v>--</v>
          </cell>
          <cell r="AA3806">
            <v>100</v>
          </cell>
        </row>
        <row r="3807">
          <cell r="W3807" t="str">
            <v>Netherlands</v>
          </cell>
          <cell r="X3807" t="str">
            <v>Meppe</v>
          </cell>
          <cell r="Y3807" t="str">
            <v>--</v>
          </cell>
          <cell r="Z3807">
            <v>0</v>
          </cell>
          <cell r="AA3807">
            <v>7535</v>
          </cell>
        </row>
        <row r="3808">
          <cell r="W3808" t="str">
            <v>India</v>
          </cell>
          <cell r="X3808" t="str">
            <v>Chennai</v>
          </cell>
          <cell r="Y3808" t="str">
            <v>TN</v>
          </cell>
          <cell r="Z3808" t="str">
            <v>--</v>
          </cell>
          <cell r="AA3808" t="str">
            <v>--</v>
          </cell>
        </row>
        <row r="3809">
          <cell r="W3809" t="str">
            <v>United States</v>
          </cell>
          <cell r="X3809" t="str">
            <v>Carrollton</v>
          </cell>
          <cell r="Y3809" t="str">
            <v>TX</v>
          </cell>
          <cell r="Z3809">
            <v>60000</v>
          </cell>
          <cell r="AA3809">
            <v>40000</v>
          </cell>
        </row>
        <row r="3810">
          <cell r="W3810" t="str">
            <v>Australia</v>
          </cell>
          <cell r="X3810" t="str">
            <v>Tuggerah</v>
          </cell>
          <cell r="Y3810" t="str">
            <v>NSW</v>
          </cell>
          <cell r="Z3810" t="str">
            <v>--</v>
          </cell>
          <cell r="AA3810">
            <v>2000</v>
          </cell>
        </row>
        <row r="3811">
          <cell r="W3811" t="str">
            <v>Australia</v>
          </cell>
          <cell r="X3811" t="str">
            <v>Tuggerah</v>
          </cell>
          <cell r="Y3811" t="str">
            <v>NSW</v>
          </cell>
          <cell r="Z3811" t="str">
            <v>--</v>
          </cell>
          <cell r="AA3811">
            <v>2000</v>
          </cell>
        </row>
        <row r="3812">
          <cell r="W3812" t="str">
            <v>Australia</v>
          </cell>
          <cell r="X3812" t="str">
            <v>Tuggerah</v>
          </cell>
          <cell r="Y3812" t="str">
            <v>NSW</v>
          </cell>
          <cell r="Z3812" t="str">
            <v>--</v>
          </cell>
          <cell r="AA3812">
            <v>2000</v>
          </cell>
        </row>
        <row r="3813">
          <cell r="W3813" t="str">
            <v>Australia</v>
          </cell>
          <cell r="X3813" t="str">
            <v>Tuggerah</v>
          </cell>
          <cell r="Y3813" t="str">
            <v>NSW</v>
          </cell>
          <cell r="Z3813" t="str">
            <v>--</v>
          </cell>
          <cell r="AA3813">
            <v>4600</v>
          </cell>
        </row>
        <row r="3814">
          <cell r="W3814" t="str">
            <v>Australia</v>
          </cell>
          <cell r="X3814" t="str">
            <v>Tuggerah</v>
          </cell>
          <cell r="Y3814" t="str">
            <v>NSW</v>
          </cell>
          <cell r="Z3814" t="str">
            <v>--</v>
          </cell>
          <cell r="AA3814">
            <v>5000</v>
          </cell>
        </row>
        <row r="3815">
          <cell r="W3815" t="str">
            <v>United Kingdom</v>
          </cell>
          <cell r="X3815" t="str">
            <v>London</v>
          </cell>
          <cell r="Y3815">
            <v>0</v>
          </cell>
          <cell r="Z3815" t="str">
            <v>--</v>
          </cell>
          <cell r="AA3815">
            <v>1000</v>
          </cell>
        </row>
        <row r="3816">
          <cell r="W3816" t="str">
            <v>Canada</v>
          </cell>
          <cell r="X3816" t="str">
            <v>Thornhill</v>
          </cell>
          <cell r="Y3816" t="str">
            <v>ON</v>
          </cell>
          <cell r="Z3816">
            <v>16000</v>
          </cell>
          <cell r="AA3816">
            <v>7360</v>
          </cell>
        </row>
        <row r="3817">
          <cell r="W3817" t="str">
            <v>Canada</v>
          </cell>
          <cell r="X3817" t="str">
            <v>Toronto</v>
          </cell>
          <cell r="Y3817" t="str">
            <v>ON</v>
          </cell>
          <cell r="Z3817" t="str">
            <v>--</v>
          </cell>
          <cell r="AA3817">
            <v>2300</v>
          </cell>
        </row>
        <row r="3818">
          <cell r="W3818" t="str">
            <v>Argentina</v>
          </cell>
          <cell r="X3818" t="str">
            <v>Buenos Aires</v>
          </cell>
          <cell r="Y3818" t="str">
            <v>Capital Federa</v>
          </cell>
          <cell r="Z3818" t="str">
            <v>--</v>
          </cell>
          <cell r="AA3818" t="str">
            <v>--</v>
          </cell>
        </row>
        <row r="3819">
          <cell r="W3819" t="str">
            <v>United States</v>
          </cell>
          <cell r="X3819" t="str">
            <v>Southfield</v>
          </cell>
          <cell r="Y3819" t="str">
            <v>MI</v>
          </cell>
          <cell r="Z3819" t="str">
            <v>--</v>
          </cell>
          <cell r="AA3819">
            <v>9936</v>
          </cell>
        </row>
        <row r="3820">
          <cell r="W3820" t="str">
            <v>Canada</v>
          </cell>
          <cell r="X3820" t="str">
            <v>Calgary</v>
          </cell>
          <cell r="Y3820" t="str">
            <v>AB</v>
          </cell>
          <cell r="Z3820" t="str">
            <v>--</v>
          </cell>
          <cell r="AA3820">
            <v>1380</v>
          </cell>
        </row>
        <row r="3821">
          <cell r="W3821" t="str">
            <v>Netherlands</v>
          </cell>
          <cell r="X3821" t="str">
            <v>Schiphol-Rijk</v>
          </cell>
          <cell r="Y3821" t="str">
            <v>NX</v>
          </cell>
          <cell r="Z3821">
            <v>0</v>
          </cell>
          <cell r="AA3821">
            <v>0</v>
          </cell>
        </row>
        <row r="3822">
          <cell r="W3822" t="str">
            <v>Netherlands</v>
          </cell>
          <cell r="X3822" t="str">
            <v>Schiphol-Rijk</v>
          </cell>
          <cell r="Y3822" t="str">
            <v>NX</v>
          </cell>
          <cell r="Z3822">
            <v>0</v>
          </cell>
          <cell r="AA3822">
            <v>172000</v>
          </cell>
        </row>
        <row r="3823">
          <cell r="W3823" t="str">
            <v>Singapore</v>
          </cell>
          <cell r="X3823" t="str">
            <v>Singapore</v>
          </cell>
          <cell r="Y3823" t="str">
            <v>--</v>
          </cell>
          <cell r="Z3823" t="str">
            <v>--</v>
          </cell>
          <cell r="AA3823">
            <v>1839.9999999999998</v>
          </cell>
        </row>
        <row r="3824">
          <cell r="W3824" t="str">
            <v>China</v>
          </cell>
          <cell r="X3824" t="str">
            <v>Shanghai</v>
          </cell>
          <cell r="Y3824" t="str">
            <v>--</v>
          </cell>
          <cell r="Z3824">
            <v>4306</v>
          </cell>
          <cell r="AA3824">
            <v>1066.6666666666667</v>
          </cell>
        </row>
        <row r="3825">
          <cell r="W3825" t="str">
            <v>China</v>
          </cell>
          <cell r="X3825" t="str">
            <v>Shanghai</v>
          </cell>
          <cell r="Y3825" t="str">
            <v>--</v>
          </cell>
          <cell r="Z3825">
            <v>96875</v>
          </cell>
          <cell r="AA3825" t="str">
            <v>--</v>
          </cell>
        </row>
        <row r="3826">
          <cell r="W3826" t="str">
            <v>China</v>
          </cell>
          <cell r="X3826" t="str">
            <v>Shanghai</v>
          </cell>
          <cell r="Y3826" t="str">
            <v>--</v>
          </cell>
          <cell r="Z3826" t="str">
            <v>--</v>
          </cell>
          <cell r="AA3826">
            <v>43200</v>
          </cell>
        </row>
        <row r="3827">
          <cell r="W3827" t="str">
            <v>China</v>
          </cell>
          <cell r="X3827" t="str">
            <v>Shanghai</v>
          </cell>
          <cell r="Y3827" t="str">
            <v>--</v>
          </cell>
          <cell r="Z3827" t="str">
            <v>--</v>
          </cell>
          <cell r="AA3827" t="str">
            <v>--</v>
          </cell>
        </row>
        <row r="3828">
          <cell r="W3828" t="str">
            <v>China</v>
          </cell>
          <cell r="X3828" t="str">
            <v>Shanghai</v>
          </cell>
          <cell r="Y3828" t="str">
            <v>--</v>
          </cell>
          <cell r="Z3828" t="str">
            <v>--</v>
          </cell>
          <cell r="AA3828" t="str">
            <v>--</v>
          </cell>
        </row>
        <row r="3829">
          <cell r="W3829" t="str">
            <v>China</v>
          </cell>
          <cell r="X3829" t="str">
            <v>Shanghai</v>
          </cell>
          <cell r="Y3829" t="str">
            <v>--</v>
          </cell>
          <cell r="Z3829" t="str">
            <v>--</v>
          </cell>
          <cell r="AA3829" t="str">
            <v>--</v>
          </cell>
        </row>
        <row r="3830">
          <cell r="W3830" t="str">
            <v>China</v>
          </cell>
          <cell r="X3830" t="str">
            <v>Shanghai</v>
          </cell>
          <cell r="Y3830" t="str">
            <v>--</v>
          </cell>
          <cell r="Z3830" t="str">
            <v>--</v>
          </cell>
          <cell r="AA3830" t="str">
            <v>--</v>
          </cell>
        </row>
        <row r="3831">
          <cell r="W3831" t="str">
            <v>China</v>
          </cell>
          <cell r="X3831" t="str">
            <v>Shanghai</v>
          </cell>
          <cell r="Y3831" t="str">
            <v>--</v>
          </cell>
          <cell r="Z3831" t="str">
            <v>--</v>
          </cell>
          <cell r="AA3831" t="str">
            <v>--</v>
          </cell>
        </row>
        <row r="3832">
          <cell r="W3832" t="str">
            <v>China</v>
          </cell>
          <cell r="X3832" t="str">
            <v>Shanghai</v>
          </cell>
          <cell r="Y3832" t="str">
            <v>--</v>
          </cell>
          <cell r="Z3832" t="str">
            <v>--</v>
          </cell>
          <cell r="AA3832" t="str">
            <v>--</v>
          </cell>
        </row>
        <row r="3833">
          <cell r="W3833" t="str">
            <v>China</v>
          </cell>
          <cell r="X3833" t="str">
            <v>Shanghai</v>
          </cell>
          <cell r="Y3833" t="str">
            <v>--</v>
          </cell>
          <cell r="Z3833" t="str">
            <v>--</v>
          </cell>
          <cell r="AA3833" t="str">
            <v>--</v>
          </cell>
        </row>
        <row r="3834">
          <cell r="W3834" t="str">
            <v>China</v>
          </cell>
          <cell r="X3834" t="str">
            <v>Shanghai</v>
          </cell>
          <cell r="Y3834" t="str">
            <v>--</v>
          </cell>
          <cell r="Z3834" t="str">
            <v>--</v>
          </cell>
          <cell r="AA3834" t="str">
            <v>--</v>
          </cell>
        </row>
        <row r="3835">
          <cell r="W3835" t="str">
            <v>Canada</v>
          </cell>
          <cell r="X3835" t="str">
            <v>Toronto</v>
          </cell>
          <cell r="Y3835" t="str">
            <v>ON</v>
          </cell>
          <cell r="Z3835" t="str">
            <v>--</v>
          </cell>
          <cell r="AA3835">
            <v>5000</v>
          </cell>
        </row>
        <row r="3836">
          <cell r="W3836" t="str">
            <v>China</v>
          </cell>
          <cell r="X3836" t="str">
            <v>Shijiazhuang</v>
          </cell>
          <cell r="Y3836" t="str">
            <v>Hebei</v>
          </cell>
          <cell r="Z3836" t="str">
            <v>--</v>
          </cell>
          <cell r="AA3836">
            <v>86111</v>
          </cell>
        </row>
        <row r="3837">
          <cell r="W3837" t="str">
            <v>China</v>
          </cell>
          <cell r="X3837" t="str">
            <v>Shijiazhuang</v>
          </cell>
          <cell r="Y3837" t="str">
            <v>Hebei</v>
          </cell>
          <cell r="Z3837" t="str">
            <v>--</v>
          </cell>
          <cell r="AA3837" t="str">
            <v>--</v>
          </cell>
        </row>
        <row r="3838">
          <cell r="W3838" t="str">
            <v>Brazil</v>
          </cell>
          <cell r="X3838" t="str">
            <v>Sao Paulo</v>
          </cell>
          <cell r="Y3838" t="str">
            <v>Sao Paulo</v>
          </cell>
          <cell r="Z3838" t="str">
            <v>--</v>
          </cell>
          <cell r="AA3838">
            <v>3000</v>
          </cell>
        </row>
        <row r="3839">
          <cell r="W3839" t="str">
            <v>United States</v>
          </cell>
          <cell r="X3839" t="str">
            <v>Annapolis</v>
          </cell>
          <cell r="Y3839" t="str">
            <v>MD</v>
          </cell>
          <cell r="Z3839" t="str">
            <v>--</v>
          </cell>
          <cell r="AA3839">
            <v>4968</v>
          </cell>
        </row>
        <row r="3840">
          <cell r="W3840" t="str">
            <v>USA</v>
          </cell>
          <cell r="X3840" t="str">
            <v>Pittsburgh</v>
          </cell>
          <cell r="Y3840" t="str">
            <v>PA</v>
          </cell>
          <cell r="Z3840" t="str">
            <v>--</v>
          </cell>
          <cell r="AA3840">
            <v>4000</v>
          </cell>
        </row>
        <row r="3841">
          <cell r="W3841" t="str">
            <v>India</v>
          </cell>
          <cell r="X3841" t="str">
            <v>Chennai</v>
          </cell>
          <cell r="Y3841" t="str">
            <v>TN</v>
          </cell>
          <cell r="Z3841" t="str">
            <v> 46,600</v>
          </cell>
          <cell r="AA3841" t="str">
            <v>--</v>
          </cell>
        </row>
        <row r="3842">
          <cell r="W3842" t="str">
            <v>India</v>
          </cell>
          <cell r="X3842" t="str">
            <v>Chennai</v>
          </cell>
          <cell r="Y3842" t="str">
            <v>TN</v>
          </cell>
          <cell r="Z3842" t="str">
            <v> 13,000</v>
          </cell>
          <cell r="AA3842" t="str">
            <v>--</v>
          </cell>
        </row>
        <row r="3843">
          <cell r="W3843" t="str">
            <v>India</v>
          </cell>
          <cell r="X3843" t="str">
            <v>Chennai</v>
          </cell>
          <cell r="Y3843" t="str">
            <v>TN</v>
          </cell>
          <cell r="Z3843" t="str">
            <v>--</v>
          </cell>
          <cell r="AA3843" t="str">
            <v>--</v>
          </cell>
        </row>
        <row r="3844">
          <cell r="W3844" t="str">
            <v>India</v>
          </cell>
          <cell r="X3844" t="str">
            <v>Chennai</v>
          </cell>
          <cell r="Y3844" t="str">
            <v>TN</v>
          </cell>
          <cell r="Z3844" t="str">
            <v>--</v>
          </cell>
          <cell r="AA3844" t="str">
            <v>--</v>
          </cell>
        </row>
        <row r="3845">
          <cell r="W3845" t="str">
            <v>India</v>
          </cell>
          <cell r="X3845" t="str">
            <v>Chennai</v>
          </cell>
          <cell r="Y3845" t="str">
            <v>TN</v>
          </cell>
          <cell r="Z3845">
            <v>55000</v>
          </cell>
          <cell r="AA3845" t="str">
            <v>--</v>
          </cell>
        </row>
        <row r="3846">
          <cell r="W3846" t="str">
            <v>Singapore</v>
          </cell>
          <cell r="X3846" t="str">
            <v>Singapore</v>
          </cell>
          <cell r="Y3846" t="str">
            <v>--</v>
          </cell>
          <cell r="Z3846" t="str">
            <v>--</v>
          </cell>
          <cell r="AA3846">
            <v>6000</v>
          </cell>
        </row>
        <row r="3847">
          <cell r="W3847" t="str">
            <v>Singapore</v>
          </cell>
          <cell r="X3847" t="str">
            <v>Singapore</v>
          </cell>
          <cell r="Y3847" t="str">
            <v>--</v>
          </cell>
          <cell r="Z3847" t="str">
            <v>--</v>
          </cell>
          <cell r="AA3847">
            <v>4600</v>
          </cell>
        </row>
        <row r="3848">
          <cell r="W3848" t="str">
            <v>Australia</v>
          </cell>
          <cell r="X3848" t="str">
            <v>Castle Hill</v>
          </cell>
          <cell r="Y3848" t="str">
            <v>NSW</v>
          </cell>
          <cell r="Z3848" t="str">
            <v>--</v>
          </cell>
          <cell r="AA3848">
            <v>1839.9999999999998</v>
          </cell>
        </row>
        <row r="3849">
          <cell r="W3849" t="str">
            <v>Australia</v>
          </cell>
          <cell r="X3849" t="str">
            <v>Roseville</v>
          </cell>
          <cell r="Y3849" t="str">
            <v>NSW</v>
          </cell>
          <cell r="Z3849" t="str">
            <v>--</v>
          </cell>
          <cell r="AA3849">
            <v>1839.9999999999998</v>
          </cell>
        </row>
        <row r="3850">
          <cell r="W3850" t="str">
            <v>United States</v>
          </cell>
          <cell r="X3850" t="str">
            <v>San Diego</v>
          </cell>
          <cell r="Y3850" t="str">
            <v>CA</v>
          </cell>
          <cell r="Z3850">
            <v>5000</v>
          </cell>
          <cell r="AA3850">
            <v>2000</v>
          </cell>
        </row>
        <row r="3851">
          <cell r="W3851" t="str">
            <v>United States</v>
          </cell>
          <cell r="X3851" t="str">
            <v>Denver</v>
          </cell>
          <cell r="Y3851" t="str">
            <v>CO</v>
          </cell>
          <cell r="Z3851">
            <v>5000</v>
          </cell>
          <cell r="AA3851">
            <v>2800</v>
          </cell>
        </row>
        <row r="3852">
          <cell r="W3852" t="str">
            <v>Singapore</v>
          </cell>
          <cell r="X3852" t="str">
            <v>Singapore</v>
          </cell>
          <cell r="Y3852" t="str">
            <v>--</v>
          </cell>
          <cell r="Z3852" t="str">
            <v>--</v>
          </cell>
          <cell r="AA3852">
            <v>18400</v>
          </cell>
        </row>
        <row r="3853">
          <cell r="W3853" t="str">
            <v>United States</v>
          </cell>
          <cell r="X3853" t="str">
            <v>Chicago</v>
          </cell>
          <cell r="Y3853" t="str">
            <v xml:space="preserve"> IL</v>
          </cell>
          <cell r="Z3853">
            <v>46607.732000000004</v>
          </cell>
          <cell r="AA3853">
            <v>1642.8571428571429</v>
          </cell>
        </row>
        <row r="3854">
          <cell r="W3854" t="str">
            <v>United States</v>
          </cell>
          <cell r="X3854" t="str">
            <v>Chicago</v>
          </cell>
          <cell r="Y3854" t="str">
            <v xml:space="preserve"> IL</v>
          </cell>
          <cell r="Z3854" t="str">
            <v>--</v>
          </cell>
          <cell r="AA3854">
            <v>1774.2857142857144</v>
          </cell>
        </row>
        <row r="3855">
          <cell r="W3855" t="str">
            <v>United States</v>
          </cell>
          <cell r="X3855" t="str">
            <v>Chicago</v>
          </cell>
          <cell r="Y3855" t="str">
            <v xml:space="preserve"> IL</v>
          </cell>
          <cell r="Z3855" t="str">
            <v>--</v>
          </cell>
          <cell r="AA3855">
            <v>2000</v>
          </cell>
        </row>
        <row r="3856">
          <cell r="W3856" t="str">
            <v>United States</v>
          </cell>
          <cell r="X3856" t="str">
            <v>Chicago</v>
          </cell>
          <cell r="Y3856" t="str">
            <v xml:space="preserve"> IL</v>
          </cell>
          <cell r="Z3856" t="str">
            <v>--</v>
          </cell>
          <cell r="AA3856">
            <v>13000</v>
          </cell>
        </row>
        <row r="3857">
          <cell r="W3857" t="str">
            <v>United States</v>
          </cell>
          <cell r="X3857" t="str">
            <v>Chicago</v>
          </cell>
          <cell r="Y3857" t="str">
            <v xml:space="preserve"> IL</v>
          </cell>
          <cell r="Z3857" t="str">
            <v>--</v>
          </cell>
          <cell r="AA3857">
            <v>13799.999999999998</v>
          </cell>
        </row>
        <row r="3858">
          <cell r="W3858" t="str">
            <v>Singapore</v>
          </cell>
          <cell r="X3858" t="str">
            <v>Singapore</v>
          </cell>
          <cell r="Y3858" t="str">
            <v>--</v>
          </cell>
          <cell r="Z3858">
            <v>52430</v>
          </cell>
          <cell r="AA3858">
            <v>7359.9999999999991</v>
          </cell>
        </row>
        <row r="3859">
          <cell r="W3859" t="str">
            <v>Singapore</v>
          </cell>
          <cell r="X3859" t="str">
            <v>Singapore</v>
          </cell>
          <cell r="Y3859">
            <v>0</v>
          </cell>
          <cell r="Z3859">
            <v>22500</v>
          </cell>
          <cell r="AA3859">
            <v>10000</v>
          </cell>
        </row>
        <row r="3860">
          <cell r="W3860" t="str">
            <v>Singapore</v>
          </cell>
          <cell r="X3860" t="str">
            <v>Singapore</v>
          </cell>
          <cell r="Y3860">
            <v>0</v>
          </cell>
          <cell r="Z3860">
            <v>0</v>
          </cell>
          <cell r="AA3860">
            <v>12879.999999999998</v>
          </cell>
        </row>
        <row r="3861">
          <cell r="W3861" t="str">
            <v>Singapore</v>
          </cell>
          <cell r="X3861" t="str">
            <v>Singapore</v>
          </cell>
          <cell r="Y3861" t="str">
            <v>--</v>
          </cell>
          <cell r="Z3861" t="str">
            <v>12,700 </v>
          </cell>
          <cell r="AA3861">
            <v>6439.9999999999991</v>
          </cell>
        </row>
        <row r="3862">
          <cell r="W3862" t="str">
            <v>Singapore</v>
          </cell>
          <cell r="X3862" t="str">
            <v>Singapore</v>
          </cell>
          <cell r="Y3862" t="str">
            <v>--</v>
          </cell>
          <cell r="Z3862">
            <v>13000</v>
          </cell>
          <cell r="AA3862">
            <v>6439.9999999999991</v>
          </cell>
        </row>
        <row r="3863">
          <cell r="W3863" t="str">
            <v>Singapore</v>
          </cell>
          <cell r="X3863" t="str">
            <v>Singapore</v>
          </cell>
          <cell r="Y3863">
            <v>0</v>
          </cell>
          <cell r="Z3863">
            <v>0</v>
          </cell>
          <cell r="AA3863">
            <v>0</v>
          </cell>
        </row>
        <row r="3864">
          <cell r="W3864" t="str">
            <v>Singapore</v>
          </cell>
          <cell r="X3864" t="str">
            <v>Singapore</v>
          </cell>
          <cell r="Y3864" t="str">
            <v>--</v>
          </cell>
          <cell r="Z3864" t="str">
            <v>--</v>
          </cell>
          <cell r="AA3864">
            <v>18400</v>
          </cell>
        </row>
        <row r="3865">
          <cell r="W3865" t="str">
            <v>Singapore</v>
          </cell>
          <cell r="X3865" t="str">
            <v>Singapore</v>
          </cell>
          <cell r="Y3865" t="str">
            <v>--</v>
          </cell>
          <cell r="Z3865" t="str">
            <v>--</v>
          </cell>
          <cell r="AA3865">
            <v>18400</v>
          </cell>
        </row>
        <row r="3866">
          <cell r="W3866" t="str">
            <v>Singapore</v>
          </cell>
          <cell r="X3866" t="str">
            <v>Singapore</v>
          </cell>
          <cell r="Y3866" t="str">
            <v>--</v>
          </cell>
          <cell r="Z3866">
            <v>445231</v>
          </cell>
          <cell r="AA3866">
            <v>18400</v>
          </cell>
        </row>
        <row r="3867">
          <cell r="W3867" t="str">
            <v>Singapore</v>
          </cell>
          <cell r="X3867" t="str">
            <v>Singapore</v>
          </cell>
          <cell r="Y3867" t="str">
            <v>--</v>
          </cell>
          <cell r="Z3867" t="str">
            <v>--</v>
          </cell>
          <cell r="AA3867">
            <v>40000</v>
          </cell>
        </row>
        <row r="3868">
          <cell r="W3868" t="str">
            <v>Singapore</v>
          </cell>
          <cell r="X3868" t="str">
            <v>Singapore</v>
          </cell>
          <cell r="Y3868" t="str">
            <v>--</v>
          </cell>
          <cell r="Z3868">
            <v>100000</v>
          </cell>
          <cell r="AA3868">
            <v>46000</v>
          </cell>
        </row>
        <row r="3869">
          <cell r="W3869" t="str">
            <v>Singapore</v>
          </cell>
          <cell r="X3869" t="str">
            <v>Singapore</v>
          </cell>
          <cell r="Y3869" t="str">
            <v>--</v>
          </cell>
          <cell r="Z3869" t="str">
            <v>--</v>
          </cell>
          <cell r="AA3869">
            <v>46000</v>
          </cell>
        </row>
        <row r="3870">
          <cell r="W3870" t="str">
            <v>Singapore</v>
          </cell>
          <cell r="X3870" t="str">
            <v>Singapore</v>
          </cell>
          <cell r="Y3870" t="str">
            <v>--</v>
          </cell>
          <cell r="Z3870">
            <v>50000</v>
          </cell>
          <cell r="AA3870">
            <v>46000</v>
          </cell>
        </row>
        <row r="3871">
          <cell r="W3871" t="str">
            <v>Singapore</v>
          </cell>
          <cell r="X3871" t="str">
            <v>Singapore</v>
          </cell>
          <cell r="Y3871" t="str">
            <v>--</v>
          </cell>
          <cell r="Z3871">
            <v>150000</v>
          </cell>
          <cell r="AA3871">
            <v>92000</v>
          </cell>
        </row>
        <row r="3872">
          <cell r="W3872" t="str">
            <v>Singapore</v>
          </cell>
          <cell r="X3872" t="str">
            <v>Singapore</v>
          </cell>
          <cell r="Y3872" t="str">
            <v>--</v>
          </cell>
          <cell r="Z3872">
            <v>150000</v>
          </cell>
          <cell r="AA3872">
            <v>100000</v>
          </cell>
        </row>
        <row r="3873">
          <cell r="W3873" t="str">
            <v>China</v>
          </cell>
          <cell r="X3873" t="str">
            <v>Beijing</v>
          </cell>
          <cell r="Y3873" t="str">
            <v>--</v>
          </cell>
          <cell r="Z3873">
            <v>34014</v>
          </cell>
          <cell r="AA3873" t="str">
            <v>--</v>
          </cell>
        </row>
        <row r="3874">
          <cell r="W3874" t="str">
            <v>China</v>
          </cell>
          <cell r="X3874" t="str">
            <v>Beijing</v>
          </cell>
          <cell r="Y3874" t="str">
            <v>--</v>
          </cell>
          <cell r="Z3874">
            <v>49837</v>
          </cell>
          <cell r="AA3874" t="str">
            <v>--</v>
          </cell>
        </row>
        <row r="3875">
          <cell r="W3875" t="str">
            <v>China</v>
          </cell>
          <cell r="X3875" t="str">
            <v>Beijing</v>
          </cell>
          <cell r="Y3875" t="str">
            <v>--</v>
          </cell>
          <cell r="Z3875">
            <v>119361</v>
          </cell>
          <cell r="AA3875" t="str">
            <v>--</v>
          </cell>
        </row>
        <row r="3876">
          <cell r="W3876" t="str">
            <v>China</v>
          </cell>
          <cell r="X3876" t="str">
            <v>Beijing</v>
          </cell>
          <cell r="Y3876" t="str">
            <v>--</v>
          </cell>
          <cell r="Z3876">
            <v>269098</v>
          </cell>
          <cell r="AA3876" t="str">
            <v>--</v>
          </cell>
        </row>
        <row r="3877">
          <cell r="W3877" t="str">
            <v>China</v>
          </cell>
          <cell r="X3877" t="str">
            <v>Tianjin</v>
          </cell>
          <cell r="Y3877" t="str">
            <v>--</v>
          </cell>
          <cell r="Z3877" t="str">
            <v>--</v>
          </cell>
          <cell r="AA3877" t="str">
            <v>--</v>
          </cell>
        </row>
        <row r="3878">
          <cell r="W3878" t="str">
            <v>China</v>
          </cell>
          <cell r="X3878" t="str">
            <v>Beijing</v>
          </cell>
          <cell r="Y3878" t="str">
            <v>--</v>
          </cell>
          <cell r="Z3878" t="str">
            <v>--</v>
          </cell>
          <cell r="AA3878" t="str">
            <v>--</v>
          </cell>
        </row>
        <row r="3879">
          <cell r="W3879" t="str">
            <v>China</v>
          </cell>
          <cell r="X3879" t="str">
            <v>Beijing</v>
          </cell>
          <cell r="Y3879" t="str">
            <v>--</v>
          </cell>
          <cell r="Z3879" t="str">
            <v>--</v>
          </cell>
          <cell r="AA3879" t="str">
            <v>--</v>
          </cell>
        </row>
        <row r="3880">
          <cell r="W3880" t="str">
            <v>China</v>
          </cell>
          <cell r="X3880" t="str">
            <v>Beijing</v>
          </cell>
          <cell r="Y3880" t="str">
            <v>--</v>
          </cell>
          <cell r="Z3880" t="str">
            <v>--</v>
          </cell>
          <cell r="AA3880" t="str">
            <v>--</v>
          </cell>
        </row>
        <row r="3881">
          <cell r="W3881" t="str">
            <v>China</v>
          </cell>
          <cell r="X3881" t="str">
            <v>Beijing</v>
          </cell>
          <cell r="Y3881" t="str">
            <v>--</v>
          </cell>
          <cell r="Z3881" t="str">
            <v>--</v>
          </cell>
          <cell r="AA3881" t="str">
            <v>--</v>
          </cell>
        </row>
        <row r="3882">
          <cell r="W3882" t="str">
            <v>Australia</v>
          </cell>
          <cell r="X3882" t="str">
            <v>Sydney</v>
          </cell>
          <cell r="Y3882" t="str">
            <v>NSW</v>
          </cell>
          <cell r="Z3882" t="str">
            <v>--</v>
          </cell>
          <cell r="AA3882">
            <v>1839.9999999999998</v>
          </cell>
        </row>
        <row r="3883">
          <cell r="W3883" t="str">
            <v>United States</v>
          </cell>
          <cell r="X3883" t="str">
            <v>San Antonio</v>
          </cell>
          <cell r="Y3883" t="str">
            <v>TX</v>
          </cell>
          <cell r="Z3883">
            <v>27000</v>
          </cell>
          <cell r="AA3883">
            <v>1987.1999999999998</v>
          </cell>
        </row>
        <row r="3884">
          <cell r="W3884" t="str">
            <v>Australia</v>
          </cell>
          <cell r="X3884" t="str">
            <v>Sydney</v>
          </cell>
          <cell r="Y3884" t="str">
            <v>NSW</v>
          </cell>
          <cell r="Z3884">
            <v>451651</v>
          </cell>
          <cell r="AA3884">
            <v>1000</v>
          </cell>
        </row>
        <row r="3885">
          <cell r="W3885" t="str">
            <v>United States</v>
          </cell>
          <cell r="X3885" t="str">
            <v>Palisades</v>
          </cell>
          <cell r="Y3885" t="str">
            <v>NY</v>
          </cell>
          <cell r="Z3885">
            <v>24000</v>
          </cell>
          <cell r="AA3885">
            <v>7352.6399999999994</v>
          </cell>
        </row>
        <row r="3886">
          <cell r="W3886" t="str">
            <v>Malaysia</v>
          </cell>
          <cell r="X3886" t="str">
            <v>Kuala Lumpur</v>
          </cell>
          <cell r="Y3886" t="str">
            <v>--</v>
          </cell>
          <cell r="Z3886" t="str">
            <v>--</v>
          </cell>
          <cell r="AA3886">
            <v>100</v>
          </cell>
        </row>
        <row r="3887">
          <cell r="W3887" t="str">
            <v>Malaysia</v>
          </cell>
          <cell r="X3887" t="str">
            <v>Kuala Lumpur</v>
          </cell>
          <cell r="Y3887" t="str">
            <v>--</v>
          </cell>
          <cell r="Z3887">
            <v>2000</v>
          </cell>
          <cell r="AA3887">
            <v>100</v>
          </cell>
        </row>
        <row r="3888">
          <cell r="W3888" t="str">
            <v>China</v>
          </cell>
          <cell r="X3888" t="str">
            <v>Shanghai</v>
          </cell>
          <cell r="Y3888" t="str">
            <v>UK</v>
          </cell>
          <cell r="Z3888" t="str">
            <v>--</v>
          </cell>
          <cell r="AA3888">
            <v>53820</v>
          </cell>
        </row>
        <row r="3889">
          <cell r="W3889" t="str">
            <v>United Kingdom</v>
          </cell>
          <cell r="X3889" t="str">
            <v>London </v>
          </cell>
          <cell r="Y3889" t="str">
            <v>UK</v>
          </cell>
          <cell r="Z3889">
            <v>60000</v>
          </cell>
          <cell r="AA3889" t="str">
            <v>--</v>
          </cell>
        </row>
        <row r="3890">
          <cell r="W3890" t="str">
            <v>Germany</v>
          </cell>
          <cell r="X3890" t="str">
            <v>Sankt Ingbert (Saarland)</v>
          </cell>
          <cell r="Y3890" t="str">
            <v>--</v>
          </cell>
          <cell r="Z3890">
            <v>0</v>
          </cell>
          <cell r="AA3890">
            <v>0</v>
          </cell>
        </row>
        <row r="3891">
          <cell r="W3891" t="str">
            <v>Slovakia</v>
          </cell>
          <cell r="X3891" t="str">
            <v>Bratislava</v>
          </cell>
          <cell r="Y3891" t="str">
            <v>--</v>
          </cell>
          <cell r="Z3891" t="str">
            <v>--</v>
          </cell>
          <cell r="AA3891">
            <v>35190</v>
          </cell>
        </row>
        <row r="3892">
          <cell r="W3892" t="str">
            <v>United Kingdom</v>
          </cell>
          <cell r="X3892" t="str">
            <v>London </v>
          </cell>
          <cell r="Y3892" t="str">
            <v>UK</v>
          </cell>
          <cell r="Z3892" t="str">
            <v>--</v>
          </cell>
          <cell r="AA3892">
            <v>38000</v>
          </cell>
        </row>
        <row r="3893">
          <cell r="W3893" t="str">
            <v>United States</v>
          </cell>
          <cell r="X3893" t="str">
            <v>Denver</v>
          </cell>
          <cell r="Y3893" t="str">
            <v>CO</v>
          </cell>
          <cell r="Z3893">
            <v>20000</v>
          </cell>
          <cell r="AA3893">
            <v>16560</v>
          </cell>
        </row>
        <row r="3894">
          <cell r="W3894" t="str">
            <v>United States</v>
          </cell>
          <cell r="X3894" t="str">
            <v>Anaheim</v>
          </cell>
          <cell r="Y3894" t="str">
            <v>CA</v>
          </cell>
          <cell r="Z3894">
            <v>110000</v>
          </cell>
          <cell r="AA3894">
            <v>40000</v>
          </cell>
        </row>
        <row r="3895">
          <cell r="W3895" t="str">
            <v>Japan</v>
          </cell>
          <cell r="X3895" t="str">
            <v>Minato-ku</v>
          </cell>
          <cell r="Y3895" t="str">
            <v>Tokyo</v>
          </cell>
          <cell r="Z3895" t="str">
            <v>--</v>
          </cell>
          <cell r="AA3895">
            <v>10000</v>
          </cell>
        </row>
        <row r="3896">
          <cell r="W3896" t="str">
            <v>Japan</v>
          </cell>
          <cell r="X3896" t="str">
            <v>Tokyo</v>
          </cell>
          <cell r="Y3896" t="str">
            <v>Minato-ku</v>
          </cell>
          <cell r="Z3896">
            <v>30000</v>
          </cell>
          <cell r="AA3896">
            <v>18400</v>
          </cell>
        </row>
        <row r="3897">
          <cell r="W3897" t="str">
            <v>Japan</v>
          </cell>
          <cell r="X3897" t="str">
            <v>Tokyo</v>
          </cell>
          <cell r="Y3897" t="str">
            <v>Minato-ku</v>
          </cell>
          <cell r="Z3897">
            <v>30000</v>
          </cell>
          <cell r="AA3897">
            <v>18400</v>
          </cell>
        </row>
        <row r="3898">
          <cell r="W3898" t="str">
            <v>Japan</v>
          </cell>
          <cell r="X3898" t="str">
            <v>Tokyo</v>
          </cell>
          <cell r="Y3898" t="str">
            <v>Minato-ku</v>
          </cell>
          <cell r="Z3898">
            <v>199000</v>
          </cell>
          <cell r="AA3898">
            <v>46000</v>
          </cell>
        </row>
        <row r="3899">
          <cell r="W3899" t="str">
            <v>Japan</v>
          </cell>
          <cell r="X3899" t="str">
            <v>Tokyo</v>
          </cell>
          <cell r="Y3899" t="str">
            <v>Minato-ku</v>
          </cell>
          <cell r="Z3899">
            <v>157000</v>
          </cell>
          <cell r="AA3899">
            <v>93840</v>
          </cell>
        </row>
        <row r="3900">
          <cell r="W3900" t="str">
            <v>Japan</v>
          </cell>
          <cell r="X3900" t="str">
            <v>Minato-ku</v>
          </cell>
          <cell r="Y3900" t="str">
            <v>Tokyo</v>
          </cell>
          <cell r="Z3900" t="str">
            <v>--</v>
          </cell>
          <cell r="AA3900" t="str">
            <v>--</v>
          </cell>
        </row>
        <row r="3901">
          <cell r="W3901" t="str">
            <v>Hong Kong SAR, China</v>
          </cell>
          <cell r="X3901" t="str">
            <v>--</v>
          </cell>
          <cell r="Y3901" t="str">
            <v>Hong Kong</v>
          </cell>
          <cell r="Z3901" t="str">
            <v>--</v>
          </cell>
          <cell r="AA3901">
            <v>1000</v>
          </cell>
        </row>
        <row r="3902">
          <cell r="W3902" t="str">
            <v>Spain</v>
          </cell>
          <cell r="X3902" t="str">
            <v>Valencia</v>
          </cell>
          <cell r="Y3902" t="str">
            <v>--</v>
          </cell>
          <cell r="Z3902">
            <v>5381.96</v>
          </cell>
          <cell r="AA3902" t="str">
            <v>--</v>
          </cell>
        </row>
        <row r="3903">
          <cell r="W3903" t="str">
            <v>United states</v>
          </cell>
          <cell r="X3903" t="str">
            <v>Norfolk</v>
          </cell>
          <cell r="Y3903" t="str">
            <v>VA</v>
          </cell>
          <cell r="Z3903">
            <v>24000</v>
          </cell>
          <cell r="AA3903">
            <v>2000</v>
          </cell>
        </row>
        <row r="3904">
          <cell r="W3904" t="str">
            <v>Brazil</v>
          </cell>
          <cell r="X3904" t="str">
            <v>Santiago</v>
          </cell>
          <cell r="Y3904" t="str">
            <v>Santiago</v>
          </cell>
          <cell r="Z3904">
            <v>3075.7142857142858</v>
          </cell>
          <cell r="AA3904">
            <v>2153</v>
          </cell>
        </row>
        <row r="3905">
          <cell r="W3905" t="str">
            <v>Brazil</v>
          </cell>
          <cell r="X3905" t="str">
            <v>Santiago</v>
          </cell>
          <cell r="Y3905" t="str">
            <v>Santiago</v>
          </cell>
          <cell r="Z3905" t="str">
            <v>--</v>
          </cell>
          <cell r="AA3905">
            <v>5500</v>
          </cell>
        </row>
        <row r="3906">
          <cell r="W3906" t="str">
            <v>United Kingdom</v>
          </cell>
          <cell r="X3906" t="str">
            <v>Sittingbourne</v>
          </cell>
          <cell r="Y3906" t="str">
            <v>UK</v>
          </cell>
          <cell r="Z3906">
            <v>0</v>
          </cell>
          <cell r="AA3906">
            <v>10000</v>
          </cell>
        </row>
        <row r="3907">
          <cell r="W3907" t="str">
            <v>China</v>
          </cell>
          <cell r="X3907" t="str">
            <v>Shenzhen</v>
          </cell>
          <cell r="Y3907" t="str">
            <v>Guangdong</v>
          </cell>
          <cell r="Z3907">
            <v>0</v>
          </cell>
          <cell r="AA3907">
            <v>0</v>
          </cell>
        </row>
        <row r="3908">
          <cell r="W3908" t="str">
            <v>China</v>
          </cell>
          <cell r="X3908" t="str">
            <v>Shenzhen</v>
          </cell>
          <cell r="Y3908" t="str">
            <v>Guangdong</v>
          </cell>
          <cell r="Z3908">
            <v>0</v>
          </cell>
          <cell r="AA3908">
            <v>10764</v>
          </cell>
        </row>
        <row r="3909">
          <cell r="W3909" t="str">
            <v>China</v>
          </cell>
          <cell r="X3909" t="str">
            <v>Shenzhen</v>
          </cell>
          <cell r="Y3909" t="str">
            <v>Guangdong</v>
          </cell>
          <cell r="Z3909">
            <v>0</v>
          </cell>
          <cell r="AA3909">
            <v>10764</v>
          </cell>
        </row>
        <row r="3910">
          <cell r="W3910" t="str">
            <v>China</v>
          </cell>
          <cell r="X3910" t="str">
            <v>Shenzhen</v>
          </cell>
          <cell r="Y3910" t="str">
            <v>Guangdong</v>
          </cell>
          <cell r="Z3910">
            <v>0</v>
          </cell>
          <cell r="AA3910">
            <v>21528</v>
          </cell>
        </row>
        <row r="3911">
          <cell r="W3911" t="str">
            <v>China</v>
          </cell>
          <cell r="X3911" t="str">
            <v>Shenzhen</v>
          </cell>
          <cell r="Y3911" t="str">
            <v>Guangdong</v>
          </cell>
          <cell r="Z3911">
            <v>0</v>
          </cell>
          <cell r="AA3911">
            <v>21528</v>
          </cell>
        </row>
        <row r="3912">
          <cell r="W3912" t="str">
            <v>China</v>
          </cell>
          <cell r="X3912" t="str">
            <v>Shenzhen</v>
          </cell>
          <cell r="Y3912" t="str">
            <v>Guangdong</v>
          </cell>
          <cell r="Z3912">
            <v>0</v>
          </cell>
          <cell r="AA3912">
            <v>21528</v>
          </cell>
        </row>
        <row r="3913">
          <cell r="W3913" t="str">
            <v>China</v>
          </cell>
          <cell r="X3913" t="str">
            <v>Shenzhen</v>
          </cell>
          <cell r="Y3913" t="str">
            <v>Guangdong</v>
          </cell>
          <cell r="Z3913">
            <v>0</v>
          </cell>
          <cell r="AA3913">
            <v>21528</v>
          </cell>
        </row>
        <row r="3914">
          <cell r="W3914" t="str">
            <v>China</v>
          </cell>
          <cell r="X3914" t="str">
            <v>Shenzhen</v>
          </cell>
          <cell r="Y3914" t="str">
            <v>Guangdong</v>
          </cell>
          <cell r="Z3914">
            <v>0</v>
          </cell>
          <cell r="AA3914">
            <v>32292</v>
          </cell>
        </row>
        <row r="3915">
          <cell r="W3915" t="str">
            <v>China</v>
          </cell>
          <cell r="X3915" t="str">
            <v>Shenzhen</v>
          </cell>
          <cell r="Y3915" t="str">
            <v>Guangdong</v>
          </cell>
          <cell r="Z3915">
            <v>0</v>
          </cell>
          <cell r="AA3915">
            <v>32292</v>
          </cell>
        </row>
        <row r="3916">
          <cell r="W3916" t="str">
            <v>China</v>
          </cell>
          <cell r="X3916" t="str">
            <v>Shenzhen</v>
          </cell>
          <cell r="Y3916" t="str">
            <v>Guangdong</v>
          </cell>
          <cell r="Z3916">
            <v>0</v>
          </cell>
          <cell r="AA3916">
            <v>53820</v>
          </cell>
        </row>
        <row r="3917">
          <cell r="W3917" t="str">
            <v>China</v>
          </cell>
          <cell r="X3917" t="str">
            <v>Shenzhen</v>
          </cell>
          <cell r="Y3917" t="str">
            <v>Guangdong</v>
          </cell>
          <cell r="Z3917">
            <v>0</v>
          </cell>
          <cell r="AA3917">
            <v>113548</v>
          </cell>
        </row>
        <row r="3918">
          <cell r="W3918" t="str">
            <v>United Kingdom</v>
          </cell>
          <cell r="X3918" t="str">
            <v>Hertfordshire</v>
          </cell>
          <cell r="Y3918" t="str">
            <v>UK</v>
          </cell>
          <cell r="Z3918">
            <v>0</v>
          </cell>
          <cell r="AA3918">
            <v>13950</v>
          </cell>
        </row>
        <row r="3919">
          <cell r="W3919" t="str">
            <v>Netherlands</v>
          </cell>
          <cell r="X3919" t="str">
            <v>Almere</v>
          </cell>
          <cell r="Y3919" t="str">
            <v>--</v>
          </cell>
          <cell r="Z3919">
            <v>17120</v>
          </cell>
          <cell r="AA3919">
            <v>7875.2</v>
          </cell>
        </row>
        <row r="3920">
          <cell r="W3920" t="str">
            <v>Singapore</v>
          </cell>
          <cell r="X3920" t="str">
            <v>Singapore</v>
          </cell>
          <cell r="Y3920" t="str">
            <v>--</v>
          </cell>
          <cell r="Z3920" t="str">
            <v>--</v>
          </cell>
          <cell r="AA3920">
            <v>1000</v>
          </cell>
        </row>
        <row r="3921">
          <cell r="W3921" t="str">
            <v>Singapore</v>
          </cell>
          <cell r="X3921" t="str">
            <v>Singapore</v>
          </cell>
          <cell r="Y3921" t="str">
            <v>--</v>
          </cell>
          <cell r="Z3921" t="str">
            <v>--</v>
          </cell>
          <cell r="AA3921">
            <v>1000</v>
          </cell>
        </row>
        <row r="3922">
          <cell r="W3922" t="str">
            <v>China</v>
          </cell>
          <cell r="X3922" t="str">
            <v>Nantong</v>
          </cell>
          <cell r="Y3922" t="str">
            <v>Jiangsu</v>
          </cell>
          <cell r="Z3922" t="str">
            <v>--</v>
          </cell>
          <cell r="AA3922">
            <v>7200</v>
          </cell>
        </row>
        <row r="3923">
          <cell r="W3923" t="str">
            <v>China</v>
          </cell>
          <cell r="X3923" t="str">
            <v>Nantong</v>
          </cell>
          <cell r="Y3923" t="str">
            <v>Jiangsu</v>
          </cell>
          <cell r="Z3923" t="str">
            <v>--</v>
          </cell>
          <cell r="AA3923">
            <v>43056</v>
          </cell>
        </row>
        <row r="3924">
          <cell r="W3924" t="str">
            <v>China</v>
          </cell>
          <cell r="X3924" t="str">
            <v>Nantong</v>
          </cell>
          <cell r="Y3924" t="str">
            <v>Jiangsu</v>
          </cell>
          <cell r="Z3924" t="str">
            <v>--</v>
          </cell>
          <cell r="AA3924" t="str">
            <v>--</v>
          </cell>
        </row>
        <row r="3925">
          <cell r="W3925" t="str">
            <v>India</v>
          </cell>
          <cell r="X3925" t="str">
            <v>Gurgaon</v>
          </cell>
          <cell r="Y3925" t="str">
            <v>Haryana</v>
          </cell>
          <cell r="Z3925" t="str">
            <v>--</v>
          </cell>
          <cell r="AA3925" t="str">
            <v>--</v>
          </cell>
        </row>
        <row r="3926">
          <cell r="W3926" t="str">
            <v>India</v>
          </cell>
          <cell r="X3926" t="str">
            <v>Gurgaon</v>
          </cell>
          <cell r="Y3926" t="str">
            <v>Haryana</v>
          </cell>
          <cell r="Z3926" t="str">
            <v>--</v>
          </cell>
          <cell r="AA3926" t="str">
            <v>--</v>
          </cell>
        </row>
        <row r="3927">
          <cell r="W3927" t="str">
            <v>India</v>
          </cell>
          <cell r="X3927" t="str">
            <v>Gurgaon</v>
          </cell>
          <cell r="Y3927" t="str">
            <v>Haryana</v>
          </cell>
          <cell r="Z3927" t="str">
            <v>--</v>
          </cell>
          <cell r="AA3927" t="str">
            <v>--</v>
          </cell>
        </row>
        <row r="3928">
          <cell r="W3928" t="str">
            <v>India</v>
          </cell>
          <cell r="X3928" t="str">
            <v>Kochi</v>
          </cell>
          <cell r="Y3928" t="str">
            <v>Kerala</v>
          </cell>
          <cell r="Z3928">
            <v>55000</v>
          </cell>
          <cell r="AA3928" t="str">
            <v>--</v>
          </cell>
        </row>
        <row r="3929">
          <cell r="W3929" t="str">
            <v>Germany</v>
          </cell>
          <cell r="X3929" t="str">
            <v>Berlin</v>
          </cell>
          <cell r="Y3929" t="str">
            <v>--</v>
          </cell>
          <cell r="Z3929" t="str">
            <v>--</v>
          </cell>
          <cell r="AA3929" t="str">
            <v>--</v>
          </cell>
        </row>
        <row r="3930">
          <cell r="W3930" t="str">
            <v>Australia</v>
          </cell>
          <cell r="X3930" t="str">
            <v>Sydney</v>
          </cell>
          <cell r="Y3930" t="str">
            <v>NSW</v>
          </cell>
          <cell r="Z3930" t="str">
            <v>--</v>
          </cell>
          <cell r="AA3930">
            <v>4600</v>
          </cell>
        </row>
        <row r="3931">
          <cell r="W3931" t="str">
            <v>United States</v>
          </cell>
          <cell r="X3931" t="str">
            <v>Portland</v>
          </cell>
          <cell r="Y3931" t="str">
            <v>OR</v>
          </cell>
          <cell r="Z3931">
            <v>3500</v>
          </cell>
          <cell r="AA3931">
            <v>3000</v>
          </cell>
        </row>
        <row r="3932">
          <cell r="W3932" t="str">
            <v>United states</v>
          </cell>
          <cell r="X3932" t="str">
            <v>Colorado Springs</v>
          </cell>
          <cell r="Y3932" t="str">
            <v xml:space="preserve">CO </v>
          </cell>
          <cell r="Z3932">
            <v>0</v>
          </cell>
          <cell r="AA3932">
            <v>0</v>
          </cell>
        </row>
        <row r="3933">
          <cell r="W3933" t="str">
            <v>United States</v>
          </cell>
          <cell r="X3933" t="str">
            <v>Dallas</v>
          </cell>
          <cell r="Y3933" t="str">
            <v>TX </v>
          </cell>
          <cell r="Z3933">
            <v>36000</v>
          </cell>
          <cell r="AA3933">
            <v>3000</v>
          </cell>
        </row>
        <row r="3934">
          <cell r="W3934" t="str">
            <v>United states</v>
          </cell>
          <cell r="X3934" t="str">
            <v>Dallas</v>
          </cell>
          <cell r="Y3934" t="str">
            <v>TX</v>
          </cell>
          <cell r="Z3934">
            <v>20000</v>
          </cell>
          <cell r="AA3934">
            <v>1000</v>
          </cell>
        </row>
        <row r="3935">
          <cell r="W3935" t="str">
            <v>United states</v>
          </cell>
          <cell r="X3935" t="str">
            <v>Dallas</v>
          </cell>
          <cell r="Y3935" t="str">
            <v>TX</v>
          </cell>
          <cell r="Z3935">
            <v>40000</v>
          </cell>
          <cell r="AA3935">
            <v>6000</v>
          </cell>
        </row>
        <row r="3936">
          <cell r="W3936" t="str">
            <v>United States</v>
          </cell>
          <cell r="X3936" t="str">
            <v>Denver</v>
          </cell>
          <cell r="Y3936" t="str">
            <v>CO</v>
          </cell>
          <cell r="Z3936">
            <v>25000</v>
          </cell>
          <cell r="AA3936">
            <v>23000</v>
          </cell>
        </row>
        <row r="3937">
          <cell r="W3937" t="str">
            <v>United States</v>
          </cell>
          <cell r="X3937" t="str">
            <v>Denver</v>
          </cell>
          <cell r="Y3937" t="str">
            <v>CO</v>
          </cell>
          <cell r="Z3937">
            <v>9000</v>
          </cell>
          <cell r="AA3937">
            <v>5275</v>
          </cell>
        </row>
        <row r="3938">
          <cell r="W3938" t="str">
            <v>China</v>
          </cell>
          <cell r="X3938" t="str">
            <v>Hangzhou</v>
          </cell>
          <cell r="Y3938" t="str">
            <v>Zhejiang</v>
          </cell>
          <cell r="Z3938">
            <v>116250</v>
          </cell>
          <cell r="AA3938">
            <v>38750</v>
          </cell>
        </row>
        <row r="3939">
          <cell r="W3939" t="str">
            <v>China</v>
          </cell>
          <cell r="X3939" t="str">
            <v>Wuxi</v>
          </cell>
          <cell r="Y3939" t="str">
            <v>Jiangsu</v>
          </cell>
          <cell r="Z3939" t="str">
            <v>--</v>
          </cell>
          <cell r="AA3939">
            <v>21528</v>
          </cell>
        </row>
        <row r="3940">
          <cell r="W3940">
            <v>0</v>
          </cell>
          <cell r="X3940">
            <v>0</v>
          </cell>
          <cell r="Y3940">
            <v>0</v>
          </cell>
          <cell r="Z3940">
            <v>0</v>
          </cell>
          <cell r="AA3940">
            <v>0</v>
          </cell>
        </row>
        <row r="3941">
          <cell r="W3941">
            <v>0</v>
          </cell>
          <cell r="X3941">
            <v>0</v>
          </cell>
          <cell r="Y3941">
            <v>0</v>
          </cell>
          <cell r="Z3941">
            <v>0</v>
          </cell>
          <cell r="AA3941">
            <v>0</v>
          </cell>
        </row>
        <row r="3942">
          <cell r="W3942" t="str">
            <v>--</v>
          </cell>
          <cell r="X3942" t="str">
            <v>--</v>
          </cell>
          <cell r="Y3942" t="str">
            <v>--</v>
          </cell>
          <cell r="Z3942" t="str">
            <v>--</v>
          </cell>
          <cell r="AA3942">
            <v>8650</v>
          </cell>
        </row>
        <row r="3943">
          <cell r="W3943" t="str">
            <v>--</v>
          </cell>
          <cell r="X3943" t="str">
            <v>--</v>
          </cell>
          <cell r="Y3943" t="str">
            <v>--</v>
          </cell>
          <cell r="Z3943">
            <v>8611</v>
          </cell>
          <cell r="AA3943">
            <v>4306</v>
          </cell>
        </row>
        <row r="3944">
          <cell r="W3944" t="str">
            <v>--</v>
          </cell>
          <cell r="X3944" t="str">
            <v>--</v>
          </cell>
          <cell r="Y3944" t="str">
            <v>--</v>
          </cell>
          <cell r="Z3944">
            <v>41441</v>
          </cell>
          <cell r="AA3944">
            <v>25833</v>
          </cell>
        </row>
        <row r="3945">
          <cell r="W3945">
            <v>0</v>
          </cell>
          <cell r="X3945">
            <v>0</v>
          </cell>
          <cell r="Y3945">
            <v>0</v>
          </cell>
          <cell r="Z3945">
            <v>100000</v>
          </cell>
          <cell r="AA3945">
            <v>3200</v>
          </cell>
        </row>
        <row r="3946">
          <cell r="W3946">
            <v>0</v>
          </cell>
          <cell r="X3946">
            <v>0</v>
          </cell>
          <cell r="Y3946">
            <v>0</v>
          </cell>
          <cell r="Z3946">
            <v>0</v>
          </cell>
          <cell r="AA3946">
            <v>5000</v>
          </cell>
        </row>
        <row r="3947">
          <cell r="W3947">
            <v>0</v>
          </cell>
          <cell r="X3947">
            <v>0</v>
          </cell>
          <cell r="Y3947">
            <v>0</v>
          </cell>
          <cell r="Z3947">
            <v>92641</v>
          </cell>
          <cell r="AA3947">
            <v>5000</v>
          </cell>
        </row>
        <row r="3948">
          <cell r="W3948">
            <v>0</v>
          </cell>
          <cell r="X3948">
            <v>0</v>
          </cell>
          <cell r="Y3948">
            <v>0</v>
          </cell>
          <cell r="Z3948">
            <v>0</v>
          </cell>
          <cell r="AA3948">
            <v>5000</v>
          </cell>
        </row>
        <row r="3949">
          <cell r="W3949">
            <v>0</v>
          </cell>
          <cell r="X3949">
            <v>0</v>
          </cell>
          <cell r="Y3949">
            <v>0</v>
          </cell>
          <cell r="Z3949">
            <v>0</v>
          </cell>
          <cell r="AA3949">
            <v>25000</v>
          </cell>
        </row>
        <row r="3950">
          <cell r="W3950" t="str">
            <v>United States</v>
          </cell>
          <cell r="X3950" t="str">
            <v>Schaumburg</v>
          </cell>
          <cell r="Y3950" t="str">
            <v>IL</v>
          </cell>
          <cell r="Z3950">
            <v>11000</v>
          </cell>
          <cell r="AA3950">
            <v>5000</v>
          </cell>
        </row>
        <row r="3951">
          <cell r="W3951" t="str">
            <v>United states</v>
          </cell>
          <cell r="X3951" t="str">
            <v>Chicago</v>
          </cell>
          <cell r="Y3951" t="str">
            <v>IL</v>
          </cell>
          <cell r="Z3951">
            <v>12000</v>
          </cell>
          <cell r="AA3951">
            <v>10000</v>
          </cell>
        </row>
        <row r="3952">
          <cell r="W3952" t="str">
            <v>United states</v>
          </cell>
          <cell r="X3952" t="str">
            <v>Chicago</v>
          </cell>
          <cell r="Y3952" t="str">
            <v>IL</v>
          </cell>
          <cell r="Z3952" t="str">
            <v>--</v>
          </cell>
          <cell r="AA3952">
            <v>12500</v>
          </cell>
        </row>
        <row r="3953">
          <cell r="W3953" t="str">
            <v>United states</v>
          </cell>
          <cell r="X3953" t="str">
            <v>Chicago</v>
          </cell>
          <cell r="Y3953" t="str">
            <v>IL</v>
          </cell>
          <cell r="Z3953">
            <v>20000</v>
          </cell>
          <cell r="AA3953">
            <v>17000</v>
          </cell>
        </row>
        <row r="3954">
          <cell r="W3954" t="str">
            <v>United States</v>
          </cell>
          <cell r="X3954" t="str">
            <v>Monmouth Junction</v>
          </cell>
          <cell r="Y3954" t="str">
            <v>NJ</v>
          </cell>
          <cell r="Z3954" t="str">
            <v>--</v>
          </cell>
          <cell r="AA3954">
            <v>0</v>
          </cell>
        </row>
        <row r="3955">
          <cell r="W3955" t="str">
            <v>United States</v>
          </cell>
          <cell r="X3955" t="str">
            <v>Portland</v>
          </cell>
          <cell r="Y3955" t="str">
            <v xml:space="preserve">OR  </v>
          </cell>
          <cell r="Z3955">
            <v>5000</v>
          </cell>
          <cell r="AA3955">
            <v>1500</v>
          </cell>
        </row>
        <row r="3956">
          <cell r="W3956" t="str">
            <v>Malaysia</v>
          </cell>
          <cell r="X3956" t="str">
            <v>Petaling Jaya</v>
          </cell>
          <cell r="Y3956" t="str">
            <v>Selangor</v>
          </cell>
          <cell r="Z3956">
            <v>50000</v>
          </cell>
          <cell r="AA3956">
            <v>20000</v>
          </cell>
        </row>
        <row r="3957">
          <cell r="W3957" t="str">
            <v>Malaysia</v>
          </cell>
          <cell r="X3957" t="str">
            <v>Petaling Jaya</v>
          </cell>
          <cell r="Y3957" t="str">
            <v>Selangor</v>
          </cell>
          <cell r="Z3957">
            <v>88000</v>
          </cell>
          <cell r="AA3957">
            <v>66000</v>
          </cell>
        </row>
        <row r="3958">
          <cell r="W3958" t="str">
            <v>Malaysia</v>
          </cell>
          <cell r="X3958" t="str">
            <v>Petaling Jaya</v>
          </cell>
          <cell r="Y3958" t="str">
            <v>Selangor</v>
          </cell>
          <cell r="Z3958" t="str">
            <v>--</v>
          </cell>
          <cell r="AA3958">
            <v>1000</v>
          </cell>
        </row>
        <row r="3959">
          <cell r="W3959" t="str">
            <v>United states</v>
          </cell>
          <cell r="X3959" t="str">
            <v>Katy</v>
          </cell>
          <cell r="Y3959" t="str">
            <v>TX</v>
          </cell>
          <cell r="Z3959" t="str">
            <v>--</v>
          </cell>
          <cell r="AA3959">
            <v>5961.6</v>
          </cell>
        </row>
        <row r="3960">
          <cell r="W3960" t="str">
            <v>United states</v>
          </cell>
          <cell r="X3960" t="str">
            <v>Katy</v>
          </cell>
          <cell r="Y3960" t="str">
            <v>TX</v>
          </cell>
          <cell r="Z3960" t="str">
            <v>--</v>
          </cell>
          <cell r="AA3960">
            <v>14520</v>
          </cell>
        </row>
        <row r="3961">
          <cell r="W3961" t="str">
            <v>United states</v>
          </cell>
          <cell r="X3961" t="str">
            <v>Dallas</v>
          </cell>
          <cell r="Y3961" t="str">
            <v>TX</v>
          </cell>
          <cell r="Z3961">
            <v>29500</v>
          </cell>
          <cell r="AA3961">
            <v>9936</v>
          </cell>
        </row>
        <row r="3962">
          <cell r="W3962" t="str">
            <v>United states</v>
          </cell>
          <cell r="X3962" t="str">
            <v>Dallas</v>
          </cell>
          <cell r="Y3962" t="str">
            <v>TX</v>
          </cell>
          <cell r="Z3962">
            <v>75840</v>
          </cell>
          <cell r="AA3962">
            <v>10000</v>
          </cell>
        </row>
        <row r="3963">
          <cell r="W3963" t="str">
            <v>United states</v>
          </cell>
          <cell r="X3963" t="str">
            <v>Dallas</v>
          </cell>
          <cell r="Y3963" t="str">
            <v>TX</v>
          </cell>
          <cell r="Z3963">
            <v>74901</v>
          </cell>
          <cell r="AA3963">
            <v>32400.000000000004</v>
          </cell>
        </row>
        <row r="3964">
          <cell r="W3964" t="str">
            <v>United states</v>
          </cell>
          <cell r="X3964" t="str">
            <v>Dallas</v>
          </cell>
          <cell r="Y3964" t="str">
            <v>TX</v>
          </cell>
          <cell r="Z3964">
            <v>75675</v>
          </cell>
          <cell r="AA3964">
            <v>10000</v>
          </cell>
        </row>
        <row r="3965">
          <cell r="W3965" t="str">
            <v>United states</v>
          </cell>
          <cell r="X3965" t="str">
            <v>Dallas</v>
          </cell>
          <cell r="Y3965" t="str">
            <v>TX</v>
          </cell>
          <cell r="Z3965">
            <v>73320</v>
          </cell>
          <cell r="AA3965">
            <v>20000</v>
          </cell>
        </row>
        <row r="3966">
          <cell r="W3966" t="str">
            <v>Australia</v>
          </cell>
          <cell r="X3966" t="str">
            <v>--</v>
          </cell>
          <cell r="Y3966" t="str">
            <v>NSW</v>
          </cell>
          <cell r="Z3966" t="str">
            <v>--</v>
          </cell>
          <cell r="AA3966">
            <v>10000</v>
          </cell>
        </row>
        <row r="3967">
          <cell r="W3967" t="str">
            <v>China</v>
          </cell>
          <cell r="X3967" t="str">
            <v>Hangzhou</v>
          </cell>
          <cell r="Y3967" t="str">
            <v>Zhejiang</v>
          </cell>
          <cell r="Z3967" t="str">
            <v>--</v>
          </cell>
          <cell r="AA3967">
            <v>21528</v>
          </cell>
        </row>
        <row r="3968">
          <cell r="W3968" t="str">
            <v>China</v>
          </cell>
          <cell r="X3968" t="str">
            <v>Hangzhou</v>
          </cell>
          <cell r="Y3968" t="str">
            <v>Zhejiang</v>
          </cell>
          <cell r="Z3968" t="str">
            <v>--</v>
          </cell>
          <cell r="AA3968">
            <v>32292</v>
          </cell>
        </row>
        <row r="3969">
          <cell r="W3969" t="str">
            <v>China</v>
          </cell>
          <cell r="X3969" t="str">
            <v>Hangzhou</v>
          </cell>
          <cell r="Y3969" t="str">
            <v>Zhejiang</v>
          </cell>
          <cell r="Z3969" t="str">
            <v>--</v>
          </cell>
          <cell r="AA3969">
            <v>36000</v>
          </cell>
        </row>
        <row r="3970">
          <cell r="W3970" t="str">
            <v>China</v>
          </cell>
          <cell r="X3970" t="str">
            <v>Hangzhou</v>
          </cell>
          <cell r="Y3970" t="str">
            <v>Zhejiang</v>
          </cell>
          <cell r="Z3970">
            <v>0</v>
          </cell>
          <cell r="AA3970">
            <v>53820</v>
          </cell>
        </row>
        <row r="3971">
          <cell r="W3971" t="str">
            <v>China</v>
          </cell>
          <cell r="X3971" t="str">
            <v>Hangzhou</v>
          </cell>
          <cell r="Y3971" t="str">
            <v>Zhejiang</v>
          </cell>
          <cell r="Z3971" t="str">
            <v>--</v>
          </cell>
          <cell r="AA3971">
            <v>64583</v>
          </cell>
        </row>
        <row r="3972">
          <cell r="W3972" t="str">
            <v>China</v>
          </cell>
          <cell r="X3972" t="str">
            <v>Hangzhou</v>
          </cell>
          <cell r="Y3972" t="str">
            <v>Zhejiang</v>
          </cell>
          <cell r="Z3972" t="str">
            <v>--</v>
          </cell>
          <cell r="AA3972">
            <v>107639</v>
          </cell>
        </row>
        <row r="3973">
          <cell r="W3973" t="str">
            <v>China</v>
          </cell>
          <cell r="X3973" t="str">
            <v>Hangzhou</v>
          </cell>
          <cell r="Y3973" t="str">
            <v>Zhejiang</v>
          </cell>
          <cell r="Z3973" t="str">
            <v>--</v>
          </cell>
          <cell r="AA3973" t="str">
            <v>--</v>
          </cell>
        </row>
        <row r="3974">
          <cell r="W3974" t="str">
            <v>United States</v>
          </cell>
          <cell r="X3974" t="str">
            <v>Denver</v>
          </cell>
          <cell r="Y3974" t="str">
            <v>CO</v>
          </cell>
          <cell r="Z3974">
            <v>3000</v>
          </cell>
          <cell r="AA3974">
            <v>2250</v>
          </cell>
        </row>
        <row r="3975">
          <cell r="W3975" t="str">
            <v>United States</v>
          </cell>
          <cell r="X3975" t="str">
            <v>Denver</v>
          </cell>
          <cell r="Y3975" t="str">
            <v>CO</v>
          </cell>
          <cell r="Z3975">
            <v>12000</v>
          </cell>
          <cell r="AA3975">
            <v>8875</v>
          </cell>
        </row>
        <row r="3976">
          <cell r="W3976" t="str">
            <v>United States</v>
          </cell>
          <cell r="X3976" t="str">
            <v>Denver</v>
          </cell>
          <cell r="Y3976" t="str">
            <v>CO</v>
          </cell>
          <cell r="Z3976">
            <v>8000</v>
          </cell>
          <cell r="AA3976">
            <v>4421</v>
          </cell>
        </row>
        <row r="3977">
          <cell r="W3977" t="str">
            <v>United states</v>
          </cell>
          <cell r="X3977" t="str">
            <v>Wayne</v>
          </cell>
          <cell r="Y3977" t="str">
            <v>PA</v>
          </cell>
          <cell r="Z3977">
            <v>89400</v>
          </cell>
          <cell r="AA3977">
            <v>11040</v>
          </cell>
        </row>
        <row r="3978">
          <cell r="W3978" t="str">
            <v>United states</v>
          </cell>
          <cell r="X3978" t="str">
            <v>Wayne</v>
          </cell>
          <cell r="Y3978" t="str">
            <v>PA</v>
          </cell>
          <cell r="Z3978">
            <v>200000</v>
          </cell>
          <cell r="AA3978">
            <v>29219</v>
          </cell>
        </row>
        <row r="3979">
          <cell r="W3979" t="str">
            <v>United states</v>
          </cell>
          <cell r="X3979" t="str">
            <v>Wayne</v>
          </cell>
          <cell r="Y3979" t="str">
            <v>PA</v>
          </cell>
          <cell r="Z3979">
            <v>705000</v>
          </cell>
          <cell r="AA3979">
            <v>65617</v>
          </cell>
        </row>
        <row r="3980">
          <cell r="W3980" t="str">
            <v>United states</v>
          </cell>
          <cell r="X3980" t="str">
            <v>Wayne</v>
          </cell>
          <cell r="Y3980" t="str">
            <v>PA</v>
          </cell>
          <cell r="Z3980">
            <v>195000</v>
          </cell>
          <cell r="AA3980">
            <v>119802</v>
          </cell>
        </row>
        <row r="3981">
          <cell r="W3981" t="str">
            <v>United states</v>
          </cell>
          <cell r="X3981" t="str">
            <v>Wayne</v>
          </cell>
          <cell r="Y3981" t="str">
            <v>PA</v>
          </cell>
          <cell r="Z3981" t="str">
            <v>--</v>
          </cell>
          <cell r="AA3981">
            <v>0</v>
          </cell>
        </row>
        <row r="3982">
          <cell r="W3982" t="str">
            <v>United states</v>
          </cell>
          <cell r="X3982" t="str">
            <v>Wayne</v>
          </cell>
          <cell r="Y3982" t="str">
            <v>PA</v>
          </cell>
          <cell r="Z3982">
            <v>9000</v>
          </cell>
          <cell r="AA3982">
            <v>7750.08</v>
          </cell>
        </row>
        <row r="3983">
          <cell r="W3983" t="str">
            <v>United states</v>
          </cell>
          <cell r="X3983" t="str">
            <v>Wayne</v>
          </cell>
          <cell r="Y3983" t="str">
            <v>PA</v>
          </cell>
          <cell r="Z3983">
            <v>20000</v>
          </cell>
          <cell r="AA3983">
            <v>9936</v>
          </cell>
        </row>
        <row r="3984">
          <cell r="W3984" t="str">
            <v>United states</v>
          </cell>
          <cell r="X3984" t="str">
            <v>Wayne</v>
          </cell>
          <cell r="Y3984" t="str">
            <v>PA</v>
          </cell>
          <cell r="Z3984">
            <v>23000</v>
          </cell>
          <cell r="AA3984">
            <v>14903.999999999998</v>
          </cell>
        </row>
        <row r="3985">
          <cell r="W3985" t="str">
            <v>United states</v>
          </cell>
          <cell r="X3985" t="str">
            <v>Wayne</v>
          </cell>
          <cell r="Y3985" t="str">
            <v>PA</v>
          </cell>
          <cell r="Z3985">
            <v>40000</v>
          </cell>
          <cell r="AA3985">
            <v>17112</v>
          </cell>
        </row>
        <row r="3986">
          <cell r="W3986" t="str">
            <v>United states</v>
          </cell>
          <cell r="X3986" t="str">
            <v>Wayne</v>
          </cell>
          <cell r="Y3986" t="str">
            <v>PA</v>
          </cell>
          <cell r="Z3986" t="str">
            <v>--</v>
          </cell>
          <cell r="AA3986">
            <v>17750</v>
          </cell>
        </row>
        <row r="3987">
          <cell r="W3987" t="str">
            <v>United states</v>
          </cell>
          <cell r="X3987" t="str">
            <v>Wayne</v>
          </cell>
          <cell r="Y3987" t="str">
            <v>PA</v>
          </cell>
          <cell r="Z3987">
            <v>60000</v>
          </cell>
          <cell r="AA3987">
            <v>18400</v>
          </cell>
        </row>
        <row r="3988">
          <cell r="W3988" t="str">
            <v>United states</v>
          </cell>
          <cell r="X3988" t="str">
            <v>Wayne</v>
          </cell>
          <cell r="Y3988" t="str">
            <v>PA</v>
          </cell>
          <cell r="Z3988">
            <v>40000</v>
          </cell>
          <cell r="AA3988">
            <v>18400</v>
          </cell>
        </row>
        <row r="3989">
          <cell r="W3989" t="str">
            <v>United states</v>
          </cell>
          <cell r="X3989" t="str">
            <v>Wayne</v>
          </cell>
          <cell r="Y3989" t="str">
            <v>PA</v>
          </cell>
          <cell r="Z3989" t="str">
            <v>--</v>
          </cell>
          <cell r="AA3989">
            <v>19872</v>
          </cell>
        </row>
        <row r="3990">
          <cell r="W3990" t="str">
            <v>United states</v>
          </cell>
          <cell r="X3990" t="str">
            <v>Wayne</v>
          </cell>
          <cell r="Y3990" t="str">
            <v>PA</v>
          </cell>
          <cell r="Z3990">
            <v>62000</v>
          </cell>
          <cell r="AA3990">
            <v>21160</v>
          </cell>
        </row>
        <row r="3991">
          <cell r="W3991" t="str">
            <v>United states</v>
          </cell>
          <cell r="X3991" t="str">
            <v>Wayne</v>
          </cell>
          <cell r="Y3991" t="str">
            <v>PA</v>
          </cell>
          <cell r="Z3991">
            <v>62622</v>
          </cell>
          <cell r="AA3991">
            <v>24871.795200000004</v>
          </cell>
        </row>
        <row r="3992">
          <cell r="W3992" t="str">
            <v>United states</v>
          </cell>
          <cell r="X3992" t="str">
            <v>Wayne</v>
          </cell>
          <cell r="Y3992" t="str">
            <v>PA</v>
          </cell>
          <cell r="Z3992" t="str">
            <v>--</v>
          </cell>
          <cell r="AA3992">
            <v>26827.199999999997</v>
          </cell>
        </row>
        <row r="3993">
          <cell r="W3993" t="str">
            <v>United states</v>
          </cell>
          <cell r="X3993" t="str">
            <v>Wayne</v>
          </cell>
          <cell r="Y3993" t="str">
            <v>PA</v>
          </cell>
          <cell r="Z3993">
            <v>123356</v>
          </cell>
          <cell r="AA3993">
            <v>32788.799999999996</v>
          </cell>
        </row>
        <row r="3994">
          <cell r="W3994" t="str">
            <v>United states</v>
          </cell>
          <cell r="X3994" t="str">
            <v>Wayne</v>
          </cell>
          <cell r="Y3994" t="str">
            <v>PA</v>
          </cell>
          <cell r="Z3994">
            <v>150000</v>
          </cell>
          <cell r="AA3994">
            <v>34279.199999999997</v>
          </cell>
        </row>
        <row r="3995">
          <cell r="W3995" t="str">
            <v>United states</v>
          </cell>
          <cell r="X3995" t="str">
            <v>Wayne</v>
          </cell>
          <cell r="Y3995" t="str">
            <v>PA</v>
          </cell>
          <cell r="Z3995">
            <v>578000</v>
          </cell>
          <cell r="AA3995">
            <v>228527.99999999997</v>
          </cell>
        </row>
        <row r="3996">
          <cell r="W3996" t="str">
            <v>United States</v>
          </cell>
          <cell r="X3996" t="str">
            <v>Wayne</v>
          </cell>
          <cell r="Y3996" t="str">
            <v>PA</v>
          </cell>
          <cell r="Z3996">
            <v>38000</v>
          </cell>
          <cell r="AA3996">
            <v>5000</v>
          </cell>
        </row>
        <row r="3997">
          <cell r="W3997" t="str">
            <v>United states</v>
          </cell>
          <cell r="X3997" t="str">
            <v>Wayne</v>
          </cell>
          <cell r="Y3997" t="str">
            <v>PA</v>
          </cell>
          <cell r="Z3997">
            <v>380450</v>
          </cell>
          <cell r="AA3997">
            <v>10000</v>
          </cell>
        </row>
        <row r="3998">
          <cell r="W3998" t="str">
            <v>United States</v>
          </cell>
          <cell r="X3998" t="str">
            <v>Wayne</v>
          </cell>
          <cell r="Y3998" t="str">
            <v>PA</v>
          </cell>
          <cell r="Z3998">
            <v>21636</v>
          </cell>
          <cell r="AA3998">
            <v>11040</v>
          </cell>
        </row>
        <row r="3999">
          <cell r="W3999" t="str">
            <v>United states</v>
          </cell>
          <cell r="X3999" t="str">
            <v>Wayne</v>
          </cell>
          <cell r="Y3999" t="str">
            <v>PA</v>
          </cell>
          <cell r="Z3999">
            <v>33000</v>
          </cell>
          <cell r="AA3999">
            <v>11959.999999999998</v>
          </cell>
        </row>
        <row r="4000">
          <cell r="W4000" t="str">
            <v>United states</v>
          </cell>
          <cell r="X4000" t="str">
            <v>Wayne</v>
          </cell>
          <cell r="Y4000" t="str">
            <v>PA</v>
          </cell>
          <cell r="Z4000">
            <v>35300</v>
          </cell>
          <cell r="AA4000">
            <v>19500</v>
          </cell>
        </row>
        <row r="4001">
          <cell r="W4001" t="str">
            <v>United states</v>
          </cell>
          <cell r="X4001" t="str">
            <v>Wayne</v>
          </cell>
          <cell r="Y4001" t="str">
            <v>PA</v>
          </cell>
          <cell r="Z4001">
            <v>150000</v>
          </cell>
          <cell r="AA4001">
            <v>22000</v>
          </cell>
        </row>
        <row r="4002">
          <cell r="W4002" t="str">
            <v>United states</v>
          </cell>
          <cell r="X4002" t="str">
            <v>Wayne</v>
          </cell>
          <cell r="Y4002" t="str">
            <v>PA</v>
          </cell>
          <cell r="Z4002">
            <v>134800</v>
          </cell>
          <cell r="AA4002">
            <v>25000</v>
          </cell>
        </row>
        <row r="4003">
          <cell r="W4003" t="str">
            <v>United states</v>
          </cell>
          <cell r="X4003" t="str">
            <v>Wayne</v>
          </cell>
          <cell r="Y4003" t="str">
            <v>PA</v>
          </cell>
          <cell r="Z4003">
            <v>44520</v>
          </cell>
          <cell r="AA4003">
            <v>26000</v>
          </cell>
        </row>
        <row r="4004">
          <cell r="W4004" t="str">
            <v>United States</v>
          </cell>
          <cell r="X4004" t="str">
            <v>Wayne</v>
          </cell>
          <cell r="Y4004" t="str">
            <v>PA</v>
          </cell>
          <cell r="Z4004">
            <v>69048</v>
          </cell>
          <cell r="AA4004">
            <v>27958</v>
          </cell>
        </row>
        <row r="4005">
          <cell r="W4005" t="str">
            <v>United states</v>
          </cell>
          <cell r="X4005" t="str">
            <v>Wayne</v>
          </cell>
          <cell r="Y4005" t="str">
            <v>PA</v>
          </cell>
          <cell r="Z4005">
            <v>102400</v>
          </cell>
          <cell r="AA4005">
            <v>30000</v>
          </cell>
        </row>
        <row r="4006">
          <cell r="W4006" t="str">
            <v>United states</v>
          </cell>
          <cell r="X4006" t="str">
            <v>Wayne</v>
          </cell>
          <cell r="Y4006" t="str">
            <v>PA</v>
          </cell>
          <cell r="Z4006">
            <v>75000</v>
          </cell>
          <cell r="AA4006">
            <v>32199.999999999996</v>
          </cell>
        </row>
        <row r="4007">
          <cell r="W4007" t="str">
            <v>United states</v>
          </cell>
          <cell r="X4007" t="str">
            <v>Wayne</v>
          </cell>
          <cell r="Y4007" t="str">
            <v>PA</v>
          </cell>
          <cell r="Z4007">
            <v>78000</v>
          </cell>
          <cell r="AA4007">
            <v>46000</v>
          </cell>
        </row>
        <row r="4008">
          <cell r="W4008" t="str">
            <v>United states</v>
          </cell>
          <cell r="X4008" t="str">
            <v>Wayne</v>
          </cell>
          <cell r="Y4008" t="str">
            <v>PA</v>
          </cell>
          <cell r="Z4008">
            <v>187725</v>
          </cell>
          <cell r="AA4008">
            <v>93850</v>
          </cell>
        </row>
        <row r="4009">
          <cell r="W4009" t="str">
            <v>United states</v>
          </cell>
          <cell r="X4009" t="str">
            <v>Wayne</v>
          </cell>
          <cell r="Y4009" t="str">
            <v>PA</v>
          </cell>
          <cell r="Z4009">
            <v>326000</v>
          </cell>
          <cell r="AA4009">
            <v>132000</v>
          </cell>
        </row>
        <row r="4010">
          <cell r="W4010" t="str">
            <v>Australia</v>
          </cell>
          <cell r="X4010" t="str">
            <v>Kidman Park</v>
          </cell>
          <cell r="Y4010" t="str">
            <v>SA</v>
          </cell>
          <cell r="Z4010">
            <v>64199.999999999993</v>
          </cell>
          <cell r="AA4010">
            <v>18725</v>
          </cell>
        </row>
        <row r="4011">
          <cell r="W4011" t="str">
            <v>Hong Kong SAR, China</v>
          </cell>
          <cell r="X4011" t="str">
            <v>San Po Kong</v>
          </cell>
          <cell r="Y4011" t="str">
            <v>--</v>
          </cell>
          <cell r="Z4011">
            <v>172000</v>
          </cell>
          <cell r="AA4011">
            <v>10000</v>
          </cell>
        </row>
        <row r="4012">
          <cell r="W4012" t="str">
            <v>Hong Kong SAR, China</v>
          </cell>
          <cell r="X4012" t="str">
            <v>Wan Chai</v>
          </cell>
          <cell r="Y4012" t="str">
            <v>--</v>
          </cell>
          <cell r="Z4012" t="str">
            <v>--</v>
          </cell>
          <cell r="AA4012">
            <v>20000</v>
          </cell>
        </row>
        <row r="4013">
          <cell r="W4013" t="str">
            <v>United states</v>
          </cell>
          <cell r="X4013" t="str">
            <v>Honolulu</v>
          </cell>
          <cell r="Y4013" t="str">
            <v>HI</v>
          </cell>
          <cell r="Z4013">
            <v>0</v>
          </cell>
          <cell r="AA4013">
            <v>0</v>
          </cell>
        </row>
        <row r="4014">
          <cell r="W4014" t="str">
            <v>United states</v>
          </cell>
          <cell r="X4014" t="str">
            <v>Honolulu</v>
          </cell>
          <cell r="Y4014" t="str">
            <v>HI</v>
          </cell>
          <cell r="Z4014">
            <v>0</v>
          </cell>
          <cell r="AA4014">
            <v>13000</v>
          </cell>
        </row>
        <row r="4015">
          <cell r="W4015" t="str">
            <v>United States</v>
          </cell>
          <cell r="X4015" t="str">
            <v>Seattle</v>
          </cell>
          <cell r="Y4015" t="str">
            <v>WA</v>
          </cell>
          <cell r="Z4015" t="str">
            <v>--</v>
          </cell>
          <cell r="AA4015">
            <v>2484</v>
          </cell>
        </row>
        <row r="4016">
          <cell r="W4016" t="str">
            <v>USA</v>
          </cell>
          <cell r="X4016" t="str">
            <v>Madison</v>
          </cell>
          <cell r="Y4016" t="str">
            <v>WI</v>
          </cell>
          <cell r="Z4016" t="str">
            <v>--</v>
          </cell>
          <cell r="AA4016">
            <v>3500</v>
          </cell>
        </row>
        <row r="4017">
          <cell r="W4017" t="str">
            <v>United Kingdom</v>
          </cell>
          <cell r="X4017" t="str">
            <v>St Helier</v>
          </cell>
          <cell r="Y4017" t="str">
            <v>--</v>
          </cell>
          <cell r="Z4017" t="str">
            <v>--</v>
          </cell>
          <cell r="AA4017" t="str">
            <v>--</v>
          </cell>
        </row>
        <row r="4018">
          <cell r="W4018" t="str">
            <v>China</v>
          </cell>
          <cell r="X4018" t="str">
            <v>Shanghai</v>
          </cell>
          <cell r="Y4018" t="str">
            <v>Shanghai</v>
          </cell>
          <cell r="Z4018">
            <v>0</v>
          </cell>
          <cell r="AA4018">
            <v>0</v>
          </cell>
        </row>
        <row r="4019">
          <cell r="W4019" t="str">
            <v>China</v>
          </cell>
          <cell r="X4019" t="str">
            <v>Shanghai</v>
          </cell>
          <cell r="Y4019">
            <v>0</v>
          </cell>
          <cell r="Z4019">
            <v>39288</v>
          </cell>
          <cell r="AA4019">
            <v>7535</v>
          </cell>
        </row>
        <row r="4020">
          <cell r="W4020" t="str">
            <v>China</v>
          </cell>
          <cell r="X4020" t="str">
            <v>Shanghai</v>
          </cell>
          <cell r="Y4020">
            <v>0</v>
          </cell>
          <cell r="Z4020" t="str">
            <v>--</v>
          </cell>
          <cell r="AA4020">
            <v>7535</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MZN Bottoms Up Capex "/>
      <sheetName val="GOOGL Bottoms Up Capex"/>
      <sheetName val="META Bottoms Up Capex"/>
      <sheetName val="NVIDIA --&gt;"/>
      <sheetName val="Rubin Ultra"/>
      <sheetName val="Vera Rubin"/>
      <sheetName val="GB300 "/>
      <sheetName val="GB200 "/>
      <sheetName val="B200 "/>
      <sheetName val="B100 "/>
      <sheetName val="H200 "/>
      <sheetName val="H100 "/>
      <sheetName val="Custom Accelerator --&gt; "/>
      <sheetName val="TPUv7"/>
      <sheetName val="Trainium3"/>
      <sheetName val="Rack Cost Backup --&gt;"/>
      <sheetName val="VR200 BoM "/>
      <sheetName val="GB300 BoM"/>
      <sheetName val="GB200 BoM"/>
      <sheetName val="TPUv7 Rack Cost Template"/>
      <sheetName val="Trainium Rack Cost (64)"/>
      <sheetName val="Trainium Rack Cost (144)"/>
      <sheetName val="GB200 Rack Cost_for ASIC"/>
      <sheetName val="Outside Rack Cost Backup"/>
      <sheetName val="Pricing_AWS_GCP"/>
      <sheetName val="Pricing_Azure"/>
      <sheetName val="Pricing_CRWV"/>
      <sheetName val="Pricing_Oth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7">
          <cell r="E7">
            <v>64</v>
          </cell>
        </row>
      </sheetData>
      <sheetData sheetId="15" refreshError="1"/>
      <sheetData sheetId="16">
        <row r="6">
          <cell r="K6">
            <v>55000</v>
          </cell>
        </row>
        <row r="34">
          <cell r="C34">
            <v>198000</v>
          </cell>
        </row>
      </sheetData>
      <sheetData sheetId="17">
        <row r="6">
          <cell r="K6">
            <v>36000</v>
          </cell>
        </row>
        <row r="30">
          <cell r="U30">
            <v>949939.19999999984</v>
          </cell>
        </row>
        <row r="33">
          <cell r="C33">
            <v>180000</v>
          </cell>
        </row>
      </sheetData>
      <sheetData sheetId="18" refreshError="1"/>
      <sheetData sheetId="19">
        <row r="8">
          <cell r="C8">
            <v>15840</v>
          </cell>
          <cell r="D8">
            <v>64</v>
          </cell>
        </row>
        <row r="23">
          <cell r="C23">
            <v>0.4</v>
          </cell>
        </row>
        <row r="24">
          <cell r="C24">
            <v>10560</v>
          </cell>
        </row>
        <row r="25">
          <cell r="C25">
            <v>0.5</v>
          </cell>
        </row>
      </sheetData>
      <sheetData sheetId="20">
        <row r="8">
          <cell r="D8">
            <v>5760</v>
          </cell>
          <cell r="E8">
            <v>64</v>
          </cell>
        </row>
        <row r="21">
          <cell r="F21">
            <v>797700</v>
          </cell>
        </row>
      </sheetData>
      <sheetData sheetId="21" refreshError="1"/>
      <sheetData sheetId="22">
        <row r="5">
          <cell r="D5">
            <v>2800</v>
          </cell>
        </row>
        <row r="7">
          <cell r="D7">
            <v>600</v>
          </cell>
        </row>
        <row r="10">
          <cell r="D10">
            <v>5000</v>
          </cell>
        </row>
        <row r="12">
          <cell r="D12">
            <v>300</v>
          </cell>
        </row>
        <row r="14">
          <cell r="D14">
            <v>25</v>
          </cell>
        </row>
      </sheetData>
      <sheetData sheetId="23">
        <row r="4">
          <cell r="C4">
            <v>16.2</v>
          </cell>
        </row>
        <row r="5">
          <cell r="C5">
            <v>11.33</v>
          </cell>
        </row>
        <row r="6">
          <cell r="C6">
            <v>11.3</v>
          </cell>
        </row>
      </sheetData>
      <sheetData sheetId="24" refreshError="1"/>
      <sheetData sheetId="25" refreshError="1"/>
      <sheetData sheetId="26" refreshError="1"/>
      <sheetData sheetId="2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ster"/>
    </sheetNames>
    <sheetDataSet>
      <sheetData sheetId="0">
        <row r="97">
          <cell r="F97">
            <v>819.95619999999974</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Q ML_Model_Info"/>
      <sheetName val="A vs E"/>
      <sheetName val="NVDA-P&amp;L"/>
      <sheetName val="NVDA-BS"/>
      <sheetName val="NVDA-CF"/>
      <sheetName val="Segment summary"/>
      <sheetName val="Gaming+OEM detail"/>
      <sheetName val="Data Center detail"/>
      <sheetName val="Sheet1"/>
      <sheetName val="EPS Power"/>
      <sheetName val="Qualitative Tracker"/>
    </sheetNames>
    <sheetDataSet>
      <sheetData sheetId="0"/>
      <sheetData sheetId="1"/>
      <sheetData sheetId="2"/>
      <sheetData sheetId="3"/>
      <sheetData sheetId="4"/>
      <sheetData sheetId="5"/>
      <sheetData sheetId="6"/>
      <sheetData sheetId="7">
        <row r="68">
          <cell r="EY68">
            <v>265</v>
          </cell>
          <cell r="EZ68">
            <v>1755</v>
          </cell>
        </row>
        <row r="69">
          <cell r="EX69">
            <v>350</v>
          </cell>
          <cell r="EY69">
            <v>3350</v>
          </cell>
          <cell r="EZ69">
            <v>3550</v>
          </cell>
        </row>
        <row r="70">
          <cell r="EX70">
            <v>450</v>
          </cell>
          <cell r="EY70">
            <v>2680</v>
          </cell>
          <cell r="EZ70">
            <v>1120</v>
          </cell>
        </row>
        <row r="71">
          <cell r="EW71">
            <v>2655.2499999999995</v>
          </cell>
          <cell r="EX71">
            <v>4920.7199999999993</v>
          </cell>
          <cell r="EY71">
            <v>2900.7199999999993</v>
          </cell>
          <cell r="EZ71">
            <v>680.71999999999935</v>
          </cell>
        </row>
        <row r="72">
          <cell r="EW72">
            <v>1138</v>
          </cell>
          <cell r="EX72">
            <v>1686</v>
          </cell>
          <cell r="EY72">
            <v>198</v>
          </cell>
          <cell r="EZ72">
            <v>0</v>
          </cell>
        </row>
        <row r="73">
          <cell r="EW73">
            <v>654.75792689174204</v>
          </cell>
          <cell r="EX73">
            <v>0</v>
          </cell>
          <cell r="EY73">
            <v>0</v>
          </cell>
          <cell r="EZ73">
            <v>0</v>
          </cell>
        </row>
      </sheetData>
      <sheetData sheetId="8"/>
      <sheetData sheetId="9"/>
      <sheetData sheetId="10"/>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PU Forecast"/>
      <sheetName val="ASIC Forecast"/>
      <sheetName val="Bottoms up HBM Consumption"/>
      <sheetName val="Product Detail"/>
      <sheetName val="GPU_HBM_5.21.2026_Client"/>
    </sheetNames>
    <sheetDataSet>
      <sheetData sheetId="0"/>
      <sheetData sheetId="1">
        <row r="9">
          <cell r="G9">
            <v>250</v>
          </cell>
        </row>
        <row r="21">
          <cell r="G21">
            <v>85</v>
          </cell>
        </row>
      </sheetData>
      <sheetData sheetId="2"/>
      <sheetData sheetId="3"/>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pufinder.dev/gpu/b300" TargetMode="External"/><Relationship Id="rId1" Type="http://schemas.openxmlformats.org/officeDocument/2006/relationships/hyperlink" Target="https://developer.nvidia.com/deep-learning-performance-training-inference/ai-inference?ncid=GTC-NVQLDURW&amp;utm_source=chatgpt.com"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newsletter.semianalysis.com/p/are-open-models-catching-up"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9.xml.rels><?xml version="1.0" encoding="UTF-8" standalone="yes"?>
<Relationships xmlns="http://schemas.openxmlformats.org/package/2006/relationships"><Relationship Id="rId3" Type="http://schemas.openxmlformats.org/officeDocument/2006/relationships/hyperlink" Target="https://www.anthropic.com/news/anthropic-amazon-compute" TargetMode="External"/><Relationship Id="rId2" Type="http://schemas.openxmlformats.org/officeDocument/2006/relationships/hyperlink" Target="https://openai.com/index/aws-and-openai-partnership/" TargetMode="External"/><Relationship Id="rId1" Type="http://schemas.openxmlformats.org/officeDocument/2006/relationships/hyperlink" Target="https://openai.com/index/amazon-partnersh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4ABA1-6D42-4383-86FC-9B839DEC5831}">
  <sheetPr>
    <tabColor rgb="FF215C98"/>
  </sheetPr>
  <dimension ref="B2:U16"/>
  <sheetViews>
    <sheetView workbookViewId="0">
      <selection activeCell="I14" sqref="I14"/>
    </sheetView>
  </sheetViews>
  <sheetFormatPr defaultRowHeight="15" x14ac:dyDescent="0.25"/>
  <cols>
    <col min="4" max="4" width="16.5703125" customWidth="1"/>
    <col min="5" max="5" width="10.5703125" bestFit="1" customWidth="1"/>
    <col min="6" max="6" width="19.42578125" customWidth="1"/>
    <col min="7" max="7" width="15.28515625" customWidth="1"/>
    <col min="8" max="8" width="12.42578125" customWidth="1"/>
    <col min="9" max="9" width="15.5703125" customWidth="1"/>
    <col min="10" max="10" width="13.5703125" customWidth="1"/>
    <col min="11" max="11" width="13.42578125" customWidth="1"/>
    <col min="12" max="12" width="12.42578125" customWidth="1"/>
    <col min="13" max="13" width="13.5703125" customWidth="1"/>
  </cols>
  <sheetData>
    <row r="2" spans="2:21" x14ac:dyDescent="0.25">
      <c r="B2" s="3" t="s">
        <v>407</v>
      </c>
    </row>
    <row r="4" spans="2:21" x14ac:dyDescent="0.25">
      <c r="C4" s="3" t="s">
        <v>343</v>
      </c>
      <c r="D4" s="3" t="s">
        <v>344</v>
      </c>
      <c r="E4" s="3" t="s">
        <v>345</v>
      </c>
      <c r="F4" s="3" t="s">
        <v>331</v>
      </c>
      <c r="G4" s="3"/>
      <c r="H4" s="3" t="s">
        <v>347</v>
      </c>
      <c r="I4" s="3" t="s">
        <v>346</v>
      </c>
      <c r="J4" s="3" t="s">
        <v>348</v>
      </c>
      <c r="K4" s="3" t="s">
        <v>349</v>
      </c>
      <c r="L4" s="3" t="s">
        <v>350</v>
      </c>
      <c r="M4" s="3" t="s">
        <v>351</v>
      </c>
      <c r="N4" s="3" t="s">
        <v>352</v>
      </c>
      <c r="O4" s="3"/>
    </row>
    <row r="5" spans="2:21" x14ac:dyDescent="0.25">
      <c r="B5" t="s">
        <v>341</v>
      </c>
      <c r="C5">
        <v>1</v>
      </c>
      <c r="D5" s="15">
        <f>'Vera Rubin'!E52</f>
        <v>299376.29937629931</v>
      </c>
      <c r="E5">
        <f>'Vera Rubin'!E67</f>
        <v>51292.00693000693</v>
      </c>
      <c r="F5" s="192">
        <v>10</v>
      </c>
      <c r="H5" s="190">
        <v>0.8</v>
      </c>
      <c r="I5" s="187">
        <f>F5*8760*H5*D5/1000000</f>
        <v>20980.291060291056</v>
      </c>
    </row>
    <row r="6" spans="2:21" x14ac:dyDescent="0.25">
      <c r="B6" t="s">
        <v>85</v>
      </c>
      <c r="C6">
        <v>1</v>
      </c>
      <c r="D6" s="187">
        <f>'GB300 '!E52</f>
        <v>444444.44444444444</v>
      </c>
      <c r="E6" s="187">
        <f>'GB300 '!E67</f>
        <v>44768.83251028807</v>
      </c>
      <c r="F6" s="192">
        <v>1</v>
      </c>
      <c r="H6" s="190">
        <v>0.8</v>
      </c>
      <c r="I6" s="187">
        <f>F6*8760*H6*D6/1000000</f>
        <v>3114.6666666666665</v>
      </c>
      <c r="J6" s="187">
        <v>50</v>
      </c>
      <c r="K6" s="187">
        <f>J6*H6*8760/1000</f>
        <v>350.4</v>
      </c>
      <c r="L6" s="187">
        <v>1000</v>
      </c>
      <c r="M6" s="187">
        <f>I6-K6-L6</f>
        <v>1764.2666666666664</v>
      </c>
      <c r="N6" s="190">
        <f>IRR(P6:U6)</f>
        <v>-0.37551067638622715</v>
      </c>
      <c r="O6" s="190"/>
      <c r="P6">
        <f>-E6</f>
        <v>-44768.83251028807</v>
      </c>
      <c r="Q6" s="188">
        <f>M6</f>
        <v>1764.2666666666664</v>
      </c>
      <c r="R6">
        <f t="shared" ref="R6:U8" si="0">Q6</f>
        <v>1764.2666666666664</v>
      </c>
      <c r="S6">
        <f t="shared" si="0"/>
        <v>1764.2666666666664</v>
      </c>
      <c r="T6">
        <f t="shared" si="0"/>
        <v>1764.2666666666664</v>
      </c>
      <c r="U6">
        <f t="shared" si="0"/>
        <v>1764.2666666666664</v>
      </c>
    </row>
    <row r="7" spans="2:21" x14ac:dyDescent="0.25">
      <c r="B7" t="s">
        <v>55</v>
      </c>
      <c r="C7">
        <v>1</v>
      </c>
      <c r="D7" s="187">
        <f>TPUv7!E54</f>
        <v>708923.07692307688</v>
      </c>
      <c r="E7" s="187">
        <f>TPUv7!E69</f>
        <v>27228.224664615387</v>
      </c>
      <c r="F7" s="192">
        <v>3.5</v>
      </c>
      <c r="H7" s="190">
        <v>0.8</v>
      </c>
      <c r="I7" s="187">
        <f>F7*8760*H7*D7/1000000</f>
        <v>17388.46523076923</v>
      </c>
      <c r="J7" s="187">
        <v>50</v>
      </c>
      <c r="K7" s="187">
        <f>J7*H7*8760/1000</f>
        <v>350.4</v>
      </c>
      <c r="L7" s="187">
        <v>1000</v>
      </c>
      <c r="M7" s="187">
        <f>I7-K7-L7</f>
        <v>16038.065230769229</v>
      </c>
      <c r="N7" s="190">
        <f>IRR(P7:U7)</f>
        <v>0.51529251513126484</v>
      </c>
      <c r="O7" s="190"/>
      <c r="P7">
        <f>-E7</f>
        <v>-27228.224664615387</v>
      </c>
      <c r="Q7">
        <f>M7</f>
        <v>16038.065230769229</v>
      </c>
      <c r="R7">
        <f t="shared" si="0"/>
        <v>16038.065230769229</v>
      </c>
      <c r="S7">
        <f t="shared" si="0"/>
        <v>16038.065230769229</v>
      </c>
      <c r="T7">
        <f t="shared" si="0"/>
        <v>16038.065230769229</v>
      </c>
      <c r="U7">
        <f t="shared" si="0"/>
        <v>16038.065230769229</v>
      </c>
    </row>
    <row r="8" spans="2:21" x14ac:dyDescent="0.25">
      <c r="B8" t="s">
        <v>342</v>
      </c>
      <c r="C8">
        <v>1</v>
      </c>
      <c r="D8" s="187">
        <f>Trainium3!E53</f>
        <v>769230.76923076913</v>
      </c>
      <c r="E8" s="187">
        <f>Trainium3!E68</f>
        <v>20902.740384615383</v>
      </c>
      <c r="F8" s="192">
        <v>2</v>
      </c>
      <c r="H8" s="190">
        <v>0.8</v>
      </c>
      <c r="I8" s="187">
        <f>F8*8760*H8*D8/1000000</f>
        <v>10781.538461538459</v>
      </c>
      <c r="J8" s="187">
        <v>50</v>
      </c>
      <c r="K8" s="187">
        <f>J8*H8*8760/1000</f>
        <v>350.4</v>
      </c>
      <c r="L8" s="187">
        <v>1000</v>
      </c>
      <c r="M8" s="187">
        <f>I8-K8-L8</f>
        <v>9431.1384615384595</v>
      </c>
      <c r="N8" s="190">
        <f>IRR(P8:U8)</f>
        <v>0.35090704108514825</v>
      </c>
      <c r="O8" s="190"/>
      <c r="P8">
        <f>-E8</f>
        <v>-20902.740384615383</v>
      </c>
      <c r="Q8">
        <f>M8</f>
        <v>9431.1384615384595</v>
      </c>
      <c r="R8">
        <f t="shared" si="0"/>
        <v>9431.1384615384595</v>
      </c>
      <c r="S8">
        <f t="shared" si="0"/>
        <v>9431.1384615384595</v>
      </c>
      <c r="T8">
        <f t="shared" si="0"/>
        <v>9431.1384615384595</v>
      </c>
      <c r="U8">
        <f t="shared" si="0"/>
        <v>9431.1384615384595</v>
      </c>
    </row>
    <row r="10" spans="2:21" x14ac:dyDescent="0.25">
      <c r="B10" s="3" t="s">
        <v>408</v>
      </c>
    </row>
    <row r="12" spans="2:21" x14ac:dyDescent="0.25">
      <c r="C12" s="3" t="s">
        <v>343</v>
      </c>
      <c r="D12" s="3" t="s">
        <v>344</v>
      </c>
      <c r="E12" s="3" t="s">
        <v>345</v>
      </c>
      <c r="F12" s="3" t="s">
        <v>338</v>
      </c>
      <c r="G12" s="3" t="s">
        <v>409</v>
      </c>
      <c r="H12" s="3" t="s">
        <v>347</v>
      </c>
    </row>
    <row r="13" spans="2:21" x14ac:dyDescent="0.25">
      <c r="B13" t="s">
        <v>341</v>
      </c>
    </row>
    <row r="14" spans="2:21" x14ac:dyDescent="0.25">
      <c r="B14" t="s">
        <v>85</v>
      </c>
      <c r="C14">
        <v>1</v>
      </c>
      <c r="D14" s="188">
        <f>D6</f>
        <v>444444.44444444444</v>
      </c>
      <c r="E14" s="188">
        <f>E6</f>
        <v>44768.83251028807</v>
      </c>
      <c r="F14" s="192">
        <v>0.12</v>
      </c>
      <c r="G14">
        <f>'Token throughput matrix'!C3</f>
        <v>2644</v>
      </c>
      <c r="H14" s="190">
        <v>0.7</v>
      </c>
      <c r="I14" s="198">
        <f>(F14/1000000)*(G14*60*60*8760)*D14*H14/1000000</f>
        <v>3112.8975359999999</v>
      </c>
      <c r="J14" s="187">
        <v>50</v>
      </c>
      <c r="K14" s="187">
        <f>J14*H14*8760/1000</f>
        <v>306.60000000000002</v>
      </c>
      <c r="L14" s="187">
        <v>1000</v>
      </c>
      <c r="M14" s="187">
        <f>I14-K14-L14</f>
        <v>1806.297536</v>
      </c>
      <c r="N14" s="190">
        <f>IRR(P14:U14)</f>
        <v>-0.37168699326858456</v>
      </c>
      <c r="O14" s="190"/>
      <c r="P14">
        <f>-E14</f>
        <v>-44768.83251028807</v>
      </c>
      <c r="Q14" s="188">
        <f>M14</f>
        <v>1806.297536</v>
      </c>
      <c r="R14">
        <f>Q14</f>
        <v>1806.297536</v>
      </c>
      <c r="S14">
        <f>R14</f>
        <v>1806.297536</v>
      </c>
      <c r="T14">
        <f>S14</f>
        <v>1806.297536</v>
      </c>
      <c r="U14">
        <f>T14</f>
        <v>1806.297536</v>
      </c>
    </row>
    <row r="15" spans="2:21" x14ac:dyDescent="0.25">
      <c r="B15" t="s">
        <v>55</v>
      </c>
    </row>
    <row r="16" spans="2:21" x14ac:dyDescent="0.25">
      <c r="B16" t="s">
        <v>342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82966-ED72-4B0D-999E-3DFD54321F37}">
  <sheetPr>
    <tabColor rgb="FF215C98"/>
  </sheetPr>
  <dimension ref="B2:F32"/>
  <sheetViews>
    <sheetView workbookViewId="0">
      <selection activeCell="K13" sqref="K13"/>
    </sheetView>
  </sheetViews>
  <sheetFormatPr defaultRowHeight="15" x14ac:dyDescent="0.25"/>
  <sheetData>
    <row r="2" spans="2:6" x14ac:dyDescent="0.25">
      <c r="B2" s="3" t="s">
        <v>423</v>
      </c>
    </row>
    <row r="3" spans="2:6" x14ac:dyDescent="0.25">
      <c r="C3" t="s">
        <v>426</v>
      </c>
    </row>
    <row r="4" spans="2:6" x14ac:dyDescent="0.25">
      <c r="C4" t="s">
        <v>427</v>
      </c>
    </row>
    <row r="5" spans="2:6" x14ac:dyDescent="0.25">
      <c r="C5" t="s">
        <v>429</v>
      </c>
      <c r="F5" s="191" t="s">
        <v>428</v>
      </c>
    </row>
    <row r="15" spans="2:6" x14ac:dyDescent="0.25">
      <c r="B15" s="3" t="s">
        <v>424</v>
      </c>
    </row>
    <row r="16" spans="2:6" x14ac:dyDescent="0.25">
      <c r="B16" s="3"/>
      <c r="C16" t="s">
        <v>443</v>
      </c>
    </row>
    <row r="17" spans="2:6" x14ac:dyDescent="0.25">
      <c r="C17" t="s">
        <v>430</v>
      </c>
    </row>
    <row r="18" spans="2:6" x14ac:dyDescent="0.25">
      <c r="C18" t="s">
        <v>191</v>
      </c>
    </row>
    <row r="19" spans="2:6" x14ac:dyDescent="0.25">
      <c r="C19" t="s">
        <v>32</v>
      </c>
    </row>
    <row r="20" spans="2:6" x14ac:dyDescent="0.25">
      <c r="C20" t="s">
        <v>431</v>
      </c>
    </row>
    <row r="21" spans="2:6" x14ac:dyDescent="0.25">
      <c r="C21" t="s">
        <v>432</v>
      </c>
      <c r="F21" s="191" t="s">
        <v>433</v>
      </c>
    </row>
    <row r="26" spans="2:6" x14ac:dyDescent="0.25">
      <c r="B26" s="3" t="s">
        <v>425</v>
      </c>
    </row>
    <row r="27" spans="2:6" x14ac:dyDescent="0.25">
      <c r="B27" s="3"/>
      <c r="C27" t="s">
        <v>443</v>
      </c>
    </row>
    <row r="28" spans="2:6" x14ac:dyDescent="0.25">
      <c r="C28" t="s">
        <v>434</v>
      </c>
    </row>
    <row r="29" spans="2:6" x14ac:dyDescent="0.25">
      <c r="C29" t="s">
        <v>435</v>
      </c>
    </row>
    <row r="30" spans="2:6" x14ac:dyDescent="0.25">
      <c r="C30" t="s">
        <v>436</v>
      </c>
    </row>
    <row r="31" spans="2:6" x14ac:dyDescent="0.25">
      <c r="C31" t="s">
        <v>437</v>
      </c>
    </row>
    <row r="32" spans="2:6" x14ac:dyDescent="0.25">
      <c r="C32" t="s">
        <v>40</v>
      </c>
    </row>
  </sheetData>
  <hyperlinks>
    <hyperlink ref="F5" r:id="rId1" display="https://developer.nvidia.com/deep-learning-performance-training-inference/ai-inference?ncid=GTC-NVQLDURW&amp;utm_source=chatgpt.com" xr:uid="{D1EE1C5E-06A6-4A89-9950-37F510CE5E44}"/>
    <hyperlink ref="F21" r:id="rId2" display="https://gpufinder.dev/gpu/b300" xr:uid="{0788B16B-0FC9-4F40-AE5A-82B03210F58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26097-52D4-46D1-889E-4DCDD54BF831}">
  <sheetPr>
    <tabColor rgb="FF215C98"/>
  </sheetPr>
  <dimension ref="B2:C11"/>
  <sheetViews>
    <sheetView workbookViewId="0">
      <selection activeCell="C6" sqref="C6"/>
    </sheetView>
  </sheetViews>
  <sheetFormatPr defaultRowHeight="15" x14ac:dyDescent="0.25"/>
  <cols>
    <col min="2" max="2" width="27.7109375" customWidth="1"/>
    <col min="3" max="3" width="16.85546875" bestFit="1" customWidth="1"/>
  </cols>
  <sheetData>
    <row r="2" spans="2:3" x14ac:dyDescent="0.25">
      <c r="B2" t="s">
        <v>85</v>
      </c>
    </row>
    <row r="3" spans="2:3" x14ac:dyDescent="0.25">
      <c r="B3" t="s">
        <v>343</v>
      </c>
      <c r="C3">
        <v>1</v>
      </c>
    </row>
    <row r="4" spans="2:3" x14ac:dyDescent="0.25">
      <c r="B4" t="s">
        <v>60</v>
      </c>
      <c r="C4" s="15">
        <f>'GB300 '!E52</f>
        <v>444444.44444444444</v>
      </c>
    </row>
    <row r="5" spans="2:3" x14ac:dyDescent="0.25">
      <c r="B5" t="s">
        <v>404</v>
      </c>
      <c r="C5" s="192">
        <v>1</v>
      </c>
    </row>
    <row r="6" spans="2:3" x14ac:dyDescent="0.25">
      <c r="B6" t="s">
        <v>347</v>
      </c>
      <c r="C6" s="190">
        <v>0.8</v>
      </c>
    </row>
    <row r="7" spans="2:3" x14ac:dyDescent="0.25">
      <c r="B7" t="s">
        <v>444</v>
      </c>
      <c r="C7" s="187">
        <f>C4*C5*8760*C6</f>
        <v>3114666666.666667</v>
      </c>
    </row>
    <row r="9" spans="2:3" x14ac:dyDescent="0.25">
      <c r="B9" t="s">
        <v>405</v>
      </c>
      <c r="C9" s="192">
        <f>C7/(C3*1000000000)</f>
        <v>3.1146666666666669</v>
      </c>
    </row>
    <row r="11" spans="2:3" x14ac:dyDescent="0.25">
      <c r="C11">
        <f>C5/C9</f>
        <v>0.32106164383561642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7B54A-BF7C-4526-98F9-15D2D691EDAA}">
  <sheetPr>
    <tabColor rgb="FF215C98"/>
  </sheetPr>
  <dimension ref="B2:B14"/>
  <sheetViews>
    <sheetView workbookViewId="0">
      <selection activeCell="N16" sqref="N16"/>
    </sheetView>
  </sheetViews>
  <sheetFormatPr defaultRowHeight="15" x14ac:dyDescent="0.25"/>
  <sheetData>
    <row r="2" spans="2:2" x14ac:dyDescent="0.25">
      <c r="B2" t="s">
        <v>371</v>
      </c>
    </row>
    <row r="14" spans="2:2" x14ac:dyDescent="0.25">
      <c r="B14" t="s">
        <v>345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C98FE-2CDE-4ED1-B6E3-5828F23680A9}">
  <sheetPr>
    <tabColor rgb="FF215C98"/>
  </sheetPr>
  <dimension ref="B1:G74"/>
  <sheetViews>
    <sheetView showGridLines="0" topLeftCell="A45" workbookViewId="0">
      <selection activeCell="G61" sqref="G61"/>
    </sheetView>
  </sheetViews>
  <sheetFormatPr defaultRowHeight="15" outlineLevelRow="2" x14ac:dyDescent="0.25"/>
  <cols>
    <col min="2" max="2" width="70.85546875" bestFit="1" customWidth="1"/>
    <col min="5" max="5" width="18.28515625" bestFit="1" customWidth="1"/>
    <col min="6" max="6" width="17.28515625" bestFit="1" customWidth="1"/>
    <col min="7" max="7" width="10.85546875" bestFit="1" customWidth="1"/>
  </cols>
  <sheetData>
    <row r="1" spans="2:6" ht="15.75" thickBot="1" x14ac:dyDescent="0.3">
      <c r="B1" s="3"/>
    </row>
    <row r="2" spans="2:6" ht="15.75" thickBot="1" x14ac:dyDescent="0.3">
      <c r="B2" s="169" t="s">
        <v>199</v>
      </c>
      <c r="C2" s="182">
        <v>1000</v>
      </c>
      <c r="F2" s="56">
        <v>10</v>
      </c>
    </row>
    <row r="3" spans="2:6" x14ac:dyDescent="0.25">
      <c r="B3" s="3"/>
      <c r="C3" s="183"/>
      <c r="F3" s="56">
        <v>1000</v>
      </c>
    </row>
    <row r="4" spans="2:6" x14ac:dyDescent="0.25">
      <c r="B4" s="3"/>
    </row>
    <row r="5" spans="2:6" ht="19.5" x14ac:dyDescent="0.3">
      <c r="B5" s="59" t="s">
        <v>201</v>
      </c>
    </row>
    <row r="6" spans="2:6" ht="15.75" thickBot="1" x14ac:dyDescent="0.3"/>
    <row r="7" spans="2:6" ht="15.75" hidden="1" outlineLevel="1" thickBot="1" x14ac:dyDescent="0.3">
      <c r="B7" t="s">
        <v>309</v>
      </c>
      <c r="E7" s="60">
        <f>'[17]Trainium Rack Cost (64)'!E8</f>
        <v>64</v>
      </c>
    </row>
    <row r="8" spans="2:6" ht="15.75" hidden="1" outlineLevel="1" thickBot="1" x14ac:dyDescent="0.3"/>
    <row r="9" spans="2:6" ht="15.75" hidden="1" outlineLevel="1" thickBot="1" x14ac:dyDescent="0.3">
      <c r="B9" t="s">
        <v>310</v>
      </c>
      <c r="E9" s="62">
        <f>'[17]Trainium Rack Cost (64)'!D8</f>
        <v>5760</v>
      </c>
    </row>
    <row r="10" spans="2:6" ht="15.75" hidden="1" outlineLevel="1" thickBot="1" x14ac:dyDescent="0.3">
      <c r="E10" s="62"/>
    </row>
    <row r="11" spans="2:6" ht="15.75" hidden="1" outlineLevel="1" thickBot="1" x14ac:dyDescent="0.3">
      <c r="B11" s="63" t="s">
        <v>204</v>
      </c>
      <c r="C11" s="64"/>
      <c r="D11" s="64"/>
      <c r="E11" s="65">
        <f>(E14*E15)</f>
        <v>3168</v>
      </c>
    </row>
    <row r="12" spans="2:6" ht="15.75" hidden="1" outlineLevel="1" thickBot="1" x14ac:dyDescent="0.3">
      <c r="B12" s="66" t="s">
        <v>311</v>
      </c>
      <c r="E12" s="171">
        <f>E11/E9</f>
        <v>0.55000000000000004</v>
      </c>
    </row>
    <row r="13" spans="2:6" ht="15.75" hidden="1" outlineLevel="1" thickBot="1" x14ac:dyDescent="0.3">
      <c r="B13" s="68" t="s">
        <v>312</v>
      </c>
      <c r="E13" s="69">
        <f>((E11/1000000*E53)+(E23*E54))/E68</f>
        <v>0.1568252230453773</v>
      </c>
    </row>
    <row r="14" spans="2:6" ht="15.75" hidden="1" outlineLevel="1" thickBot="1" x14ac:dyDescent="0.3">
      <c r="B14" s="66" t="s">
        <v>313</v>
      </c>
      <c r="D14" s="70"/>
      <c r="E14" s="71">
        <v>144</v>
      </c>
    </row>
    <row r="15" spans="2:6" ht="15.75" hidden="1" outlineLevel="1" thickBot="1" x14ac:dyDescent="0.3">
      <c r="B15" s="66" t="s">
        <v>296</v>
      </c>
      <c r="E15" s="72">
        <v>22</v>
      </c>
    </row>
    <row r="16" spans="2:6" ht="15.75" hidden="1" outlineLevel="1" thickBot="1" x14ac:dyDescent="0.3"/>
    <row r="17" spans="2:5" ht="15.75" hidden="1" outlineLevel="1" thickBot="1" x14ac:dyDescent="0.3">
      <c r="B17" s="73" t="s">
        <v>314</v>
      </c>
      <c r="C17" s="74"/>
      <c r="D17" s="74"/>
      <c r="E17" s="75">
        <f>(E7*E9)/1000000</f>
        <v>0.36864000000000002</v>
      </c>
    </row>
    <row r="18" spans="2:5" ht="15.75" hidden="1" outlineLevel="1" thickBot="1" x14ac:dyDescent="0.3">
      <c r="B18" s="66" t="s">
        <v>210</v>
      </c>
      <c r="E18" s="76">
        <f>E17/E36</f>
        <v>0.46212861978187292</v>
      </c>
    </row>
    <row r="19" spans="2:5" ht="15.75" hidden="1" outlineLevel="1" thickBot="1" x14ac:dyDescent="0.3"/>
    <row r="20" spans="2:5" ht="15.75" hidden="1" outlineLevel="1" thickBot="1" x14ac:dyDescent="0.3">
      <c r="B20" t="s">
        <v>211</v>
      </c>
      <c r="E20" s="77">
        <f>E36-E17</f>
        <v>0.42905999999999994</v>
      </c>
    </row>
    <row r="21" spans="2:5" ht="15.75" hidden="1" outlineLevel="1" thickBot="1" x14ac:dyDescent="0.3">
      <c r="B21" s="66" t="s">
        <v>210</v>
      </c>
      <c r="E21" s="76">
        <f>E20/E36</f>
        <v>0.53787138021812708</v>
      </c>
    </row>
    <row r="22" spans="2:5" ht="15.75" hidden="1" outlineLevel="1" thickBot="1" x14ac:dyDescent="0.3">
      <c r="B22" s="66"/>
      <c r="E22" s="76"/>
    </row>
    <row r="23" spans="2:5" ht="15.75" hidden="1" outlineLevel="2" thickBot="1" x14ac:dyDescent="0.3">
      <c r="B23" s="78" t="s">
        <v>243</v>
      </c>
      <c r="C23" s="64"/>
      <c r="D23" s="64"/>
      <c r="E23" s="122">
        <f>(E26*E25)/1000000</f>
        <v>6.9983999999999991E-2</v>
      </c>
    </row>
    <row r="24" spans="2:5" ht="15.75" hidden="1" outlineLevel="2" thickBot="1" x14ac:dyDescent="0.3">
      <c r="B24" s="80" t="s">
        <v>315</v>
      </c>
      <c r="E24" s="67">
        <f>E23/E17</f>
        <v>0.18984374999999995</v>
      </c>
    </row>
    <row r="25" spans="2:5" ht="15.75" hidden="1" outlineLevel="2" thickBot="1" x14ac:dyDescent="0.3">
      <c r="B25" s="80" t="s">
        <v>299</v>
      </c>
      <c r="E25" s="83">
        <f>E30/2*512</f>
        <v>9216</v>
      </c>
    </row>
    <row r="26" spans="2:5" ht="15.75" hidden="1" outlineLevel="2" thickBot="1" x14ac:dyDescent="0.3">
      <c r="B26" s="80" t="s">
        <v>300</v>
      </c>
      <c r="E26" s="172">
        <v>7.5937499999999982</v>
      </c>
    </row>
    <row r="27" spans="2:5" ht="15.75" hidden="1" outlineLevel="2" thickBot="1" x14ac:dyDescent="0.3">
      <c r="B27" s="80"/>
      <c r="E27" s="76"/>
    </row>
    <row r="28" spans="2:5" ht="15.75" hidden="1" outlineLevel="2" thickBot="1" x14ac:dyDescent="0.3">
      <c r="B28" s="78" t="s">
        <v>214</v>
      </c>
      <c r="C28" s="64"/>
      <c r="D28" s="64"/>
      <c r="E28" s="122">
        <f>(E30*E31)/1000000</f>
        <v>7.4649599999999997E-2</v>
      </c>
    </row>
    <row r="29" spans="2:5" ht="15.75" hidden="1" outlineLevel="2" thickBot="1" x14ac:dyDescent="0.3">
      <c r="B29" s="80" t="s">
        <v>315</v>
      </c>
      <c r="E29" s="67">
        <f>E28/E17</f>
        <v>0.20249999999999999</v>
      </c>
    </row>
    <row r="30" spans="2:5" ht="15.75" hidden="1" outlineLevel="2" thickBot="1" x14ac:dyDescent="0.3">
      <c r="B30" s="80" t="s">
        <v>215</v>
      </c>
      <c r="E30" s="184">
        <v>36</v>
      </c>
    </row>
    <row r="31" spans="2:5" ht="15.75" hidden="1" outlineLevel="2" thickBot="1" x14ac:dyDescent="0.3">
      <c r="B31" s="80" t="s">
        <v>244</v>
      </c>
      <c r="E31" s="173">
        <v>2073.6</v>
      </c>
    </row>
    <row r="32" spans="2:5" ht="15.75" hidden="1" outlineLevel="2" thickBot="1" x14ac:dyDescent="0.3">
      <c r="B32" s="80"/>
      <c r="E32" s="76"/>
    </row>
    <row r="33" spans="2:5" ht="15.75" hidden="1" outlineLevel="2" thickBot="1" x14ac:dyDescent="0.3">
      <c r="B33" s="78" t="s">
        <v>217</v>
      </c>
      <c r="C33" s="64"/>
      <c r="D33" s="64"/>
      <c r="E33" s="122">
        <f>E17*E34</f>
        <v>0.258048</v>
      </c>
    </row>
    <row r="34" spans="2:5" ht="15.75" hidden="1" outlineLevel="2" thickBot="1" x14ac:dyDescent="0.3">
      <c r="B34" s="80" t="s">
        <v>315</v>
      </c>
      <c r="E34" s="174">
        <v>0.7</v>
      </c>
    </row>
    <row r="35" spans="2:5" ht="15.75" hidden="1" outlineLevel="2" thickBot="1" x14ac:dyDescent="0.3">
      <c r="B35" s="80"/>
      <c r="E35" s="76"/>
    </row>
    <row r="36" spans="2:5" ht="15.75" collapsed="1" thickBot="1" x14ac:dyDescent="0.3">
      <c r="B36" s="73" t="s">
        <v>218</v>
      </c>
      <c r="C36" s="74"/>
      <c r="D36" s="74"/>
      <c r="E36" s="75">
        <f>'[17]Trainium Rack Cost (64)'!F21/1000000</f>
        <v>0.79769999999999996</v>
      </c>
    </row>
    <row r="37" spans="2:5" ht="15.75" outlineLevel="1" thickBot="1" x14ac:dyDescent="0.3"/>
    <row r="38" spans="2:5" ht="15.75" outlineLevel="1" thickBot="1" x14ac:dyDescent="0.3">
      <c r="B38" s="3" t="s">
        <v>219</v>
      </c>
      <c r="E38" s="86">
        <f>E7</f>
        <v>64</v>
      </c>
    </row>
    <row r="39" spans="2:5" ht="15.75" outlineLevel="1" thickBot="1" x14ac:dyDescent="0.3"/>
    <row r="40" spans="2:5" ht="15.75" outlineLevel="1" thickBot="1" x14ac:dyDescent="0.3">
      <c r="B40" t="s">
        <v>220</v>
      </c>
      <c r="E40" s="87">
        <v>0.75</v>
      </c>
    </row>
    <row r="41" spans="2:5" outlineLevel="1" x14ac:dyDescent="0.25"/>
    <row r="42" spans="2:5" outlineLevel="1" x14ac:dyDescent="0.25">
      <c r="B42" t="s">
        <v>221</v>
      </c>
      <c r="E42" s="89">
        <f>E38*8.76*E40</f>
        <v>420.48</v>
      </c>
    </row>
    <row r="43" spans="2:5" ht="15.75" outlineLevel="1" thickBot="1" x14ac:dyDescent="0.3"/>
    <row r="44" spans="2:5" ht="15.75" outlineLevel="1" thickBot="1" x14ac:dyDescent="0.3">
      <c r="B44" t="s">
        <v>222</v>
      </c>
      <c r="E44" s="86">
        <v>1.3</v>
      </c>
    </row>
    <row r="45" spans="2:5" outlineLevel="1" x14ac:dyDescent="0.25"/>
    <row r="46" spans="2:5" outlineLevel="1" x14ac:dyDescent="0.25">
      <c r="B46" s="3" t="s">
        <v>223</v>
      </c>
      <c r="E46" s="89">
        <f>E42*E44</f>
        <v>546.62400000000002</v>
      </c>
    </row>
    <row r="47" spans="2:5" ht="15.75" outlineLevel="1" thickBot="1" x14ac:dyDescent="0.3"/>
    <row r="48" spans="2:5" ht="15.75" outlineLevel="1" thickBot="1" x14ac:dyDescent="0.3">
      <c r="B48" s="3" t="s">
        <v>224</v>
      </c>
      <c r="E48" s="90">
        <v>110</v>
      </c>
    </row>
    <row r="49" spans="2:6" ht="15.75" outlineLevel="1" thickBot="1" x14ac:dyDescent="0.3"/>
    <row r="50" spans="2:6" ht="15.75" outlineLevel="1" thickBot="1" x14ac:dyDescent="0.3">
      <c r="B50" s="73" t="s">
        <v>225</v>
      </c>
      <c r="C50" s="74"/>
      <c r="D50" s="74"/>
      <c r="E50" s="91">
        <f>E46*E48</f>
        <v>60128.639999999999</v>
      </c>
    </row>
    <row r="51" spans="2:6" outlineLevel="1" x14ac:dyDescent="0.25">
      <c r="E51" s="92"/>
    </row>
    <row r="52" spans="2:6" outlineLevel="1" x14ac:dyDescent="0.25">
      <c r="B52" t="s">
        <v>316</v>
      </c>
      <c r="E52" s="89">
        <f>C2/Trainium3!E44</f>
        <v>769.23076923076917</v>
      </c>
    </row>
    <row r="53" spans="2:6" outlineLevel="1" x14ac:dyDescent="0.25">
      <c r="B53" t="s">
        <v>317</v>
      </c>
      <c r="E53" s="93">
        <f>((E52*1000)/E38*E7)</f>
        <v>769230.76923076913</v>
      </c>
    </row>
    <row r="54" spans="2:6" outlineLevel="1" x14ac:dyDescent="0.25">
      <c r="B54" t="s">
        <v>228</v>
      </c>
      <c r="E54" s="89">
        <f>E53/E7</f>
        <v>12019.230769230768</v>
      </c>
    </row>
    <row r="55" spans="2:6" ht="15.75" thickBot="1" x14ac:dyDescent="0.3">
      <c r="E55" s="94"/>
    </row>
    <row r="56" spans="2:6" ht="15.75" thickBot="1" x14ac:dyDescent="0.3">
      <c r="B56" s="95" t="s">
        <v>318</v>
      </c>
      <c r="C56" s="96"/>
      <c r="D56" s="96"/>
      <c r="E56" s="97">
        <f>E17*E54</f>
        <v>4430.7692307692305</v>
      </c>
    </row>
    <row r="57" spans="2:6" ht="15.75" thickBot="1" x14ac:dyDescent="0.3">
      <c r="B57" s="73" t="s">
        <v>319</v>
      </c>
      <c r="C57" s="74"/>
      <c r="D57" s="74"/>
      <c r="E57" s="175">
        <f>E54*E36</f>
        <v>9587.7403846153829</v>
      </c>
    </row>
    <row r="58" spans="2:6" ht="15.75" hidden="1" outlineLevel="1" thickBot="1" x14ac:dyDescent="0.3">
      <c r="B58" s="100" t="s">
        <v>231</v>
      </c>
      <c r="C58" s="101"/>
      <c r="D58" s="101"/>
      <c r="E58" s="102">
        <f>E54*E50/1000000</f>
        <v>722.69999999999993</v>
      </c>
    </row>
    <row r="59" spans="2:6" hidden="1" outlineLevel="1" x14ac:dyDescent="0.25">
      <c r="E59" s="109"/>
    </row>
    <row r="60" spans="2:6" ht="15.75" hidden="1" outlineLevel="1" thickBot="1" x14ac:dyDescent="0.3">
      <c r="B60" s="73" t="s">
        <v>320</v>
      </c>
      <c r="C60" s="74"/>
      <c r="D60" s="74"/>
      <c r="E60" s="103">
        <f>E58/E56</f>
        <v>0.163109375</v>
      </c>
    </row>
    <row r="61" spans="2:6" collapsed="1" x14ac:dyDescent="0.25"/>
    <row r="62" spans="2:6" ht="19.5" x14ac:dyDescent="0.3">
      <c r="B62" s="59" t="s">
        <v>233</v>
      </c>
      <c r="E62" s="104"/>
    </row>
    <row r="63" spans="2:6" outlineLevel="1" x14ac:dyDescent="0.25">
      <c r="B63" t="s">
        <v>234</v>
      </c>
      <c r="E63" s="105">
        <f>AVERAGE('[17]Outside Rack Cost Backup'!$C$5:$C$6)</f>
        <v>11.315000000000001</v>
      </c>
      <c r="F63" s="70"/>
    </row>
    <row r="64" spans="2:6" ht="15.75" outlineLevel="1" thickBot="1" x14ac:dyDescent="0.3">
      <c r="B64" t="s">
        <v>235</v>
      </c>
      <c r="E64" s="89">
        <f>$C$2</f>
        <v>1000</v>
      </c>
      <c r="F64" s="70"/>
    </row>
    <row r="65" spans="2:7" ht="15.75" thickBot="1" x14ac:dyDescent="0.3">
      <c r="B65" s="73" t="s">
        <v>236</v>
      </c>
      <c r="C65" s="74"/>
      <c r="D65" s="74"/>
      <c r="E65" s="98">
        <f>(E63*E64)</f>
        <v>11315.000000000002</v>
      </c>
    </row>
    <row r="66" spans="2:7" x14ac:dyDescent="0.25">
      <c r="B66" s="3"/>
      <c r="E66" s="176"/>
    </row>
    <row r="67" spans="2:7" ht="20.25" thickBot="1" x14ac:dyDescent="0.35">
      <c r="B67" s="59" t="s">
        <v>237</v>
      </c>
      <c r="E67" s="106"/>
    </row>
    <row r="68" spans="2:7" ht="15.75" thickBot="1" x14ac:dyDescent="0.3">
      <c r="B68" s="73" t="s">
        <v>238</v>
      </c>
      <c r="C68" s="74"/>
      <c r="D68" s="74"/>
      <c r="E68" s="98">
        <f>E57+E65</f>
        <v>20902.740384615383</v>
      </c>
      <c r="G68" s="92"/>
    </row>
    <row r="69" spans="2:7" x14ac:dyDescent="0.25">
      <c r="B69" s="3"/>
      <c r="E69" s="176"/>
    </row>
    <row r="70" spans="2:7" x14ac:dyDescent="0.25">
      <c r="B70" s="3"/>
      <c r="E70" s="176"/>
    </row>
    <row r="71" spans="2:7" outlineLevel="1" x14ac:dyDescent="0.25">
      <c r="B71" s="112" t="s">
        <v>321</v>
      </c>
      <c r="C71" s="113"/>
      <c r="D71" s="113"/>
      <c r="E71" s="177">
        <v>2517</v>
      </c>
    </row>
    <row r="72" spans="2:7" outlineLevel="1" x14ac:dyDescent="0.25">
      <c r="B72" s="115" t="s">
        <v>322</v>
      </c>
      <c r="C72" s="116"/>
      <c r="D72" s="116"/>
      <c r="E72" s="178">
        <f>E71*E7</f>
        <v>161088</v>
      </c>
    </row>
    <row r="73" spans="2:7" ht="15.75" outlineLevel="1" thickBot="1" x14ac:dyDescent="0.3">
      <c r="E73" s="109"/>
    </row>
    <row r="74" spans="2:7" ht="15.75" outlineLevel="1" thickBot="1" x14ac:dyDescent="0.3">
      <c r="B74" s="179" t="s">
        <v>241</v>
      </c>
      <c r="C74" s="180"/>
      <c r="D74" s="180"/>
      <c r="E74" s="181">
        <f>(E72)/(E38*1000)</f>
        <v>2.5169999999999999</v>
      </c>
    </row>
  </sheetData>
  <dataValidations count="1">
    <dataValidation type="list" allowBlank="1" showInputMessage="1" showErrorMessage="1" sqref="C2" xr:uid="{9E504687-115D-4D30-AB9F-9F9A6649F1E1}">
      <formula1>$F$2:$F$3</formula1>
    </dataValidation>
  </dataValidation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1CD00-8393-44FF-8663-20342FE97FAD}">
  <sheetPr>
    <tabColor rgb="FF215C98"/>
  </sheetPr>
  <dimension ref="B1:F74"/>
  <sheetViews>
    <sheetView showGridLines="0" topLeftCell="A50" workbookViewId="0">
      <selection activeCell="I52" sqref="I52"/>
    </sheetView>
  </sheetViews>
  <sheetFormatPr defaultRowHeight="15" outlineLevelRow="1" x14ac:dyDescent="0.25"/>
  <cols>
    <col min="2" max="2" width="70.85546875" bestFit="1" customWidth="1"/>
    <col min="5" max="5" width="18.28515625" bestFit="1" customWidth="1"/>
    <col min="6" max="6" width="17.28515625" bestFit="1" customWidth="1"/>
  </cols>
  <sheetData>
    <row r="1" spans="2:6" ht="15.75" thickBot="1" x14ac:dyDescent="0.3">
      <c r="B1" s="3"/>
    </row>
    <row r="2" spans="2:6" ht="15.75" thickBot="1" x14ac:dyDescent="0.3">
      <c r="B2" s="169" t="s">
        <v>199</v>
      </c>
      <c r="C2" s="170">
        <v>1000</v>
      </c>
      <c r="F2" s="56">
        <v>10</v>
      </c>
    </row>
    <row r="3" spans="2:6" x14ac:dyDescent="0.25">
      <c r="B3" s="3"/>
      <c r="F3" s="56">
        <v>1000</v>
      </c>
    </row>
    <row r="4" spans="2:6" x14ac:dyDescent="0.25">
      <c r="B4" s="3"/>
    </row>
    <row r="5" spans="2:6" ht="19.5" x14ac:dyDescent="0.3">
      <c r="B5" s="59" t="s">
        <v>201</v>
      </c>
    </row>
    <row r="6" spans="2:6" hidden="1" outlineLevel="1" x14ac:dyDescent="0.25"/>
    <row r="7" spans="2:6" ht="15.75" hidden="1" outlineLevel="1" thickBot="1" x14ac:dyDescent="0.3">
      <c r="B7" t="s">
        <v>292</v>
      </c>
      <c r="E7" s="60">
        <f>'[17]TPUv7 Rack Cost Template'!D8</f>
        <v>64</v>
      </c>
    </row>
    <row r="8" spans="2:6" hidden="1" outlineLevel="1" x14ac:dyDescent="0.25"/>
    <row r="9" spans="2:6" hidden="1" outlineLevel="1" x14ac:dyDescent="0.25">
      <c r="B9" t="s">
        <v>293</v>
      </c>
      <c r="E9" s="62">
        <f>'[17]TPUv7 Rack Cost Template'!C8</f>
        <v>15840</v>
      </c>
    </row>
    <row r="10" spans="2:6" hidden="1" outlineLevel="1" x14ac:dyDescent="0.25">
      <c r="E10" s="62"/>
    </row>
    <row r="11" spans="2:6" hidden="1" outlineLevel="1" x14ac:dyDescent="0.25">
      <c r="B11" s="63" t="s">
        <v>204</v>
      </c>
      <c r="C11" s="64"/>
      <c r="D11" s="64"/>
      <c r="E11" s="65">
        <f>(E15*E14)</f>
        <v>4224</v>
      </c>
    </row>
    <row r="12" spans="2:6" hidden="1" outlineLevel="1" x14ac:dyDescent="0.25">
      <c r="B12" s="66" t="s">
        <v>294</v>
      </c>
      <c r="E12" s="67">
        <f>E11/E9</f>
        <v>0.26666666666666666</v>
      </c>
    </row>
    <row r="13" spans="2:6" hidden="1" outlineLevel="1" x14ac:dyDescent="0.25">
      <c r="B13" s="68" t="s">
        <v>206</v>
      </c>
      <c r="E13" s="69">
        <f>((E11/1000000*E54)+(E23*E55))/E64</f>
        <v>352.86387708623676</v>
      </c>
    </row>
    <row r="14" spans="2:6" hidden="1" outlineLevel="1" x14ac:dyDescent="0.25">
      <c r="B14" s="66" t="s">
        <v>295</v>
      </c>
      <c r="D14" s="70"/>
      <c r="E14" s="71">
        <v>192</v>
      </c>
    </row>
    <row r="15" spans="2:6" hidden="1" outlineLevel="1" x14ac:dyDescent="0.25">
      <c r="B15" s="66" t="s">
        <v>296</v>
      </c>
      <c r="E15" s="72">
        <v>22</v>
      </c>
    </row>
    <row r="16" spans="2:6" hidden="1" outlineLevel="1" x14ac:dyDescent="0.25"/>
    <row r="17" spans="2:5" ht="15.75" hidden="1" outlineLevel="1" thickBot="1" x14ac:dyDescent="0.3">
      <c r="B17" s="73" t="s">
        <v>297</v>
      </c>
      <c r="C17" s="74"/>
      <c r="D17" s="74"/>
      <c r="E17" s="75">
        <f>(E7*E9)/1000000</f>
        <v>1.01376</v>
      </c>
    </row>
    <row r="18" spans="2:5" hidden="1" outlineLevel="1" x14ac:dyDescent="0.25">
      <c r="B18" s="66" t="s">
        <v>210</v>
      </c>
      <c r="E18" s="76">
        <f>E17/E37</f>
        <v>0.70566096910773091</v>
      </c>
    </row>
    <row r="19" spans="2:5" hidden="1" outlineLevel="1" x14ac:dyDescent="0.25"/>
    <row r="20" spans="2:5" hidden="1" outlineLevel="1" x14ac:dyDescent="0.25">
      <c r="B20" t="s">
        <v>211</v>
      </c>
      <c r="E20" s="77">
        <f>E37-E17</f>
        <v>0.4228505600000001</v>
      </c>
    </row>
    <row r="21" spans="2:5" hidden="1" outlineLevel="1" x14ac:dyDescent="0.25">
      <c r="B21" s="66" t="s">
        <v>210</v>
      </c>
      <c r="E21" s="76">
        <f>E20/E37</f>
        <v>0.29433903089226915</v>
      </c>
    </row>
    <row r="22" spans="2:5" hidden="1" outlineLevel="1" x14ac:dyDescent="0.25">
      <c r="B22" s="66"/>
      <c r="E22" s="76"/>
    </row>
    <row r="23" spans="2:5" hidden="1" outlineLevel="1" x14ac:dyDescent="0.25">
      <c r="B23" s="78" t="s">
        <v>243</v>
      </c>
      <c r="C23" s="64"/>
      <c r="D23" s="64"/>
      <c r="E23" s="122">
        <f>(E26*E25)/1000000</f>
        <v>9.0112000000000012E-2</v>
      </c>
    </row>
    <row r="24" spans="2:5" hidden="1" outlineLevel="1" x14ac:dyDescent="0.25">
      <c r="B24" s="80" t="s">
        <v>298</v>
      </c>
      <c r="E24" s="171">
        <f>E23/E17</f>
        <v>8.8888888888888906E-2</v>
      </c>
    </row>
    <row r="25" spans="2:5" hidden="1" outlineLevel="1" x14ac:dyDescent="0.25">
      <c r="B25" s="80" t="s">
        <v>299</v>
      </c>
      <c r="E25" s="83">
        <f>E7*192</f>
        <v>12288</v>
      </c>
    </row>
    <row r="26" spans="2:5" hidden="1" outlineLevel="1" x14ac:dyDescent="0.25">
      <c r="B26" s="80" t="s">
        <v>300</v>
      </c>
      <c r="E26" s="172">
        <v>7.3333333333333348</v>
      </c>
    </row>
    <row r="27" spans="2:5" hidden="1" outlineLevel="1" x14ac:dyDescent="0.25">
      <c r="B27" s="80" t="s">
        <v>301</v>
      </c>
      <c r="E27" s="171">
        <f>E23+('[17]TPUv7 Rack Cost Template'!C23*'[17]TPUv7 Rack Cost Template'!C24*(1+'[17]TPUv7 Rack Cost Template'!C25))/1000000</f>
        <v>9.6448000000000006E-2</v>
      </c>
    </row>
    <row r="28" spans="2:5" hidden="1" outlineLevel="1" x14ac:dyDescent="0.25">
      <c r="B28" s="80"/>
      <c r="E28" s="76"/>
    </row>
    <row r="29" spans="2:5" hidden="1" outlineLevel="1" x14ac:dyDescent="0.25">
      <c r="B29" s="78" t="s">
        <v>214</v>
      </c>
      <c r="C29" s="64"/>
      <c r="D29" s="64"/>
      <c r="E29" s="122">
        <f>(E32*E31)/1000000</f>
        <v>0.11984896</v>
      </c>
    </row>
    <row r="30" spans="2:5" hidden="1" outlineLevel="1" x14ac:dyDescent="0.25">
      <c r="B30" s="80" t="s">
        <v>298</v>
      </c>
      <c r="E30" s="67">
        <f>E29/E17</f>
        <v>0.11822222222222223</v>
      </c>
    </row>
    <row r="31" spans="2:5" hidden="1" outlineLevel="1" x14ac:dyDescent="0.25">
      <c r="B31" s="80" t="s">
        <v>215</v>
      </c>
      <c r="E31" s="83">
        <f>E7/2</f>
        <v>32</v>
      </c>
    </row>
    <row r="32" spans="2:5" hidden="1" outlineLevel="1" x14ac:dyDescent="0.25">
      <c r="B32" s="80" t="s">
        <v>244</v>
      </c>
      <c r="E32" s="173">
        <v>3745.28</v>
      </c>
    </row>
    <row r="33" spans="2:6" hidden="1" outlineLevel="1" x14ac:dyDescent="0.25">
      <c r="B33" s="80"/>
      <c r="E33" s="76"/>
    </row>
    <row r="34" spans="2:6" hidden="1" outlineLevel="1" x14ac:dyDescent="0.25">
      <c r="B34" s="78" t="s">
        <v>217</v>
      </c>
      <c r="C34" s="64"/>
      <c r="D34" s="64"/>
      <c r="E34" s="122">
        <f>E35*E17</f>
        <v>0.21288959999999998</v>
      </c>
    </row>
    <row r="35" spans="2:6" hidden="1" outlineLevel="1" x14ac:dyDescent="0.25">
      <c r="B35" s="80" t="s">
        <v>298</v>
      </c>
      <c r="E35" s="174">
        <v>0.21</v>
      </c>
    </row>
    <row r="36" spans="2:6" ht="15.75" collapsed="1" thickBot="1" x14ac:dyDescent="0.3">
      <c r="B36" s="80"/>
      <c r="E36" s="76"/>
    </row>
    <row r="37" spans="2:6" ht="15.75" thickBot="1" x14ac:dyDescent="0.3">
      <c r="B37" s="73" t="s">
        <v>218</v>
      </c>
      <c r="C37" s="74"/>
      <c r="D37" s="74"/>
      <c r="E37" s="75">
        <f>E17+E23+E29+E34</f>
        <v>1.4366105600000001</v>
      </c>
      <c r="F37" s="92"/>
    </row>
    <row r="38" spans="2:6" ht="15.75" thickBot="1" x14ac:dyDescent="0.3"/>
    <row r="39" spans="2:6" ht="15.75" outlineLevel="1" thickBot="1" x14ac:dyDescent="0.3">
      <c r="B39" s="3" t="s">
        <v>219</v>
      </c>
      <c r="E39" s="86">
        <f>10000/144</f>
        <v>69.444444444444443</v>
      </c>
    </row>
    <row r="40" spans="2:6" ht="15.75" outlineLevel="1" thickBot="1" x14ac:dyDescent="0.3"/>
    <row r="41" spans="2:6" ht="15.75" outlineLevel="1" thickBot="1" x14ac:dyDescent="0.3">
      <c r="B41" t="s">
        <v>220</v>
      </c>
      <c r="E41" s="87">
        <v>0.75</v>
      </c>
    </row>
    <row r="42" spans="2:6" outlineLevel="1" x14ac:dyDescent="0.25"/>
    <row r="43" spans="2:6" outlineLevel="1" x14ac:dyDescent="0.25">
      <c r="B43" t="s">
        <v>221</v>
      </c>
      <c r="E43" s="89">
        <f>E39*8.76*E41</f>
        <v>456.24999999999994</v>
      </c>
    </row>
    <row r="44" spans="2:6" ht="15.75" outlineLevel="1" thickBot="1" x14ac:dyDescent="0.3"/>
    <row r="45" spans="2:6" ht="15.75" outlineLevel="1" thickBot="1" x14ac:dyDescent="0.3">
      <c r="B45" t="s">
        <v>222</v>
      </c>
      <c r="E45" s="86">
        <v>1.3</v>
      </c>
    </row>
    <row r="46" spans="2:6" outlineLevel="1" x14ac:dyDescent="0.25"/>
    <row r="47" spans="2:6" outlineLevel="1" x14ac:dyDescent="0.25">
      <c r="B47" s="3" t="s">
        <v>223</v>
      </c>
      <c r="E47" s="89">
        <f>E43*E45</f>
        <v>593.125</v>
      </c>
    </row>
    <row r="48" spans="2:6" ht="15.75" outlineLevel="1" thickBot="1" x14ac:dyDescent="0.3"/>
    <row r="49" spans="2:6" ht="15.75" outlineLevel="1" thickBot="1" x14ac:dyDescent="0.3">
      <c r="B49" s="3" t="s">
        <v>224</v>
      </c>
      <c r="E49" s="90">
        <v>110</v>
      </c>
    </row>
    <row r="50" spans="2:6" ht="15.75" outlineLevel="1" thickBot="1" x14ac:dyDescent="0.3"/>
    <row r="51" spans="2:6" ht="15.75" outlineLevel="1" thickBot="1" x14ac:dyDescent="0.3">
      <c r="B51" s="73" t="s">
        <v>225</v>
      </c>
      <c r="C51" s="74"/>
      <c r="D51" s="74"/>
      <c r="E51" s="91">
        <f>E47*E49</f>
        <v>65243.75</v>
      </c>
    </row>
    <row r="52" spans="2:6" outlineLevel="1" x14ac:dyDescent="0.25">
      <c r="E52" s="92"/>
    </row>
    <row r="53" spans="2:6" outlineLevel="1" x14ac:dyDescent="0.25">
      <c r="B53" t="s">
        <v>302</v>
      </c>
      <c r="E53" s="89">
        <f>C2/TPUv7!E45</f>
        <v>769.23076923076917</v>
      </c>
    </row>
    <row r="54" spans="2:6" outlineLevel="1" x14ac:dyDescent="0.25">
      <c r="B54" t="s">
        <v>303</v>
      </c>
      <c r="E54" s="93">
        <f>((E53*1000)/E39*E7)</f>
        <v>708923.07692307688</v>
      </c>
    </row>
    <row r="55" spans="2:6" outlineLevel="1" x14ac:dyDescent="0.25">
      <c r="B55" t="s">
        <v>228</v>
      </c>
      <c r="E55" s="89">
        <f>E54/E7</f>
        <v>11076.923076923076</v>
      </c>
    </row>
    <row r="56" spans="2:6" ht="15.75" outlineLevel="1" thickBot="1" x14ac:dyDescent="0.3">
      <c r="E56" s="94"/>
    </row>
    <row r="57" spans="2:6" ht="15.75" thickBot="1" x14ac:dyDescent="0.3">
      <c r="B57" s="95" t="s">
        <v>304</v>
      </c>
      <c r="C57" s="96"/>
      <c r="D57" s="96"/>
      <c r="E57" s="97">
        <f>E17*E55</f>
        <v>11229.341538461538</v>
      </c>
    </row>
    <row r="58" spans="2:6" ht="15.75" thickBot="1" x14ac:dyDescent="0.3">
      <c r="B58" s="73" t="s">
        <v>305</v>
      </c>
      <c r="C58" s="74"/>
      <c r="D58" s="74"/>
      <c r="E58" s="175">
        <f>E55*E37</f>
        <v>15913.224664615385</v>
      </c>
    </row>
    <row r="59" spans="2:6" ht="15.75" outlineLevel="1" thickBot="1" x14ac:dyDescent="0.3">
      <c r="B59" s="100" t="s">
        <v>231</v>
      </c>
      <c r="C59" s="101"/>
      <c r="D59" s="101"/>
      <c r="E59" s="102">
        <f>E55*E51/1000000</f>
        <v>722.7</v>
      </c>
    </row>
    <row r="60" spans="2:6" ht="15.75" outlineLevel="1" thickBot="1" x14ac:dyDescent="0.3">
      <c r="E60" s="109"/>
    </row>
    <row r="61" spans="2:6" ht="15.75" outlineLevel="1" thickBot="1" x14ac:dyDescent="0.3">
      <c r="B61" s="73" t="s">
        <v>306</v>
      </c>
      <c r="C61" s="74"/>
      <c r="D61" s="74"/>
      <c r="E61" s="103">
        <f>E59/E57</f>
        <v>6.4358181423611119E-2</v>
      </c>
    </row>
    <row r="63" spans="2:6" ht="19.5" x14ac:dyDescent="0.3">
      <c r="B63" s="59" t="s">
        <v>233</v>
      </c>
      <c r="E63" s="104"/>
    </row>
    <row r="64" spans="2:6" x14ac:dyDescent="0.25">
      <c r="B64" t="s">
        <v>234</v>
      </c>
      <c r="E64" s="105">
        <f>AVERAGE('[17]Outside Rack Cost Backup'!$C$5:$C$6)</f>
        <v>11.315000000000001</v>
      </c>
      <c r="F64" s="70"/>
    </row>
    <row r="65" spans="2:6" ht="15.75" thickBot="1" x14ac:dyDescent="0.3">
      <c r="B65" t="s">
        <v>235</v>
      </c>
      <c r="E65" s="89">
        <f>$C$2</f>
        <v>1000</v>
      </c>
      <c r="F65" s="70"/>
    </row>
    <row r="66" spans="2:6" ht="15.75" thickBot="1" x14ac:dyDescent="0.3">
      <c r="B66" s="73" t="s">
        <v>236</v>
      </c>
      <c r="C66" s="74"/>
      <c r="D66" s="74"/>
      <c r="E66" s="98">
        <f>(E64*E65)</f>
        <v>11315.000000000002</v>
      </c>
    </row>
    <row r="67" spans="2:6" x14ac:dyDescent="0.25">
      <c r="B67" s="3"/>
      <c r="E67" s="176"/>
    </row>
    <row r="68" spans="2:6" ht="20.25" thickBot="1" x14ac:dyDescent="0.35">
      <c r="B68" s="59" t="s">
        <v>237</v>
      </c>
      <c r="E68" s="106"/>
    </row>
    <row r="69" spans="2:6" ht="15.75" thickBot="1" x14ac:dyDescent="0.3">
      <c r="B69" s="73" t="s">
        <v>238</v>
      </c>
      <c r="C69" s="74"/>
      <c r="D69" s="74"/>
      <c r="E69" s="98">
        <f>E58+E66</f>
        <v>27228.224664615387</v>
      </c>
    </row>
    <row r="70" spans="2:6" x14ac:dyDescent="0.25">
      <c r="B70" s="110"/>
      <c r="E70" s="111"/>
    </row>
    <row r="71" spans="2:6" outlineLevel="1" x14ac:dyDescent="0.25">
      <c r="B71" s="112" t="s">
        <v>307</v>
      </c>
      <c r="C71" s="113"/>
      <c r="D71" s="113"/>
      <c r="E71" s="177">
        <v>4614</v>
      </c>
    </row>
    <row r="72" spans="2:6" outlineLevel="1" x14ac:dyDescent="0.25">
      <c r="B72" s="115" t="s">
        <v>308</v>
      </c>
      <c r="C72" s="116"/>
      <c r="D72" s="116"/>
      <c r="E72" s="178">
        <f>E71*E7</f>
        <v>295296</v>
      </c>
    </row>
    <row r="73" spans="2:6" ht="15.75" outlineLevel="1" thickBot="1" x14ac:dyDescent="0.3"/>
    <row r="74" spans="2:6" ht="15.75" outlineLevel="1" thickBot="1" x14ac:dyDescent="0.3">
      <c r="B74" s="179" t="s">
        <v>241</v>
      </c>
      <c r="C74" s="180"/>
      <c r="D74" s="180"/>
      <c r="E74" s="181">
        <f>(E72)/(E39*1000)</f>
        <v>4.2522624000000002</v>
      </c>
    </row>
  </sheetData>
  <dataValidations count="1">
    <dataValidation type="list" allowBlank="1" showInputMessage="1" showErrorMessage="1" sqref="C2" xr:uid="{E52C2A66-B973-4B53-ADEC-45CD54C47343}">
      <formula1>$F$2:$F$3</formula1>
    </dataValidation>
  </dataValidation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F341D-9717-43B9-A524-2FBC0E1202B2}">
  <sheetPr>
    <tabColor theme="5" tint="0.39997558519241921"/>
  </sheetPr>
  <dimension ref="C3:I28"/>
  <sheetViews>
    <sheetView showGridLines="0" workbookViewId="0">
      <selection activeCell="L21" sqref="L21"/>
    </sheetView>
  </sheetViews>
  <sheetFormatPr defaultRowHeight="15" x14ac:dyDescent="0.25"/>
  <cols>
    <col min="3" max="3" width="38" customWidth="1"/>
    <col min="4" max="7" width="11.140625" customWidth="1"/>
    <col min="8" max="8" width="5.85546875" bestFit="1" customWidth="1"/>
    <col min="9" max="9" width="8.5703125" bestFit="1" customWidth="1"/>
  </cols>
  <sheetData>
    <row r="3" spans="3:9" x14ac:dyDescent="0.25">
      <c r="D3" s="159"/>
    </row>
    <row r="4" spans="3:9" x14ac:dyDescent="0.25">
      <c r="C4" s="160" t="s">
        <v>276</v>
      </c>
      <c r="D4" s="161" t="s">
        <v>253</v>
      </c>
      <c r="E4" s="144" t="s">
        <v>254</v>
      </c>
      <c r="F4" s="161" t="s">
        <v>255</v>
      </c>
      <c r="G4" s="146" t="s">
        <v>256</v>
      </c>
      <c r="H4" s="104"/>
      <c r="I4" s="104"/>
    </row>
    <row r="5" spans="3:9" x14ac:dyDescent="0.25">
      <c r="C5" s="134" t="s">
        <v>277</v>
      </c>
      <c r="D5" s="162">
        <v>2400</v>
      </c>
      <c r="E5" s="89">
        <v>32</v>
      </c>
      <c r="F5" s="137">
        <f>E5*D5</f>
        <v>76800</v>
      </c>
      <c r="G5" s="163">
        <f t="shared" ref="G5:G16" si="0">F5/$F$21</f>
        <v>9.6276795787890182E-2</v>
      </c>
    </row>
    <row r="6" spans="3:9" x14ac:dyDescent="0.25">
      <c r="C6" s="134" t="s">
        <v>278</v>
      </c>
      <c r="D6" s="162">
        <v>2000</v>
      </c>
      <c r="E6" s="89">
        <v>8</v>
      </c>
      <c r="F6" s="137">
        <f t="shared" ref="F6:F20" si="1">E6*D6</f>
        <v>16000</v>
      </c>
      <c r="G6" s="163">
        <f t="shared" si="0"/>
        <v>2.0057665789143787E-2</v>
      </c>
    </row>
    <row r="7" spans="3:9" x14ac:dyDescent="0.25">
      <c r="C7" s="134" t="s">
        <v>259</v>
      </c>
      <c r="D7" s="162">
        <v>600</v>
      </c>
      <c r="E7" s="89">
        <v>32</v>
      </c>
      <c r="F7" s="137">
        <f t="shared" si="1"/>
        <v>19200</v>
      </c>
      <c r="G7" s="163">
        <f t="shared" si="0"/>
        <v>2.4069198946972545E-2</v>
      </c>
    </row>
    <row r="8" spans="3:9" x14ac:dyDescent="0.25">
      <c r="C8" s="134" t="s">
        <v>279</v>
      </c>
      <c r="D8" s="162">
        <f>D28</f>
        <v>5760</v>
      </c>
      <c r="E8" s="89">
        <v>64</v>
      </c>
      <c r="F8" s="137">
        <f t="shared" si="1"/>
        <v>368640</v>
      </c>
      <c r="G8" s="163">
        <f t="shared" si="0"/>
        <v>0.46212861978187286</v>
      </c>
    </row>
    <row r="9" spans="3:9" x14ac:dyDescent="0.25">
      <c r="C9" s="134" t="s">
        <v>280</v>
      </c>
      <c r="D9" s="162">
        <v>1200</v>
      </c>
      <c r="E9" s="89">
        <v>32</v>
      </c>
      <c r="F9" s="137">
        <f t="shared" si="1"/>
        <v>38400</v>
      </c>
      <c r="G9" s="163">
        <f t="shared" si="0"/>
        <v>4.8138397893945091E-2</v>
      </c>
    </row>
    <row r="10" spans="3:9" x14ac:dyDescent="0.25">
      <c r="C10" s="134" t="s">
        <v>281</v>
      </c>
      <c r="D10" s="162">
        <v>20</v>
      </c>
      <c r="E10" s="164">
        <v>2000</v>
      </c>
      <c r="F10" s="137">
        <f t="shared" si="1"/>
        <v>40000</v>
      </c>
      <c r="G10" s="163">
        <f t="shared" si="0"/>
        <v>5.0144164472859472E-2</v>
      </c>
    </row>
    <row r="11" spans="3:9" x14ac:dyDescent="0.25">
      <c r="C11" s="134" t="s">
        <v>282</v>
      </c>
      <c r="D11" s="162">
        <v>10</v>
      </c>
      <c r="E11" s="89">
        <f>128*E15</f>
        <v>4096</v>
      </c>
      <c r="F11" s="137">
        <f t="shared" si="1"/>
        <v>40960</v>
      </c>
      <c r="G11" s="163">
        <f t="shared" si="0"/>
        <v>5.1347624420208099E-2</v>
      </c>
    </row>
    <row r="12" spans="3:9" x14ac:dyDescent="0.25">
      <c r="C12" s="134" t="s">
        <v>283</v>
      </c>
      <c r="D12" s="162">
        <v>300</v>
      </c>
      <c r="E12" s="89">
        <f>4*E6</f>
        <v>32</v>
      </c>
      <c r="F12" s="137">
        <f t="shared" si="1"/>
        <v>9600</v>
      </c>
      <c r="G12" s="163">
        <f t="shared" si="0"/>
        <v>1.2034599473486273E-2</v>
      </c>
    </row>
    <row r="13" spans="3:9" x14ac:dyDescent="0.25">
      <c r="C13" s="134" t="s">
        <v>284</v>
      </c>
      <c r="D13" s="162"/>
      <c r="E13" s="89"/>
      <c r="F13" s="137">
        <v>75000</v>
      </c>
      <c r="G13" s="163">
        <f t="shared" si="0"/>
        <v>9.4020308386611504E-2</v>
      </c>
    </row>
    <row r="14" spans="3:9" x14ac:dyDescent="0.25">
      <c r="C14" s="134" t="s">
        <v>285</v>
      </c>
      <c r="D14" s="162">
        <v>3500</v>
      </c>
      <c r="E14" s="89">
        <v>8</v>
      </c>
      <c r="F14" s="137">
        <f t="shared" si="1"/>
        <v>28000</v>
      </c>
      <c r="G14" s="163">
        <f t="shared" si="0"/>
        <v>3.510091513100163E-2</v>
      </c>
    </row>
    <row r="15" spans="3:9" x14ac:dyDescent="0.25">
      <c r="C15" s="134" t="s">
        <v>286</v>
      </c>
      <c r="D15" s="162">
        <v>2000</v>
      </c>
      <c r="E15" s="89">
        <f>E5</f>
        <v>32</v>
      </c>
      <c r="F15" s="137">
        <f t="shared" si="1"/>
        <v>64000</v>
      </c>
      <c r="G15" s="163">
        <f t="shared" si="0"/>
        <v>8.0230663156575149E-2</v>
      </c>
    </row>
    <row r="16" spans="3:9" x14ac:dyDescent="0.25">
      <c r="C16" s="134" t="s">
        <v>287</v>
      </c>
      <c r="D16" s="162">
        <v>10000</v>
      </c>
      <c r="E16" s="89">
        <v>1</v>
      </c>
      <c r="F16" s="137">
        <f t="shared" si="1"/>
        <v>10000</v>
      </c>
      <c r="G16" s="163">
        <f t="shared" si="0"/>
        <v>1.2536041118214868E-2</v>
      </c>
    </row>
    <row r="17" spans="3:7" x14ac:dyDescent="0.25">
      <c r="C17" s="134" t="s">
        <v>263</v>
      </c>
      <c r="D17" s="162"/>
      <c r="E17" s="89"/>
      <c r="F17" s="137"/>
      <c r="G17" s="165"/>
    </row>
    <row r="18" spans="3:7" x14ac:dyDescent="0.25">
      <c r="C18" s="141" t="s">
        <v>288</v>
      </c>
      <c r="D18" s="162">
        <v>25</v>
      </c>
      <c r="E18" s="89">
        <f>8*E5</f>
        <v>256</v>
      </c>
      <c r="F18" s="137">
        <f t="shared" si="1"/>
        <v>6400</v>
      </c>
      <c r="G18" s="165"/>
    </row>
    <row r="19" spans="3:7" x14ac:dyDescent="0.25">
      <c r="C19" s="141" t="s">
        <v>289</v>
      </c>
      <c r="D19" s="162">
        <v>25</v>
      </c>
      <c r="E19" s="89">
        <f>6*E6</f>
        <v>48</v>
      </c>
      <c r="F19" s="137">
        <f t="shared" si="1"/>
        <v>1200</v>
      </c>
      <c r="G19" s="165"/>
    </row>
    <row r="20" spans="3:7" x14ac:dyDescent="0.25">
      <c r="C20" s="141" t="s">
        <v>35</v>
      </c>
      <c r="D20" s="162">
        <v>3500</v>
      </c>
      <c r="E20" s="89">
        <v>1</v>
      </c>
      <c r="F20" s="137">
        <f t="shared" si="1"/>
        <v>3500</v>
      </c>
      <c r="G20" s="165"/>
    </row>
    <row r="21" spans="3:7" ht="15" customHeight="1" x14ac:dyDescent="0.25">
      <c r="C21" s="143" t="s">
        <v>38</v>
      </c>
      <c r="D21" s="161"/>
      <c r="E21" s="144"/>
      <c r="F21" s="166">
        <f>SUM(F5:F20)</f>
        <v>797700</v>
      </c>
      <c r="G21" s="146"/>
    </row>
    <row r="22" spans="3:7" x14ac:dyDescent="0.25">
      <c r="F22" s="85"/>
    </row>
    <row r="23" spans="3:7" x14ac:dyDescent="0.25">
      <c r="C23" s="167" t="s">
        <v>268</v>
      </c>
      <c r="D23" s="148"/>
    </row>
    <row r="24" spans="3:7" x14ac:dyDescent="0.25">
      <c r="C24" s="168" t="s">
        <v>269</v>
      </c>
      <c r="D24" s="149">
        <v>20</v>
      </c>
    </row>
    <row r="25" spans="3:7" x14ac:dyDescent="0.25">
      <c r="C25" s="134" t="s">
        <v>290</v>
      </c>
      <c r="D25" s="150">
        <v>144</v>
      </c>
    </row>
    <row r="26" spans="3:7" x14ac:dyDescent="0.25">
      <c r="C26" s="134" t="s">
        <v>271</v>
      </c>
      <c r="D26" s="151">
        <f>D24*D25</f>
        <v>2880</v>
      </c>
    </row>
    <row r="27" spans="3:7" x14ac:dyDescent="0.25">
      <c r="C27" s="134" t="s">
        <v>272</v>
      </c>
      <c r="D27" s="152">
        <v>0.5</v>
      </c>
    </row>
    <row r="28" spans="3:7" x14ac:dyDescent="0.25">
      <c r="C28" s="157" t="s">
        <v>291</v>
      </c>
      <c r="D28" s="158">
        <f>D26/D27</f>
        <v>5760</v>
      </c>
    </row>
  </sheetData>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6D85-73BD-4D83-9B94-455ECC081873}">
  <sheetPr>
    <tabColor rgb="FF81D0F3"/>
  </sheetPr>
  <dimension ref="B4:H26"/>
  <sheetViews>
    <sheetView showGridLines="0" workbookViewId="0">
      <selection activeCell="L24" sqref="L24"/>
    </sheetView>
  </sheetViews>
  <sheetFormatPr defaultRowHeight="15" x14ac:dyDescent="0.25"/>
  <cols>
    <col min="2" max="2" width="38" customWidth="1"/>
    <col min="3" max="6" width="11.140625" customWidth="1"/>
    <col min="7" max="7" width="5.85546875" bestFit="1" customWidth="1"/>
    <col min="8" max="8" width="8.5703125" bestFit="1" customWidth="1"/>
  </cols>
  <sheetData>
    <row r="4" spans="2:8" ht="15" customHeight="1" x14ac:dyDescent="0.25">
      <c r="B4" s="131" t="s">
        <v>252</v>
      </c>
      <c r="C4" s="132" t="s">
        <v>253</v>
      </c>
      <c r="D4" s="133" t="s">
        <v>254</v>
      </c>
      <c r="E4" s="133" t="s">
        <v>255</v>
      </c>
      <c r="F4" s="132" t="s">
        <v>256</v>
      </c>
      <c r="G4" s="104"/>
      <c r="H4" s="104"/>
    </row>
    <row r="5" spans="2:8" ht="15" customHeight="1" x14ac:dyDescent="0.25">
      <c r="B5" s="134" t="s">
        <v>257</v>
      </c>
      <c r="C5" s="135">
        <f>'[17]GB200 Rack Cost_for ASIC'!D5*1.25</f>
        <v>3500</v>
      </c>
      <c r="D5" s="136">
        <v>16</v>
      </c>
      <c r="E5" s="137">
        <f>D5*C5</f>
        <v>56000</v>
      </c>
      <c r="F5" s="138">
        <f t="shared" ref="F5:F16" si="0">E5/$E$17</f>
        <v>3.926309356750135E-2</v>
      </c>
    </row>
    <row r="6" spans="2:8" ht="15" customHeight="1" x14ac:dyDescent="0.25">
      <c r="B6" s="134" t="s">
        <v>258</v>
      </c>
      <c r="C6" s="139">
        <f>[18]Master!$F$97</f>
        <v>819.95619999999974</v>
      </c>
      <c r="D6" s="140">
        <v>96</v>
      </c>
      <c r="E6" s="137">
        <f t="shared" ref="E6:E16" si="1">D6*C6</f>
        <v>78715.795199999979</v>
      </c>
      <c r="F6" s="138">
        <f t="shared" si="0"/>
        <v>5.5189743431747734E-2</v>
      </c>
    </row>
    <row r="7" spans="2:8" ht="15" customHeight="1" x14ac:dyDescent="0.25">
      <c r="B7" s="134" t="s">
        <v>259</v>
      </c>
      <c r="C7" s="135">
        <f>'[17]GB200 Rack Cost_for ASIC'!D7</f>
        <v>600</v>
      </c>
      <c r="D7" s="136">
        <f>D5+1</f>
        <v>17</v>
      </c>
      <c r="E7" s="137">
        <f t="shared" si="1"/>
        <v>10200</v>
      </c>
      <c r="F7" s="138">
        <f t="shared" si="0"/>
        <v>7.1514920426520327E-3</v>
      </c>
    </row>
    <row r="8" spans="2:8" ht="15" customHeight="1" x14ac:dyDescent="0.25">
      <c r="B8" s="134" t="s">
        <v>55</v>
      </c>
      <c r="C8" s="135">
        <f>C26</f>
        <v>15840</v>
      </c>
      <c r="D8" s="136">
        <v>64</v>
      </c>
      <c r="E8" s="137">
        <f t="shared" si="1"/>
        <v>1013760</v>
      </c>
      <c r="F8" s="138">
        <f t="shared" si="0"/>
        <v>0.71077417383911023</v>
      </c>
    </row>
    <row r="9" spans="2:8" ht="15" customHeight="1" x14ac:dyDescent="0.25">
      <c r="B9" s="134" t="s">
        <v>260</v>
      </c>
      <c r="C9" s="135">
        <f>'[17]GB200 Rack Cost_for ASIC'!D10*0.75</f>
        <v>3750</v>
      </c>
      <c r="D9" s="136">
        <f>64/4</f>
        <v>16</v>
      </c>
      <c r="E9" s="137">
        <f t="shared" si="1"/>
        <v>60000</v>
      </c>
      <c r="F9" s="138">
        <f t="shared" si="0"/>
        <v>4.2067600250894309E-2</v>
      </c>
    </row>
    <row r="10" spans="2:8" ht="15" customHeight="1" x14ac:dyDescent="0.25">
      <c r="B10" s="134" t="s">
        <v>261</v>
      </c>
      <c r="C10" s="135">
        <v>800</v>
      </c>
      <c r="D10" s="136">
        <f>D9</f>
        <v>16</v>
      </c>
      <c r="E10" s="137">
        <f t="shared" si="1"/>
        <v>12800</v>
      </c>
      <c r="F10" s="138">
        <f t="shared" si="0"/>
        <v>8.9744213868574521E-3</v>
      </c>
    </row>
    <row r="11" spans="2:8" ht="15" customHeight="1" x14ac:dyDescent="0.25">
      <c r="B11" s="134" t="s">
        <v>262</v>
      </c>
      <c r="C11" s="135"/>
      <c r="D11" s="136"/>
      <c r="E11" s="137">
        <v>100000</v>
      </c>
      <c r="F11" s="138">
        <f t="shared" si="0"/>
        <v>7.0112667084823846E-2</v>
      </c>
    </row>
    <row r="12" spans="2:8" ht="15" customHeight="1" x14ac:dyDescent="0.25">
      <c r="B12" s="134" t="s">
        <v>263</v>
      </c>
      <c r="C12" s="135"/>
      <c r="D12" s="136"/>
      <c r="E12" s="137"/>
      <c r="F12" s="138">
        <f t="shared" si="0"/>
        <v>0</v>
      </c>
    </row>
    <row r="13" spans="2:8" ht="15" customHeight="1" x14ac:dyDescent="0.25">
      <c r="B13" s="141" t="s">
        <v>264</v>
      </c>
      <c r="C13" s="135">
        <f>'[17]GB200 Rack Cost_for ASIC'!D12*1.25</f>
        <v>375</v>
      </c>
      <c r="D13" s="136">
        <f>D5*8</f>
        <v>128</v>
      </c>
      <c r="E13" s="137">
        <f t="shared" si="1"/>
        <v>48000</v>
      </c>
      <c r="F13" s="138">
        <f t="shared" si="0"/>
        <v>3.3654080200715447E-2</v>
      </c>
    </row>
    <row r="14" spans="2:8" ht="15" customHeight="1" x14ac:dyDescent="0.25">
      <c r="B14" s="141" t="s">
        <v>265</v>
      </c>
      <c r="C14" s="135">
        <f>'[17]GB200 Rack Cost_for ASIC'!D14*3</f>
        <v>75</v>
      </c>
      <c r="D14" s="136">
        <v>24</v>
      </c>
      <c r="E14" s="137">
        <f t="shared" si="1"/>
        <v>1800</v>
      </c>
      <c r="F14" s="138">
        <f t="shared" si="0"/>
        <v>1.2620280075268293E-3</v>
      </c>
    </row>
    <row r="15" spans="2:8" ht="15" customHeight="1" x14ac:dyDescent="0.25">
      <c r="B15" s="141" t="s">
        <v>266</v>
      </c>
      <c r="C15" s="135">
        <v>120000</v>
      </c>
      <c r="D15" s="142">
        <f>1/6</f>
        <v>0.16666666666666666</v>
      </c>
      <c r="E15" s="137">
        <f t="shared" si="1"/>
        <v>20000</v>
      </c>
      <c r="F15" s="138">
        <f t="shared" si="0"/>
        <v>1.4022533416964768E-2</v>
      </c>
    </row>
    <row r="16" spans="2:8" ht="15" customHeight="1" x14ac:dyDescent="0.25">
      <c r="B16" s="141" t="s">
        <v>267</v>
      </c>
      <c r="C16" s="135">
        <v>25000</v>
      </c>
      <c r="D16" s="136">
        <v>1</v>
      </c>
      <c r="E16" s="137">
        <f t="shared" si="1"/>
        <v>25000</v>
      </c>
      <c r="F16" s="138">
        <f t="shared" si="0"/>
        <v>1.7528166771205961E-2</v>
      </c>
    </row>
    <row r="17" spans="2:6" ht="15" customHeight="1" x14ac:dyDescent="0.25">
      <c r="B17" s="143" t="s">
        <v>38</v>
      </c>
      <c r="C17" s="144"/>
      <c r="D17" s="144"/>
      <c r="E17" s="145">
        <f>SUM(E5:E16)</f>
        <v>1426275.7952000001</v>
      </c>
      <c r="F17" s="146"/>
    </row>
    <row r="19" spans="2:6" x14ac:dyDescent="0.25">
      <c r="B19" s="147" t="s">
        <v>268</v>
      </c>
      <c r="C19" s="148"/>
    </row>
    <row r="20" spans="2:6" x14ac:dyDescent="0.25">
      <c r="B20" s="134" t="s">
        <v>269</v>
      </c>
      <c r="C20" s="149">
        <v>22</v>
      </c>
    </row>
    <row r="21" spans="2:6" x14ac:dyDescent="0.25">
      <c r="B21" s="134" t="s">
        <v>270</v>
      </c>
      <c r="C21" s="150">
        <v>192</v>
      </c>
    </row>
    <row r="22" spans="2:6" x14ac:dyDescent="0.25">
      <c r="B22" s="134" t="s">
        <v>271</v>
      </c>
      <c r="C22" s="151">
        <f>C20*C21</f>
        <v>4224</v>
      </c>
    </row>
    <row r="23" spans="2:6" x14ac:dyDescent="0.25">
      <c r="B23" s="134" t="s">
        <v>272</v>
      </c>
      <c r="C23" s="152">
        <v>0.4</v>
      </c>
    </row>
    <row r="24" spans="2:6" x14ac:dyDescent="0.25">
      <c r="B24" s="153" t="s">
        <v>273</v>
      </c>
      <c r="C24" s="154">
        <f>C22/C23</f>
        <v>10560</v>
      </c>
      <c r="D24" s="155"/>
    </row>
    <row r="25" spans="2:6" x14ac:dyDescent="0.25">
      <c r="B25" s="134" t="s">
        <v>274</v>
      </c>
      <c r="C25" s="156">
        <v>0.5</v>
      </c>
    </row>
    <row r="26" spans="2:6" x14ac:dyDescent="0.25">
      <c r="B26" s="157" t="s">
        <v>275</v>
      </c>
      <c r="C26" s="158">
        <f>C24*(1+C25)</f>
        <v>15840</v>
      </c>
    </row>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A2D58-8F5E-40A1-B661-8899BE31A897}">
  <sheetPr>
    <tabColor rgb="FF215C98"/>
  </sheetPr>
  <dimension ref="B1:G79"/>
  <sheetViews>
    <sheetView showGridLines="0" topLeftCell="A30" workbookViewId="0">
      <selection activeCell="H53" sqref="H53"/>
    </sheetView>
  </sheetViews>
  <sheetFormatPr defaultRowHeight="15" outlineLevelRow="2" x14ac:dyDescent="0.25"/>
  <cols>
    <col min="2" max="2" width="70.85546875" bestFit="1" customWidth="1"/>
    <col min="5" max="5" width="18.28515625" bestFit="1" customWidth="1"/>
    <col min="6" max="7" width="17.28515625" bestFit="1" customWidth="1"/>
  </cols>
  <sheetData>
    <row r="1" spans="2:7" ht="15.75" thickBot="1" x14ac:dyDescent="0.3">
      <c r="B1" s="3"/>
    </row>
    <row r="2" spans="2:7" x14ac:dyDescent="0.25">
      <c r="B2" s="54" t="s">
        <v>199</v>
      </c>
      <c r="C2" s="119">
        <v>1000</v>
      </c>
      <c r="G2" s="56">
        <v>10</v>
      </c>
    </row>
    <row r="3" spans="2:7" ht="15.75" thickBot="1" x14ac:dyDescent="0.3">
      <c r="B3" s="57" t="s">
        <v>200</v>
      </c>
      <c r="C3" s="120">
        <v>333333.33299999998</v>
      </c>
      <c r="G3" s="56">
        <v>100</v>
      </c>
    </row>
    <row r="4" spans="2:7" x14ac:dyDescent="0.25">
      <c r="B4" s="3"/>
      <c r="E4" s="109"/>
      <c r="G4" s="56">
        <v>1000</v>
      </c>
    </row>
    <row r="5" spans="2:7" x14ac:dyDescent="0.25">
      <c r="B5" s="3"/>
    </row>
    <row r="6" spans="2:7" ht="19.5" x14ac:dyDescent="0.3">
      <c r="B6" s="59" t="s">
        <v>201</v>
      </c>
    </row>
    <row r="7" spans="2:7" ht="15.75" thickBot="1" x14ac:dyDescent="0.3"/>
    <row r="8" spans="2:7" ht="15.75" outlineLevel="1" thickBot="1" x14ac:dyDescent="0.3">
      <c r="B8" t="s">
        <v>202</v>
      </c>
      <c r="E8" s="60">
        <v>72</v>
      </c>
    </row>
    <row r="9" spans="2:7" outlineLevel="1" x14ac:dyDescent="0.25"/>
    <row r="10" spans="2:7" outlineLevel="1" x14ac:dyDescent="0.25">
      <c r="B10" t="s">
        <v>203</v>
      </c>
      <c r="E10" s="61">
        <f>'VR200 BoM '!K6</f>
        <v>60000</v>
      </c>
    </row>
    <row r="11" spans="2:7" outlineLevel="1" x14ac:dyDescent="0.25">
      <c r="E11" s="62"/>
    </row>
    <row r="12" spans="2:7" outlineLevel="1" x14ac:dyDescent="0.25">
      <c r="B12" s="63" t="s">
        <v>204</v>
      </c>
      <c r="C12" s="64"/>
      <c r="D12" s="64"/>
      <c r="E12" s="65">
        <f>(E15*E16)</f>
        <v>4025</v>
      </c>
    </row>
    <row r="13" spans="2:7" outlineLevel="1" x14ac:dyDescent="0.25">
      <c r="B13" s="66" t="s">
        <v>205</v>
      </c>
      <c r="E13" s="67">
        <f>E12/E10</f>
        <v>6.7083333333333328E-2</v>
      </c>
    </row>
    <row r="14" spans="2:7" outlineLevel="1" x14ac:dyDescent="0.25">
      <c r="B14" s="66" t="s">
        <v>206</v>
      </c>
      <c r="E14" s="69">
        <f>((E12/1000000*E52)+(E24*E53))/E67</f>
        <v>0.2081660741375532</v>
      </c>
      <c r="F14" s="121"/>
    </row>
    <row r="15" spans="2:7" outlineLevel="1" x14ac:dyDescent="0.25">
      <c r="B15" s="66" t="s">
        <v>242</v>
      </c>
      <c r="D15" s="70"/>
      <c r="E15" s="71">
        <f>20700/72</f>
        <v>287.5</v>
      </c>
    </row>
    <row r="16" spans="2:7" outlineLevel="1" x14ac:dyDescent="0.25">
      <c r="B16" s="66" t="s">
        <v>208</v>
      </c>
      <c r="E16" s="72">
        <v>14</v>
      </c>
    </row>
    <row r="17" spans="2:7" ht="15.75" outlineLevel="1" thickBot="1" x14ac:dyDescent="0.3">
      <c r="F17" s="125"/>
    </row>
    <row r="18" spans="2:7" ht="15.75" outlineLevel="1" thickBot="1" x14ac:dyDescent="0.3">
      <c r="B18" s="73" t="s">
        <v>209</v>
      </c>
      <c r="C18" s="74"/>
      <c r="D18" s="74"/>
      <c r="E18" s="75">
        <f>'VR200 BoM '!C33/1000000</f>
        <v>4.32</v>
      </c>
    </row>
    <row r="19" spans="2:7" outlineLevel="1" x14ac:dyDescent="0.25">
      <c r="B19" s="66" t="s">
        <v>210</v>
      </c>
      <c r="E19" s="76">
        <f>E18/E35</f>
        <v>0.511870922583749</v>
      </c>
    </row>
    <row r="20" spans="2:7" outlineLevel="1" x14ac:dyDescent="0.25"/>
    <row r="21" spans="2:7" outlineLevel="1" x14ac:dyDescent="0.25">
      <c r="B21" t="s">
        <v>211</v>
      </c>
      <c r="E21" s="77">
        <f>E35-E18</f>
        <v>4.119627666666668</v>
      </c>
    </row>
    <row r="22" spans="2:7" outlineLevel="1" x14ac:dyDescent="0.25">
      <c r="B22" s="66" t="s">
        <v>210</v>
      </c>
      <c r="E22" s="76">
        <f>E21/E35</f>
        <v>0.488129077416251</v>
      </c>
    </row>
    <row r="23" spans="2:7" outlineLevel="1" x14ac:dyDescent="0.25">
      <c r="B23" s="66"/>
      <c r="E23" s="76"/>
    </row>
    <row r="24" spans="2:7" outlineLevel="2" x14ac:dyDescent="0.25">
      <c r="B24" s="78" t="s">
        <v>243</v>
      </c>
      <c r="C24" s="64"/>
      <c r="D24" s="64"/>
      <c r="E24" s="122">
        <f>'VR200 BoM '!U30/1000000</f>
        <v>2.2780800000000001</v>
      </c>
    </row>
    <row r="25" spans="2:7" outlineLevel="2" x14ac:dyDescent="0.25">
      <c r="B25" s="80" t="s">
        <v>213</v>
      </c>
      <c r="E25" s="67">
        <f>E24/E18</f>
        <v>0.52733333333333332</v>
      </c>
    </row>
    <row r="26" spans="2:7" outlineLevel="2" x14ac:dyDescent="0.25">
      <c r="B26" s="80"/>
      <c r="E26" s="76"/>
    </row>
    <row r="27" spans="2:7" outlineLevel="2" x14ac:dyDescent="0.25">
      <c r="B27" s="78" t="s">
        <v>214</v>
      </c>
      <c r="C27" s="64"/>
      <c r="D27" s="64"/>
      <c r="E27" s="122">
        <f>'[17]VR200 BoM '!C34/1000000</f>
        <v>0.19800000000000001</v>
      </c>
      <c r="F27" s="109"/>
    </row>
    <row r="28" spans="2:7" outlineLevel="2" x14ac:dyDescent="0.25">
      <c r="B28" s="80" t="s">
        <v>213</v>
      </c>
      <c r="E28" s="67">
        <f>E27/E18</f>
        <v>4.583333333333333E-2</v>
      </c>
      <c r="F28" s="109"/>
      <c r="G28" s="109"/>
    </row>
    <row r="29" spans="2:7" outlineLevel="2" x14ac:dyDescent="0.25">
      <c r="B29" s="80" t="s">
        <v>215</v>
      </c>
      <c r="E29" s="83">
        <f>E8/2</f>
        <v>36</v>
      </c>
    </row>
    <row r="30" spans="2:7" outlineLevel="2" x14ac:dyDescent="0.25">
      <c r="B30" s="80" t="s">
        <v>244</v>
      </c>
      <c r="E30" s="84">
        <f>E27/E29*1000000</f>
        <v>5500.0000000000009</v>
      </c>
    </row>
    <row r="31" spans="2:7" outlineLevel="2" x14ac:dyDescent="0.25">
      <c r="B31" s="80"/>
      <c r="E31" s="76"/>
    </row>
    <row r="32" spans="2:7" outlineLevel="2" x14ac:dyDescent="0.25">
      <c r="B32" s="78" t="s">
        <v>217</v>
      </c>
      <c r="C32" s="64"/>
      <c r="D32" s="64"/>
      <c r="E32" s="122">
        <f>E35-E27-E24-E18</f>
        <v>1.6435476666666675</v>
      </c>
      <c r="F32" s="85"/>
    </row>
    <row r="33" spans="2:6" outlineLevel="2" x14ac:dyDescent="0.25">
      <c r="B33" s="80" t="s">
        <v>213</v>
      </c>
      <c r="E33" s="67">
        <f>E32/E18</f>
        <v>0.38045084876543228</v>
      </c>
    </row>
    <row r="34" spans="2:6" ht="15.75" outlineLevel="2" thickBot="1" x14ac:dyDescent="0.3">
      <c r="B34" s="80"/>
    </row>
    <row r="35" spans="2:6" ht="15.75" thickBot="1" x14ac:dyDescent="0.3">
      <c r="B35" s="73" t="s">
        <v>218</v>
      </c>
      <c r="C35" s="74"/>
      <c r="D35" s="74"/>
      <c r="E35" s="75">
        <f>'VR200 BoM '!C45/1000000</f>
        <v>8.4396276666666683</v>
      </c>
    </row>
    <row r="36" spans="2:6" ht="15.75" thickBot="1" x14ac:dyDescent="0.3"/>
    <row r="37" spans="2:6" ht="15.75" outlineLevel="1" thickBot="1" x14ac:dyDescent="0.3">
      <c r="B37" s="3" t="s">
        <v>219</v>
      </c>
      <c r="E37" s="86">
        <v>185</v>
      </c>
    </row>
    <row r="38" spans="2:6" ht="15.75" outlineLevel="1" thickBot="1" x14ac:dyDescent="0.3"/>
    <row r="39" spans="2:6" ht="15.75" outlineLevel="1" thickBot="1" x14ac:dyDescent="0.3">
      <c r="B39" t="s">
        <v>220</v>
      </c>
      <c r="E39" s="87">
        <v>0.75</v>
      </c>
    </row>
    <row r="40" spans="2:6" outlineLevel="1" x14ac:dyDescent="0.25"/>
    <row r="41" spans="2:6" outlineLevel="1" x14ac:dyDescent="0.25">
      <c r="B41" t="s">
        <v>221</v>
      </c>
      <c r="E41" s="88">
        <f>E37*8.76*E39</f>
        <v>1215.4499999999998</v>
      </c>
      <c r="F41" s="123"/>
    </row>
    <row r="42" spans="2:6" ht="15.75" outlineLevel="1" thickBot="1" x14ac:dyDescent="0.3"/>
    <row r="43" spans="2:6" ht="15.75" outlineLevel="1" thickBot="1" x14ac:dyDescent="0.3">
      <c r="B43" t="s">
        <v>222</v>
      </c>
      <c r="E43" s="86">
        <v>1.3</v>
      </c>
      <c r="F43" s="124"/>
    </row>
    <row r="44" spans="2:6" outlineLevel="1" x14ac:dyDescent="0.25"/>
    <row r="45" spans="2:6" outlineLevel="1" x14ac:dyDescent="0.25">
      <c r="B45" s="3" t="s">
        <v>223</v>
      </c>
      <c r="E45" s="89">
        <f>E41*E43</f>
        <v>1580.0849999999998</v>
      </c>
    </row>
    <row r="46" spans="2:6" ht="15.75" outlineLevel="1" thickBot="1" x14ac:dyDescent="0.3"/>
    <row r="47" spans="2:6" ht="15.75" outlineLevel="1" thickBot="1" x14ac:dyDescent="0.3">
      <c r="B47" s="3" t="s">
        <v>224</v>
      </c>
      <c r="E47" s="90">
        <v>110</v>
      </c>
    </row>
    <row r="48" spans="2:6" ht="15.75" outlineLevel="1" thickBot="1" x14ac:dyDescent="0.3"/>
    <row r="49" spans="2:7" ht="15.75" outlineLevel="1" thickBot="1" x14ac:dyDescent="0.3">
      <c r="B49" s="73" t="s">
        <v>225</v>
      </c>
      <c r="C49" s="74"/>
      <c r="D49" s="74"/>
      <c r="E49" s="91">
        <f>E45*E47</f>
        <v>173809.34999999998</v>
      </c>
      <c r="F49" s="125"/>
    </row>
    <row r="50" spans="2:7" outlineLevel="1" x14ac:dyDescent="0.25">
      <c r="E50" s="92"/>
    </row>
    <row r="51" spans="2:7" outlineLevel="1" x14ac:dyDescent="0.25">
      <c r="B51" t="s">
        <v>226</v>
      </c>
      <c r="E51" s="89">
        <f>C2/'Vera Rubin'!E43</f>
        <v>769.23076923076917</v>
      </c>
      <c r="F51" s="92"/>
    </row>
    <row r="52" spans="2:7" outlineLevel="1" x14ac:dyDescent="0.25">
      <c r="B52" t="s">
        <v>227</v>
      </c>
      <c r="E52" s="93">
        <f>((E51*1000)/E37*E8)</f>
        <v>299376.29937629931</v>
      </c>
      <c r="F52" s="94"/>
    </row>
    <row r="53" spans="2:7" outlineLevel="1" x14ac:dyDescent="0.25">
      <c r="B53" t="s">
        <v>228</v>
      </c>
      <c r="E53" s="89">
        <f>E52/E8</f>
        <v>4158.004158004157</v>
      </c>
      <c r="F53" s="92"/>
    </row>
    <row r="54" spans="2:7" ht="15.75" thickBot="1" x14ac:dyDescent="0.3">
      <c r="E54" s="94"/>
    </row>
    <row r="55" spans="2:7" x14ac:dyDescent="0.25">
      <c r="B55" s="95" t="s">
        <v>229</v>
      </c>
      <c r="C55" s="96"/>
      <c r="D55" s="96"/>
      <c r="E55" s="97">
        <f>E18*E53</f>
        <v>17962.577962577958</v>
      </c>
    </row>
    <row r="56" spans="2:7" ht="15.75" thickBot="1" x14ac:dyDescent="0.3">
      <c r="B56" s="100" t="s">
        <v>230</v>
      </c>
      <c r="C56" s="101"/>
      <c r="D56" s="101"/>
      <c r="E56" s="126">
        <f>E53*E35</f>
        <v>35092.00693000693</v>
      </c>
      <c r="F56" s="99"/>
    </row>
    <row r="57" spans="2:7" ht="15.75" outlineLevel="1" thickBot="1" x14ac:dyDescent="0.3">
      <c r="B57" s="100" t="s">
        <v>231</v>
      </c>
      <c r="C57" s="101"/>
      <c r="D57" s="101"/>
      <c r="E57" s="102">
        <f>E53*E49/1000000</f>
        <v>722.69999999999982</v>
      </c>
    </row>
    <row r="58" spans="2:7" ht="15.75" outlineLevel="1" thickBot="1" x14ac:dyDescent="0.3">
      <c r="E58" s="109"/>
    </row>
    <row r="59" spans="2:7" ht="15.75" outlineLevel="1" thickBot="1" x14ac:dyDescent="0.3">
      <c r="B59" s="73" t="s">
        <v>232</v>
      </c>
      <c r="C59" s="74"/>
      <c r="D59" s="74"/>
      <c r="E59" s="103">
        <f>E57/E55</f>
        <v>4.0233645833333331E-2</v>
      </c>
    </row>
    <row r="61" spans="2:7" ht="19.5" x14ac:dyDescent="0.3">
      <c r="B61" s="59" t="s">
        <v>233</v>
      </c>
      <c r="E61" s="104"/>
    </row>
    <row r="62" spans="2:7" x14ac:dyDescent="0.25">
      <c r="B62" t="s">
        <v>234</v>
      </c>
      <c r="E62" s="105">
        <f>'[17]Outside Rack Cost Backup'!$C$4</f>
        <v>16.2</v>
      </c>
      <c r="G62" s="70"/>
    </row>
    <row r="63" spans="2:7" ht="15.75" thickBot="1" x14ac:dyDescent="0.3">
      <c r="B63" t="s">
        <v>235</v>
      </c>
      <c r="E63" s="89">
        <f>C2</f>
        <v>1000</v>
      </c>
      <c r="G63" s="70"/>
    </row>
    <row r="64" spans="2:7" ht="15.75" thickBot="1" x14ac:dyDescent="0.3">
      <c r="B64" s="73" t="s">
        <v>236</v>
      </c>
      <c r="C64" s="74"/>
      <c r="D64" s="74"/>
      <c r="E64" s="98">
        <f>(E62*E63)</f>
        <v>16200</v>
      </c>
    </row>
    <row r="65" spans="2:5" x14ac:dyDescent="0.25">
      <c r="E65" s="104"/>
    </row>
    <row r="66" spans="2:5" ht="20.25" thickBot="1" x14ac:dyDescent="0.35">
      <c r="B66" s="59" t="s">
        <v>237</v>
      </c>
      <c r="E66" s="106"/>
    </row>
    <row r="67" spans="2:5" x14ac:dyDescent="0.25">
      <c r="B67" s="127" t="s">
        <v>238</v>
      </c>
      <c r="C67" s="96"/>
      <c r="D67" s="96"/>
      <c r="E67" s="128">
        <f>E56+E64</f>
        <v>51292.00693000693</v>
      </c>
    </row>
    <row r="68" spans="2:5" ht="15.75" thickBot="1" x14ac:dyDescent="0.3">
      <c r="B68" s="129" t="s">
        <v>245</v>
      </c>
      <c r="C68" s="101"/>
      <c r="D68" s="101"/>
      <c r="E68" s="130">
        <f>E67/$C$2</f>
        <v>51.292006930006927</v>
      </c>
    </row>
    <row r="69" spans="2:5" x14ac:dyDescent="0.25">
      <c r="B69" s="110"/>
      <c r="E69" s="111"/>
    </row>
    <row r="70" spans="2:5" hidden="1" outlineLevel="1" x14ac:dyDescent="0.25">
      <c r="B70" s="112" t="s">
        <v>246</v>
      </c>
      <c r="C70" s="113"/>
      <c r="D70" s="113"/>
      <c r="E70" s="114">
        <f>E71/E8</f>
        <v>50000</v>
      </c>
    </row>
    <row r="71" spans="2:5" hidden="1" outlineLevel="1" x14ac:dyDescent="0.25">
      <c r="B71" s="115" t="s">
        <v>247</v>
      </c>
      <c r="C71" s="116"/>
      <c r="D71" s="116"/>
      <c r="E71" s="117">
        <f>3600*1000</f>
        <v>3600000</v>
      </c>
    </row>
    <row r="72" spans="2:5" hidden="1" outlineLevel="1" x14ac:dyDescent="0.25">
      <c r="E72" s="109"/>
    </row>
    <row r="73" spans="2:5" ht="15.75" hidden="1" outlineLevel="1" thickBot="1" x14ac:dyDescent="0.3">
      <c r="B73" s="73" t="s">
        <v>248</v>
      </c>
      <c r="C73" s="74"/>
      <c r="D73" s="74"/>
      <c r="E73" s="118">
        <f>E71/(E37*1000)</f>
        <v>19.45945945945946</v>
      </c>
    </row>
    <row r="74" spans="2:5" hidden="1" outlineLevel="1" x14ac:dyDescent="0.25"/>
    <row r="75" spans="2:5" hidden="1" outlineLevel="1" x14ac:dyDescent="0.25">
      <c r="B75" s="112" t="s">
        <v>249</v>
      </c>
      <c r="C75" s="113"/>
      <c r="D75" s="113"/>
      <c r="E75" s="114">
        <f>E76/E24</f>
        <v>553097.34513274336</v>
      </c>
    </row>
    <row r="76" spans="2:5" hidden="1" outlineLevel="1" x14ac:dyDescent="0.25">
      <c r="B76" s="115" t="s">
        <v>250</v>
      </c>
      <c r="C76" s="116"/>
      <c r="D76" s="116"/>
      <c r="E76" s="117">
        <f>1260*1000</f>
        <v>1260000</v>
      </c>
    </row>
    <row r="77" spans="2:5" hidden="1" outlineLevel="1" x14ac:dyDescent="0.25"/>
    <row r="78" spans="2:5" ht="15.75" hidden="1" outlineLevel="1" thickBot="1" x14ac:dyDescent="0.3">
      <c r="B78" s="73" t="s">
        <v>251</v>
      </c>
      <c r="C78" s="74"/>
      <c r="D78" s="74"/>
      <c r="E78" s="118">
        <f>E76/(E37*1000)</f>
        <v>6.8108108108108105</v>
      </c>
    </row>
    <row r="79" spans="2:5" collapsed="1" x14ac:dyDescent="0.25"/>
  </sheetData>
  <dataValidations count="1">
    <dataValidation type="list" allowBlank="1" showInputMessage="1" showErrorMessage="1" sqref="C2" xr:uid="{71AB2599-051F-4D9E-9B2D-3908D214E41D}">
      <formula1>$G$2:$G$4</formula1>
    </dataValidation>
  </dataValidations>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818CC-B708-484D-AD67-85356C987466}">
  <sheetPr>
    <tabColor rgb="FF215C98"/>
  </sheetPr>
  <dimension ref="B1:F72"/>
  <sheetViews>
    <sheetView showGridLines="0" tabSelected="1" topLeftCell="A30" zoomScaleNormal="100" workbookViewId="0">
      <selection activeCell="E11" sqref="E11"/>
    </sheetView>
  </sheetViews>
  <sheetFormatPr defaultRowHeight="15" outlineLevelRow="2" x14ac:dyDescent="0.25"/>
  <cols>
    <col min="2" max="2" width="70.85546875" bestFit="1" customWidth="1"/>
    <col min="5" max="5" width="18.28515625" bestFit="1" customWidth="1"/>
    <col min="6" max="6" width="17.28515625" bestFit="1" customWidth="1"/>
  </cols>
  <sheetData>
    <row r="1" spans="2:6" ht="15.75" thickBot="1" x14ac:dyDescent="0.3">
      <c r="B1" s="3"/>
    </row>
    <row r="2" spans="2:6" x14ac:dyDescent="0.25">
      <c r="B2" s="54" t="s">
        <v>199</v>
      </c>
      <c r="C2" s="55">
        <v>1000</v>
      </c>
      <c r="F2" s="56">
        <v>10</v>
      </c>
    </row>
    <row r="3" spans="2:6" ht="15.75" thickBot="1" x14ac:dyDescent="0.3">
      <c r="B3" s="57" t="s">
        <v>200</v>
      </c>
      <c r="C3" s="58">
        <v>333333.33299999998</v>
      </c>
      <c r="F3" s="56">
        <v>100</v>
      </c>
    </row>
    <row r="4" spans="2:6" x14ac:dyDescent="0.25">
      <c r="B4" s="3"/>
      <c r="F4" s="56">
        <v>1000</v>
      </c>
    </row>
    <row r="5" spans="2:6" x14ac:dyDescent="0.25">
      <c r="B5" s="3"/>
    </row>
    <row r="6" spans="2:6" ht="19.5" x14ac:dyDescent="0.3">
      <c r="B6" s="59" t="s">
        <v>201</v>
      </c>
    </row>
    <row r="7" spans="2:6" ht="15.75" thickBot="1" x14ac:dyDescent="0.3"/>
    <row r="8" spans="2:6" ht="15.75" outlineLevel="1" thickBot="1" x14ac:dyDescent="0.3">
      <c r="B8" t="s">
        <v>202</v>
      </c>
      <c r="E8" s="60">
        <v>72</v>
      </c>
    </row>
    <row r="9" spans="2:6" outlineLevel="1" x14ac:dyDescent="0.25"/>
    <row r="10" spans="2:6" outlineLevel="1" x14ac:dyDescent="0.25">
      <c r="B10" t="s">
        <v>203</v>
      </c>
      <c r="E10" s="61">
        <v>40000</v>
      </c>
    </row>
    <row r="11" spans="2:6" outlineLevel="1" x14ac:dyDescent="0.25">
      <c r="E11" s="62"/>
    </row>
    <row r="12" spans="2:6" outlineLevel="1" x14ac:dyDescent="0.25">
      <c r="B12" s="63" t="s">
        <v>204</v>
      </c>
      <c r="C12" s="64"/>
      <c r="D12" s="64"/>
      <c r="E12" s="65">
        <f>(E16*E15)</f>
        <v>4500</v>
      </c>
    </row>
    <row r="13" spans="2:6" outlineLevel="1" x14ac:dyDescent="0.25">
      <c r="B13" s="66" t="s">
        <v>205</v>
      </c>
      <c r="E13" s="67">
        <f>E12/E10</f>
        <v>0.1125</v>
      </c>
    </row>
    <row r="14" spans="2:6" outlineLevel="1" x14ac:dyDescent="0.25">
      <c r="B14" s="68" t="s">
        <v>206</v>
      </c>
      <c r="C14" s="3"/>
      <c r="D14" s="3"/>
      <c r="E14" s="69">
        <f>((E12/1000000*E52)+(E24*E53))/E67</f>
        <v>0.17565394899264086</v>
      </c>
    </row>
    <row r="15" spans="2:6" outlineLevel="1" x14ac:dyDescent="0.25">
      <c r="B15" s="66" t="s">
        <v>207</v>
      </c>
      <c r="D15" s="70"/>
      <c r="E15" s="71">
        <v>279</v>
      </c>
    </row>
    <row r="16" spans="2:6" outlineLevel="1" x14ac:dyDescent="0.25">
      <c r="B16" s="66" t="s">
        <v>208</v>
      </c>
      <c r="E16" s="72">
        <v>16.129032258064516</v>
      </c>
    </row>
    <row r="17" spans="2:6" ht="15.75" outlineLevel="1" thickBot="1" x14ac:dyDescent="0.3"/>
    <row r="18" spans="2:6" ht="15.75" outlineLevel="1" thickBot="1" x14ac:dyDescent="0.3">
      <c r="B18" s="73" t="s">
        <v>209</v>
      </c>
      <c r="C18" s="74"/>
      <c r="D18" s="74"/>
      <c r="E18" s="75">
        <f>(E8*E10)/1000000</f>
        <v>2.88</v>
      </c>
    </row>
    <row r="19" spans="2:6" outlineLevel="1" x14ac:dyDescent="0.25">
      <c r="B19" s="66" t="s">
        <v>210</v>
      </c>
      <c r="E19" s="76">
        <f>E18/E35</f>
        <v>0.62227876380232661</v>
      </c>
    </row>
    <row r="20" spans="2:6" outlineLevel="1" x14ac:dyDescent="0.25"/>
    <row r="21" spans="2:6" outlineLevel="1" x14ac:dyDescent="0.25">
      <c r="B21" t="s">
        <v>211</v>
      </c>
      <c r="E21" s="77">
        <f>E35-E18</f>
        <v>1.7481508666666672</v>
      </c>
    </row>
    <row r="22" spans="2:6" outlineLevel="1" x14ac:dyDescent="0.25">
      <c r="B22" s="66" t="s">
        <v>210</v>
      </c>
      <c r="E22" s="76">
        <f>E21/E35</f>
        <v>0.37772123619767345</v>
      </c>
    </row>
    <row r="23" spans="2:6" x14ac:dyDescent="0.25">
      <c r="B23" s="66"/>
      <c r="E23" s="76"/>
    </row>
    <row r="24" spans="2:6" outlineLevel="2" x14ac:dyDescent="0.25">
      <c r="B24" s="78" t="s">
        <v>212</v>
      </c>
      <c r="C24" s="64"/>
      <c r="D24" s="64"/>
      <c r="E24" s="79">
        <f>'[17]GB300 BoM'!U30/1000000</f>
        <v>0.94993919999999987</v>
      </c>
    </row>
    <row r="25" spans="2:6" outlineLevel="2" x14ac:dyDescent="0.25">
      <c r="B25" s="80" t="s">
        <v>213</v>
      </c>
      <c r="E25" s="67">
        <f>E24/E18</f>
        <v>0.32983999999999997</v>
      </c>
      <c r="F25" s="81"/>
    </row>
    <row r="26" spans="2:6" outlineLevel="2" x14ac:dyDescent="0.25">
      <c r="B26" s="80"/>
      <c r="E26" s="76"/>
    </row>
    <row r="27" spans="2:6" outlineLevel="2" x14ac:dyDescent="0.25">
      <c r="B27" s="78" t="s">
        <v>214</v>
      </c>
      <c r="C27" s="64"/>
      <c r="D27" s="64"/>
      <c r="E27" s="82">
        <f>'[17]GB300 BoM'!C33/1000000</f>
        <v>0.18</v>
      </c>
    </row>
    <row r="28" spans="2:6" outlineLevel="2" x14ac:dyDescent="0.25">
      <c r="B28" s="80" t="s">
        <v>213</v>
      </c>
      <c r="E28" s="67">
        <f>E27/E18</f>
        <v>6.25E-2</v>
      </c>
    </row>
    <row r="29" spans="2:6" outlineLevel="2" x14ac:dyDescent="0.25">
      <c r="B29" s="80" t="s">
        <v>215</v>
      </c>
      <c r="E29" s="83">
        <f>E8/2</f>
        <v>36</v>
      </c>
    </row>
    <row r="30" spans="2:6" outlineLevel="2" x14ac:dyDescent="0.25">
      <c r="B30" s="80" t="s">
        <v>216</v>
      </c>
      <c r="E30" s="84">
        <f>E27/E29*1000000</f>
        <v>5000</v>
      </c>
    </row>
    <row r="31" spans="2:6" outlineLevel="2" x14ac:dyDescent="0.25">
      <c r="B31" s="80"/>
      <c r="E31" s="76"/>
    </row>
    <row r="32" spans="2:6" outlineLevel="2" x14ac:dyDescent="0.25">
      <c r="B32" s="78" t="s">
        <v>217</v>
      </c>
      <c r="C32" s="64"/>
      <c r="D32" s="64"/>
      <c r="E32" s="82">
        <f>E35-E27-E24-E18</f>
        <v>0.61821166666666771</v>
      </c>
    </row>
    <row r="33" spans="2:6" outlineLevel="2" x14ac:dyDescent="0.25">
      <c r="B33" s="80" t="s">
        <v>213</v>
      </c>
      <c r="E33" s="67">
        <f>E32/E18</f>
        <v>0.21465682870370409</v>
      </c>
    </row>
    <row r="34" spans="2:6" ht="15.75" outlineLevel="2" thickBot="1" x14ac:dyDescent="0.3">
      <c r="E34" s="199">
        <f>E35/E8</f>
        <v>6.4279873148148148E-2</v>
      </c>
    </row>
    <row r="35" spans="2:6" ht="15.75" thickBot="1" x14ac:dyDescent="0.3">
      <c r="B35" s="73" t="s">
        <v>218</v>
      </c>
      <c r="C35" s="74"/>
      <c r="D35" s="74"/>
      <c r="E35" s="75">
        <f>'GB300 BoM'!C43/1000000</f>
        <v>4.6281508666666671</v>
      </c>
      <c r="F35" s="85"/>
    </row>
    <row r="36" spans="2:6" ht="15.75" thickBot="1" x14ac:dyDescent="0.3">
      <c r="F36" s="85"/>
    </row>
    <row r="37" spans="2:6" ht="15.75" outlineLevel="1" thickBot="1" x14ac:dyDescent="0.3">
      <c r="B37" s="3" t="s">
        <v>219</v>
      </c>
      <c r="E37" s="86">
        <v>135</v>
      </c>
    </row>
    <row r="38" spans="2:6" ht="15.75" outlineLevel="1" thickBot="1" x14ac:dyDescent="0.3"/>
    <row r="39" spans="2:6" ht="15.75" outlineLevel="1" thickBot="1" x14ac:dyDescent="0.3">
      <c r="B39" t="s">
        <v>220</v>
      </c>
      <c r="E39" s="87">
        <v>0.75</v>
      </c>
    </row>
    <row r="40" spans="2:6" outlineLevel="1" x14ac:dyDescent="0.25"/>
    <row r="41" spans="2:6" outlineLevel="1" x14ac:dyDescent="0.25">
      <c r="B41" t="s">
        <v>221</v>
      </c>
      <c r="E41" s="88">
        <f>E37*8.76*E39</f>
        <v>886.94999999999993</v>
      </c>
    </row>
    <row r="42" spans="2:6" ht="15.75" outlineLevel="1" thickBot="1" x14ac:dyDescent="0.3"/>
    <row r="43" spans="2:6" ht="15.75" outlineLevel="1" thickBot="1" x14ac:dyDescent="0.3">
      <c r="B43" t="s">
        <v>222</v>
      </c>
      <c r="E43" s="86">
        <v>1.2</v>
      </c>
    </row>
    <row r="44" spans="2:6" outlineLevel="1" x14ac:dyDescent="0.25"/>
    <row r="45" spans="2:6" outlineLevel="1" x14ac:dyDescent="0.25">
      <c r="B45" s="3" t="s">
        <v>223</v>
      </c>
      <c r="E45" s="89">
        <f>E41*E43</f>
        <v>1064.3399999999999</v>
      </c>
    </row>
    <row r="46" spans="2:6" ht="15.75" outlineLevel="1" thickBot="1" x14ac:dyDescent="0.3"/>
    <row r="47" spans="2:6" ht="15.75" outlineLevel="1" thickBot="1" x14ac:dyDescent="0.3">
      <c r="B47" s="3" t="s">
        <v>224</v>
      </c>
      <c r="E47" s="90">
        <v>110</v>
      </c>
    </row>
    <row r="48" spans="2:6" ht="15.75" outlineLevel="1" thickBot="1" x14ac:dyDescent="0.3"/>
    <row r="49" spans="2:6" ht="15.75" outlineLevel="1" thickBot="1" x14ac:dyDescent="0.3">
      <c r="B49" s="73" t="s">
        <v>225</v>
      </c>
      <c r="C49" s="74"/>
      <c r="D49" s="74"/>
      <c r="E49" s="91">
        <f>E45*E47</f>
        <v>117077.4</v>
      </c>
    </row>
    <row r="50" spans="2:6" outlineLevel="1" x14ac:dyDescent="0.25">
      <c r="E50" s="92"/>
    </row>
    <row r="51" spans="2:6" outlineLevel="1" x14ac:dyDescent="0.25">
      <c r="B51" t="s">
        <v>226</v>
      </c>
      <c r="E51" s="89">
        <f>C2/'GB300 '!E43</f>
        <v>833.33333333333337</v>
      </c>
    </row>
    <row r="52" spans="2:6" outlineLevel="1" x14ac:dyDescent="0.25">
      <c r="B52" t="s">
        <v>227</v>
      </c>
      <c r="E52" s="93">
        <f>((E51*1000)/E37*E8)</f>
        <v>444444.44444444444</v>
      </c>
    </row>
    <row r="53" spans="2:6" outlineLevel="1" x14ac:dyDescent="0.25">
      <c r="B53" t="s">
        <v>228</v>
      </c>
      <c r="E53" s="89">
        <f>E52/E8</f>
        <v>6172.8395061728397</v>
      </c>
    </row>
    <row r="54" spans="2:6" ht="15.75" outlineLevel="1" thickBot="1" x14ac:dyDescent="0.3">
      <c r="E54" s="94"/>
    </row>
    <row r="55" spans="2:6" ht="15.75" thickBot="1" x14ac:dyDescent="0.3">
      <c r="B55" s="95" t="s">
        <v>229</v>
      </c>
      <c r="C55" s="96"/>
      <c r="D55" s="96"/>
      <c r="E55" s="97">
        <f>E18*E53</f>
        <v>17777.777777777777</v>
      </c>
    </row>
    <row r="56" spans="2:6" ht="15.75" thickBot="1" x14ac:dyDescent="0.3">
      <c r="B56" s="73" t="s">
        <v>230</v>
      </c>
      <c r="C56" s="74"/>
      <c r="D56" s="74"/>
      <c r="E56" s="98">
        <f>E53*E35</f>
        <v>28568.83251028807</v>
      </c>
      <c r="F56" s="99"/>
    </row>
    <row r="57" spans="2:6" ht="15.75" outlineLevel="1" thickBot="1" x14ac:dyDescent="0.3">
      <c r="B57" s="100" t="s">
        <v>231</v>
      </c>
      <c r="C57" s="101"/>
      <c r="D57" s="101"/>
      <c r="E57" s="102">
        <f>E53*E49/1000000</f>
        <v>722.7</v>
      </c>
      <c r="F57" s="99"/>
    </row>
    <row r="58" spans="2:6" ht="15.75" outlineLevel="1" thickBot="1" x14ac:dyDescent="0.3"/>
    <row r="59" spans="2:6" ht="15.75" outlineLevel="1" thickBot="1" x14ac:dyDescent="0.3">
      <c r="B59" s="73" t="s">
        <v>232</v>
      </c>
      <c r="C59" s="74"/>
      <c r="D59" s="74"/>
      <c r="E59" s="103">
        <f>E57/E55</f>
        <v>4.0651875000000004E-2</v>
      </c>
    </row>
    <row r="61" spans="2:6" ht="19.5" x14ac:dyDescent="0.3">
      <c r="B61" s="59" t="s">
        <v>233</v>
      </c>
      <c r="E61" s="104"/>
    </row>
    <row r="62" spans="2:6" outlineLevel="1" x14ac:dyDescent="0.25">
      <c r="B62" t="s">
        <v>234</v>
      </c>
      <c r="E62" s="105">
        <f>'[17]Outside Rack Cost Backup'!$C$4</f>
        <v>16.2</v>
      </c>
      <c r="F62" s="70"/>
    </row>
    <row r="63" spans="2:6" ht="15.75" outlineLevel="1" thickBot="1" x14ac:dyDescent="0.3">
      <c r="B63" t="s">
        <v>235</v>
      </c>
      <c r="E63" s="89">
        <f>C2</f>
        <v>1000</v>
      </c>
      <c r="F63" s="70"/>
    </row>
    <row r="64" spans="2:6" ht="15.75" thickBot="1" x14ac:dyDescent="0.3">
      <c r="B64" s="73" t="s">
        <v>236</v>
      </c>
      <c r="C64" s="74"/>
      <c r="D64" s="74"/>
      <c r="E64" s="98">
        <f>(E62*E63)</f>
        <v>16200</v>
      </c>
    </row>
    <row r="65" spans="2:6" x14ac:dyDescent="0.25">
      <c r="E65" s="104"/>
    </row>
    <row r="66" spans="2:6" ht="20.25" thickBot="1" x14ac:dyDescent="0.35">
      <c r="B66" s="59" t="s">
        <v>237</v>
      </c>
      <c r="E66" s="106"/>
    </row>
    <row r="67" spans="2:6" ht="15.75" thickBot="1" x14ac:dyDescent="0.3">
      <c r="B67" s="107" t="s">
        <v>238</v>
      </c>
      <c r="C67" s="74"/>
      <c r="D67" s="74"/>
      <c r="E67" s="108">
        <f>E56+E64</f>
        <v>44768.83251028807</v>
      </c>
      <c r="F67" s="109"/>
    </row>
    <row r="68" spans="2:6" x14ac:dyDescent="0.25">
      <c r="B68" s="110"/>
      <c r="E68" s="111"/>
    </row>
    <row r="69" spans="2:6" outlineLevel="1" x14ac:dyDescent="0.25">
      <c r="B69" s="112" t="s">
        <v>239</v>
      </c>
      <c r="C69" s="113"/>
      <c r="D69" s="113"/>
      <c r="E69" s="114">
        <f>E70/E8</f>
        <v>10000</v>
      </c>
    </row>
    <row r="70" spans="2:6" outlineLevel="1" x14ac:dyDescent="0.25">
      <c r="B70" s="115" t="s">
        <v>240</v>
      </c>
      <c r="C70" s="116"/>
      <c r="D70" s="116"/>
      <c r="E70" s="117">
        <f>720*1000</f>
        <v>720000</v>
      </c>
    </row>
    <row r="71" spans="2:6" ht="15.75" outlineLevel="1" thickBot="1" x14ac:dyDescent="0.3"/>
    <row r="72" spans="2:6" ht="15.75" outlineLevel="1" thickBot="1" x14ac:dyDescent="0.3">
      <c r="B72" s="73" t="s">
        <v>241</v>
      </c>
      <c r="C72" s="74"/>
      <c r="D72" s="74"/>
      <c r="E72" s="118">
        <f>E70/(E37*1000)</f>
        <v>5.333333333333333</v>
      </c>
    </row>
  </sheetData>
  <dataValidations count="1">
    <dataValidation type="list" allowBlank="1" showInputMessage="1" showErrorMessage="1" sqref="C2" xr:uid="{B1D242A2-1E98-414D-876F-7EF385CD0707}">
      <formula1>$F$2:$F$4</formula1>
    </dataValidation>
  </dataValidations>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7C2B6-8E67-437A-9B5F-A59097978D12}">
  <sheetPr>
    <tabColor rgb="FF92D050"/>
  </sheetPr>
  <dimension ref="B2:V60"/>
  <sheetViews>
    <sheetView topLeftCell="A2" zoomScale="95" zoomScaleNormal="100" workbookViewId="0">
      <selection activeCell="I9" sqref="I9"/>
    </sheetView>
  </sheetViews>
  <sheetFormatPr defaultColWidth="8" defaultRowHeight="15" x14ac:dyDescent="0.25"/>
  <cols>
    <col min="1" max="1" width="3" style="18" customWidth="1"/>
    <col min="2" max="2" width="30" style="18" bestFit="1" customWidth="1"/>
    <col min="3" max="3" width="12" style="18" bestFit="1" customWidth="1"/>
    <col min="4" max="4" width="7.5703125" style="18" customWidth="1"/>
    <col min="5" max="5" width="42.85546875" style="18" bestFit="1" customWidth="1"/>
    <col min="6" max="6" width="9.28515625" style="18" bestFit="1" customWidth="1"/>
    <col min="7" max="7" width="7.5703125" style="18" customWidth="1"/>
    <col min="8" max="8" width="34.42578125" style="18" bestFit="1" customWidth="1"/>
    <col min="9" max="9" width="10.140625" style="18" bestFit="1" customWidth="1"/>
    <col min="10" max="10" width="7.5703125" style="18" customWidth="1"/>
    <col min="11" max="11" width="42.28515625" style="18" bestFit="1" customWidth="1"/>
    <col min="12" max="12" width="8.7109375" style="18" customWidth="1"/>
    <col min="13" max="13" width="3.7109375" style="18" customWidth="1"/>
    <col min="14" max="15" width="8" style="18"/>
    <col min="16" max="16" width="8.7109375" style="18" bestFit="1" customWidth="1"/>
    <col min="17" max="18" width="8" style="18"/>
    <col min="19" max="19" width="41.28515625" style="18" bestFit="1" customWidth="1"/>
    <col min="20" max="20" width="9.7109375" style="18" bestFit="1" customWidth="1"/>
    <col min="21" max="21" width="12" style="18" bestFit="1" customWidth="1"/>
    <col min="22" max="22" width="10.7109375" style="18" bestFit="1" customWidth="1"/>
    <col min="23" max="16384" width="8" style="18"/>
  </cols>
  <sheetData>
    <row r="2" spans="2:21" ht="27" thickBot="1" x14ac:dyDescent="0.45">
      <c r="B2" s="17" t="s">
        <v>150</v>
      </c>
      <c r="E2" s="19"/>
    </row>
    <row r="3" spans="2:21" x14ac:dyDescent="0.25">
      <c r="B3" s="20" t="s">
        <v>151</v>
      </c>
      <c r="C3" s="21"/>
      <c r="E3" s="22" t="s">
        <v>64</v>
      </c>
      <c r="F3" s="23">
        <f>SUM(F4:F17)</f>
        <v>442588</v>
      </c>
      <c r="O3" s="24"/>
      <c r="P3" s="25" t="s">
        <v>65</v>
      </c>
    </row>
    <row r="4" spans="2:21" x14ac:dyDescent="0.25">
      <c r="B4" s="26" t="s">
        <v>66</v>
      </c>
      <c r="C4" s="27">
        <f>+F3*18</f>
        <v>7966584</v>
      </c>
      <c r="D4" s="28"/>
      <c r="E4" s="29" t="s">
        <v>67</v>
      </c>
      <c r="F4" s="27">
        <f>+I4*2</f>
        <v>378399.33333333331</v>
      </c>
      <c r="G4" s="28"/>
      <c r="H4" s="22" t="s">
        <v>68</v>
      </c>
      <c r="I4" s="23">
        <f>+SUM(I5:I11)</f>
        <v>189199.66666666666</v>
      </c>
      <c r="J4" s="28"/>
      <c r="K4" s="28"/>
      <c r="L4" s="28"/>
      <c r="O4" s="30" t="s">
        <v>69</v>
      </c>
      <c r="P4" s="31">
        <v>41</v>
      </c>
    </row>
    <row r="5" spans="2:21" ht="15.75" thickBot="1" x14ac:dyDescent="0.3">
      <c r="B5" s="26" t="s">
        <v>70</v>
      </c>
      <c r="C5" s="27">
        <f>+F19*9</f>
        <v>239277</v>
      </c>
      <c r="D5" s="28"/>
      <c r="E5" s="29" t="s">
        <v>152</v>
      </c>
      <c r="F5" s="27">
        <v>10000</v>
      </c>
      <c r="G5" s="28"/>
      <c r="H5" s="26" t="s">
        <v>153</v>
      </c>
      <c r="I5" s="27">
        <v>5500</v>
      </c>
      <c r="J5" s="28"/>
      <c r="K5" s="22" t="s">
        <v>154</v>
      </c>
      <c r="L5" s="28"/>
      <c r="M5" s="28"/>
      <c r="O5" s="32" t="s">
        <v>74</v>
      </c>
      <c r="P5" s="33">
        <v>85</v>
      </c>
      <c r="S5" s="22" t="s">
        <v>75</v>
      </c>
      <c r="T5" s="22" t="s">
        <v>76</v>
      </c>
      <c r="U5" s="22" t="s">
        <v>77</v>
      </c>
    </row>
    <row r="6" spans="2:21" x14ac:dyDescent="0.25">
      <c r="B6" s="26" t="s">
        <v>78</v>
      </c>
      <c r="C6" s="27">
        <v>3000</v>
      </c>
      <c r="D6" s="28"/>
      <c r="E6" s="29" t="s">
        <v>155</v>
      </c>
      <c r="F6" s="27">
        <f>5500*4</f>
        <v>22000</v>
      </c>
      <c r="G6" s="28"/>
      <c r="H6" s="26" t="s">
        <v>156</v>
      </c>
      <c r="I6" s="27">
        <f>+K6*2</f>
        <v>120000</v>
      </c>
      <c r="J6" s="28"/>
      <c r="K6" s="27">
        <v>60000</v>
      </c>
      <c r="L6" s="28"/>
      <c r="M6" s="28"/>
      <c r="S6" s="18" t="s">
        <v>81</v>
      </c>
      <c r="T6" s="27">
        <v>25</v>
      </c>
      <c r="U6" s="27">
        <f>+T6*36</f>
        <v>900</v>
      </c>
    </row>
    <row r="7" spans="2:21" x14ac:dyDescent="0.25">
      <c r="B7" s="26" t="s">
        <v>82</v>
      </c>
      <c r="C7" s="27">
        <v>13500</v>
      </c>
      <c r="D7" s="28"/>
      <c r="E7" s="29" t="s">
        <v>83</v>
      </c>
      <c r="F7" s="27">
        <f>+T29+(T28*4)</f>
        <v>23072</v>
      </c>
      <c r="G7" s="28"/>
      <c r="H7" s="26" t="s">
        <v>112</v>
      </c>
      <c r="I7" s="27">
        <f>400</f>
        <v>400</v>
      </c>
      <c r="J7" s="28"/>
      <c r="M7" s="28"/>
      <c r="O7" s="18" t="s">
        <v>85</v>
      </c>
      <c r="P7" s="18">
        <v>71</v>
      </c>
      <c r="S7" s="18" t="s">
        <v>86</v>
      </c>
      <c r="T7" s="27">
        <v>1250</v>
      </c>
      <c r="U7" s="27">
        <f>+T7*1</f>
        <v>1250</v>
      </c>
    </row>
    <row r="8" spans="2:21" x14ac:dyDescent="0.25">
      <c r="B8" s="26" t="s">
        <v>87</v>
      </c>
      <c r="C8" s="27">
        <v>76000</v>
      </c>
      <c r="D8" s="28"/>
      <c r="E8" s="29" t="s">
        <v>157</v>
      </c>
      <c r="F8" s="27">
        <v>2000</v>
      </c>
      <c r="G8" s="28"/>
      <c r="H8" s="26" t="s">
        <v>89</v>
      </c>
      <c r="I8" s="27">
        <f>1400/(1-70%)</f>
        <v>4666.6666666666661</v>
      </c>
      <c r="J8" s="28"/>
      <c r="M8" s="28"/>
      <c r="O8" s="18" t="s">
        <v>90</v>
      </c>
      <c r="P8" s="18">
        <v>80</v>
      </c>
      <c r="S8" s="18" t="s">
        <v>91</v>
      </c>
      <c r="T8" s="27">
        <v>150</v>
      </c>
      <c r="U8" s="27">
        <f>+T8*1</f>
        <v>150</v>
      </c>
    </row>
    <row r="9" spans="2:21" x14ac:dyDescent="0.25">
      <c r="B9" s="26" t="s">
        <v>92</v>
      </c>
      <c r="C9" s="27">
        <f>2000*2</f>
        <v>4000</v>
      </c>
      <c r="D9" s="28"/>
      <c r="E9" s="29" t="s">
        <v>88</v>
      </c>
      <c r="F9" s="27">
        <f>+V35</f>
        <v>2066.6666666666665</v>
      </c>
      <c r="G9" s="28"/>
      <c r="H9" s="18" t="s">
        <v>158</v>
      </c>
      <c r="I9" s="27">
        <f>(T26*8)/(1-70%)</f>
        <v>51199.999999999993</v>
      </c>
      <c r="J9" s="28"/>
      <c r="M9" s="28"/>
      <c r="S9" s="34" t="s">
        <v>38</v>
      </c>
      <c r="U9" s="35">
        <f>SUM(U6:U8)</f>
        <v>2300</v>
      </c>
    </row>
    <row r="10" spans="2:21" x14ac:dyDescent="0.25">
      <c r="B10" s="26" t="s">
        <v>95</v>
      </c>
      <c r="C10" s="27">
        <v>800</v>
      </c>
      <c r="D10" s="28"/>
      <c r="E10" s="29" t="s">
        <v>159</v>
      </c>
      <c r="F10" s="27">
        <f>20*20</f>
        <v>400</v>
      </c>
      <c r="G10" s="28"/>
      <c r="H10" s="26" t="s">
        <v>97</v>
      </c>
      <c r="I10" s="27">
        <f>450/(1-70%)</f>
        <v>1499.9999999999998</v>
      </c>
      <c r="J10" s="28"/>
      <c r="S10" s="18" t="s">
        <v>98</v>
      </c>
      <c r="U10" s="36">
        <v>0.7</v>
      </c>
    </row>
    <row r="11" spans="2:21" x14ac:dyDescent="0.25">
      <c r="B11" s="26" t="s">
        <v>99</v>
      </c>
      <c r="C11" s="27">
        <f>+U12</f>
        <v>30666.666666666661</v>
      </c>
      <c r="D11" s="28"/>
      <c r="E11" s="29" t="s">
        <v>96</v>
      </c>
      <c r="F11" s="27">
        <v>1000</v>
      </c>
      <c r="G11" s="28"/>
      <c r="H11" s="26" t="s">
        <v>35</v>
      </c>
      <c r="I11" s="27">
        <f>5000+933</f>
        <v>5933</v>
      </c>
      <c r="S11" s="18" t="s">
        <v>101</v>
      </c>
      <c r="U11" s="35">
        <f>+U9/(1-U10)</f>
        <v>7666.6666666666652</v>
      </c>
    </row>
    <row r="12" spans="2:21" x14ac:dyDescent="0.25">
      <c r="B12" s="26" t="s">
        <v>35</v>
      </c>
      <c r="C12" s="27">
        <v>77000</v>
      </c>
      <c r="D12" s="28"/>
      <c r="E12" s="29" t="s">
        <v>84</v>
      </c>
      <c r="F12" s="27">
        <f>150*3</f>
        <v>450</v>
      </c>
      <c r="S12" s="52" t="s">
        <v>99</v>
      </c>
      <c r="T12" s="38"/>
      <c r="U12" s="39">
        <f>+U11*4</f>
        <v>30666.666666666661</v>
      </c>
    </row>
    <row r="13" spans="2:21" x14ac:dyDescent="0.25">
      <c r="B13" s="40" t="s">
        <v>103</v>
      </c>
      <c r="C13" s="41">
        <v>28800</v>
      </c>
      <c r="D13" s="28"/>
      <c r="E13" s="29" t="s">
        <v>102</v>
      </c>
      <c r="F13" s="27">
        <f>50*2</f>
        <v>100</v>
      </c>
      <c r="G13" s="28"/>
      <c r="J13" s="28"/>
    </row>
    <row r="14" spans="2:21" ht="15.75" thickBot="1" x14ac:dyDescent="0.3">
      <c r="B14" s="42" t="s">
        <v>38</v>
      </c>
      <c r="C14" s="43">
        <f>+SUM(C4:C13)</f>
        <v>8439627.6666666679</v>
      </c>
      <c r="D14" s="28"/>
      <c r="E14" s="29" t="s">
        <v>104</v>
      </c>
      <c r="F14" s="27">
        <v>250</v>
      </c>
      <c r="G14" s="28"/>
      <c r="H14" s="26"/>
      <c r="I14" s="27"/>
      <c r="J14" s="28"/>
      <c r="M14" s="28"/>
    </row>
    <row r="15" spans="2:21" x14ac:dyDescent="0.25">
      <c r="D15" s="28"/>
      <c r="E15" s="29" t="s">
        <v>105</v>
      </c>
      <c r="F15" s="27">
        <v>50</v>
      </c>
      <c r="G15" s="28"/>
      <c r="H15" s="26"/>
      <c r="I15" s="27"/>
      <c r="J15" s="28"/>
    </row>
    <row r="16" spans="2:21" x14ac:dyDescent="0.25">
      <c r="B16" s="20" t="str">
        <f t="shared" ref="B16:B27" si="0">+B3</f>
        <v>VR200 NVL72 Bill of materials (US$)</v>
      </c>
      <c r="C16" s="21"/>
      <c r="D16" s="28"/>
      <c r="E16" s="29" t="s">
        <v>97</v>
      </c>
      <c r="F16" s="27">
        <v>1800</v>
      </c>
      <c r="G16" s="28"/>
      <c r="H16" s="26"/>
      <c r="I16" s="27"/>
      <c r="J16" s="28"/>
    </row>
    <row r="17" spans="2:21" x14ac:dyDescent="0.25">
      <c r="B17" s="26" t="str">
        <f t="shared" si="0"/>
        <v>18x Compute Tray</v>
      </c>
      <c r="C17" s="44">
        <f t="shared" ref="C17:C26" si="1">+C4/C$14</f>
        <v>0.94394969951873453</v>
      </c>
      <c r="D17" s="28"/>
      <c r="E17" s="29" t="s">
        <v>35</v>
      </c>
      <c r="F17" s="27">
        <v>1000</v>
      </c>
      <c r="G17" s="28"/>
      <c r="H17" s="26"/>
      <c r="I17" s="27"/>
      <c r="J17" s="28"/>
    </row>
    <row r="18" spans="2:21" x14ac:dyDescent="0.25">
      <c r="B18" s="26" t="str">
        <f t="shared" si="0"/>
        <v>9x Switch Tray</v>
      </c>
      <c r="C18" s="44">
        <f t="shared" si="1"/>
        <v>2.8351606190525857E-2</v>
      </c>
      <c r="D18" s="28"/>
      <c r="G18" s="28"/>
      <c r="M18" s="27"/>
    </row>
    <row r="19" spans="2:21" x14ac:dyDescent="0.25">
      <c r="B19" s="26" t="str">
        <f t="shared" si="0"/>
        <v>Rack Chassis</v>
      </c>
      <c r="C19" s="44">
        <f t="shared" si="1"/>
        <v>3.5546591846093677E-4</v>
      </c>
      <c r="E19" s="22" t="s">
        <v>106</v>
      </c>
      <c r="F19" s="23">
        <f>SUM(F20:F27)</f>
        <v>26586.333333333332</v>
      </c>
      <c r="G19" s="28"/>
    </row>
    <row r="20" spans="2:21" x14ac:dyDescent="0.25">
      <c r="B20" s="26" t="str">
        <f t="shared" si="0"/>
        <v>Manifold (CDM)</v>
      </c>
      <c r="C20" s="44">
        <f t="shared" si="1"/>
        <v>1.5995966330742155E-3</v>
      </c>
      <c r="E20" s="29" t="s">
        <v>107</v>
      </c>
      <c r="F20" s="27">
        <f>+I20</f>
        <v>23066.333333333332</v>
      </c>
      <c r="H20" s="22" t="s">
        <v>107</v>
      </c>
      <c r="I20" s="23">
        <f>+SUM(I21:I25)</f>
        <v>23066.333333333332</v>
      </c>
      <c r="J20" s="28"/>
    </row>
    <row r="21" spans="2:21" x14ac:dyDescent="0.25">
      <c r="B21" s="26" t="str">
        <f t="shared" si="0"/>
        <v>Power supply</v>
      </c>
      <c r="C21" s="44">
        <f t="shared" si="1"/>
        <v>9.0051366010103981E-3</v>
      </c>
      <c r="E21" s="29" t="s">
        <v>104</v>
      </c>
      <c r="F21" s="27">
        <v>250</v>
      </c>
      <c r="H21" s="26" t="s">
        <v>160</v>
      </c>
      <c r="I21" s="27">
        <f>+K23*4</f>
        <v>16000</v>
      </c>
    </row>
    <row r="22" spans="2:21" x14ac:dyDescent="0.25">
      <c r="B22" s="26" t="str">
        <f t="shared" si="0"/>
        <v>Management switch</v>
      </c>
      <c r="C22" s="44">
        <f t="shared" si="1"/>
        <v>4.7395455794791574E-4</v>
      </c>
      <c r="D22" s="28"/>
      <c r="E22" s="29" t="s">
        <v>161</v>
      </c>
      <c r="F22" s="27">
        <f>50*2+60</f>
        <v>160</v>
      </c>
      <c r="H22" s="26" t="s">
        <v>111</v>
      </c>
      <c r="I22" s="27">
        <f>1450/(1-70%)</f>
        <v>4833.333333333333</v>
      </c>
      <c r="K22" s="22" t="s">
        <v>109</v>
      </c>
    </row>
    <row r="23" spans="2:21" x14ac:dyDescent="0.25">
      <c r="B23" s="26" t="str">
        <f t="shared" si="0"/>
        <v>Other cooling</v>
      </c>
      <c r="C23" s="44">
        <f t="shared" si="1"/>
        <v>9.4790911589583149E-5</v>
      </c>
      <c r="E23" s="29" t="s">
        <v>162</v>
      </c>
      <c r="F23" s="27">
        <f>20*18</f>
        <v>360</v>
      </c>
      <c r="G23" s="28"/>
      <c r="H23" s="26" t="s">
        <v>112</v>
      </c>
      <c r="I23" s="27">
        <f>200*2</f>
        <v>400</v>
      </c>
      <c r="K23" s="27">
        <v>4000</v>
      </c>
    </row>
    <row r="24" spans="2:21" x14ac:dyDescent="0.25">
      <c r="B24" s="26" t="str">
        <f t="shared" si="0"/>
        <v>4x Cable Cartridge</v>
      </c>
      <c r="C24" s="44">
        <f t="shared" si="1"/>
        <v>3.6336516109340198E-3</v>
      </c>
      <c r="E24" s="29" t="s">
        <v>105</v>
      </c>
      <c r="F24" s="27">
        <v>50</v>
      </c>
      <c r="H24" s="18" t="s">
        <v>97</v>
      </c>
      <c r="I24" s="27">
        <v>350</v>
      </c>
      <c r="J24" s="28"/>
    </row>
    <row r="25" spans="2:21" x14ac:dyDescent="0.25">
      <c r="B25" s="26" t="str">
        <f t="shared" si="0"/>
        <v>Others</v>
      </c>
      <c r="C25" s="44">
        <f t="shared" si="1"/>
        <v>9.123625240497377E-3</v>
      </c>
      <c r="E25" s="29" t="s">
        <v>88</v>
      </c>
      <c r="F25" s="27">
        <f>+V42</f>
        <v>533.33333333333326</v>
      </c>
      <c r="H25" s="26" t="s">
        <v>35</v>
      </c>
      <c r="I25" s="27">
        <f>550+933</f>
        <v>1483</v>
      </c>
      <c r="S25" s="22" t="s">
        <v>114</v>
      </c>
      <c r="T25" s="22" t="s">
        <v>76</v>
      </c>
      <c r="U25" s="22" t="s">
        <v>77</v>
      </c>
    </row>
    <row r="26" spans="2:21" x14ac:dyDescent="0.25">
      <c r="B26" s="40" t="str">
        <f t="shared" si="0"/>
        <v>Rack assembly &amp; test</v>
      </c>
      <c r="C26" s="53">
        <f t="shared" si="1"/>
        <v>3.4124728172249931E-3</v>
      </c>
      <c r="D26" s="27"/>
      <c r="E26" s="29" t="s">
        <v>97</v>
      </c>
      <c r="F26" s="27">
        <f>350/(1-70%)</f>
        <v>1166.6666666666665</v>
      </c>
      <c r="H26" s="26"/>
      <c r="I26" s="27"/>
      <c r="S26" s="26" t="s">
        <v>163</v>
      </c>
      <c r="T26" s="27">
        <f>96*20</f>
        <v>1920</v>
      </c>
      <c r="U26" s="27">
        <f>+T26*288/(1-70%)</f>
        <v>1843199.9999999998</v>
      </c>
    </row>
    <row r="27" spans="2:21" ht="15.75" thickBot="1" x14ac:dyDescent="0.3">
      <c r="B27" s="42" t="str">
        <f t="shared" si="0"/>
        <v>Total</v>
      </c>
      <c r="C27" s="45">
        <f>+SUM(C17:C26)</f>
        <v>0.99999999999999989</v>
      </c>
      <c r="E27" s="29" t="s">
        <v>35</v>
      </c>
      <c r="F27" s="27">
        <v>1000</v>
      </c>
      <c r="G27" s="27"/>
      <c r="H27" s="26"/>
      <c r="I27" s="27"/>
      <c r="J27" s="27"/>
      <c r="S27" s="26" t="s">
        <v>164</v>
      </c>
      <c r="T27" s="27">
        <f>128*8*1.0625</f>
        <v>1088</v>
      </c>
      <c r="U27" s="27">
        <f>+T27*18</f>
        <v>19584</v>
      </c>
    </row>
    <row r="28" spans="2:21" ht="15" customHeight="1" x14ac:dyDescent="0.25">
      <c r="B28" s="46"/>
      <c r="C28" s="47"/>
      <c r="E28" s="26"/>
      <c r="F28" s="27"/>
      <c r="G28" s="27"/>
      <c r="H28" s="26"/>
      <c r="I28" s="27"/>
      <c r="J28" s="27"/>
      <c r="S28" s="26" t="s">
        <v>165</v>
      </c>
      <c r="T28" s="27">
        <f>350*16</f>
        <v>5600</v>
      </c>
      <c r="U28" s="27">
        <f>+T28*72</f>
        <v>403200</v>
      </c>
    </row>
    <row r="29" spans="2:21" x14ac:dyDescent="0.25">
      <c r="B29" s="46"/>
      <c r="C29" s="47"/>
      <c r="E29" s="22" t="s">
        <v>166</v>
      </c>
      <c r="F29" s="23">
        <f>+F30*18+F31*72+F32*36</f>
        <v>25830</v>
      </c>
      <c r="G29" s="27"/>
      <c r="H29" s="22" t="s">
        <v>119</v>
      </c>
      <c r="I29" s="23">
        <f>SUM(I30:I34)</f>
        <v>20340</v>
      </c>
      <c r="J29" s="27"/>
      <c r="K29" s="22" t="s">
        <v>120</v>
      </c>
      <c r="L29" s="23">
        <f>SUM(L30:L34)</f>
        <v>4320</v>
      </c>
      <c r="S29" s="26" t="s">
        <v>121</v>
      </c>
      <c r="T29" s="27">
        <f>350*1.92</f>
        <v>672</v>
      </c>
      <c r="U29" s="27">
        <f>+T29*18</f>
        <v>12096</v>
      </c>
    </row>
    <row r="30" spans="2:21" ht="15" customHeight="1" x14ac:dyDescent="0.4">
      <c r="B30" s="17"/>
      <c r="C30" s="47"/>
      <c r="E30" s="48" t="s">
        <v>167</v>
      </c>
      <c r="F30" s="27">
        <v>255</v>
      </c>
      <c r="G30" s="27"/>
      <c r="H30" s="26" t="s">
        <v>168</v>
      </c>
      <c r="I30" s="27">
        <f>200*72</f>
        <v>14400</v>
      </c>
      <c r="J30" s="27"/>
      <c r="K30" s="26" t="s">
        <v>169</v>
      </c>
      <c r="L30" s="27">
        <f>90*36</f>
        <v>3240</v>
      </c>
      <c r="S30" s="37" t="s">
        <v>38</v>
      </c>
      <c r="T30" s="38"/>
      <c r="U30" s="39">
        <f>SUM(U26:U29)</f>
        <v>2278080</v>
      </c>
    </row>
    <row r="31" spans="2:21" x14ac:dyDescent="0.25">
      <c r="E31" s="48" t="s">
        <v>170</v>
      </c>
      <c r="F31" s="27">
        <v>270</v>
      </c>
      <c r="G31" s="27"/>
      <c r="H31" s="26" t="s">
        <v>171</v>
      </c>
      <c r="I31" s="27">
        <f>60*36</f>
        <v>2160</v>
      </c>
      <c r="J31" s="27"/>
      <c r="K31" s="26" t="s">
        <v>172</v>
      </c>
      <c r="L31" s="27">
        <f>45*9</f>
        <v>405</v>
      </c>
    </row>
    <row r="32" spans="2:21" x14ac:dyDescent="0.25">
      <c r="B32" s="20" t="s">
        <v>173</v>
      </c>
      <c r="C32" s="21"/>
      <c r="E32" s="26" t="s">
        <v>174</v>
      </c>
      <c r="F32" s="27">
        <v>50</v>
      </c>
      <c r="G32" s="27"/>
      <c r="H32" s="26" t="s">
        <v>175</v>
      </c>
      <c r="I32" s="27">
        <f>30*36</f>
        <v>1080</v>
      </c>
      <c r="J32" s="27"/>
      <c r="K32" s="26" t="s">
        <v>176</v>
      </c>
      <c r="L32" s="27">
        <f>5*18</f>
        <v>90</v>
      </c>
    </row>
    <row r="33" spans="2:22" x14ac:dyDescent="0.25">
      <c r="B33" s="18" t="s">
        <v>177</v>
      </c>
      <c r="C33" s="27">
        <f>+K6*72</f>
        <v>4320000</v>
      </c>
      <c r="E33" s="26"/>
      <c r="F33" s="27"/>
      <c r="G33" s="27"/>
      <c r="H33" s="26" t="s">
        <v>132</v>
      </c>
      <c r="I33" s="27">
        <f>30*18</f>
        <v>540</v>
      </c>
      <c r="J33" s="27"/>
      <c r="K33" s="18" t="s">
        <v>178</v>
      </c>
      <c r="L33" s="27">
        <f>5*72</f>
        <v>360</v>
      </c>
    </row>
    <row r="34" spans="2:22" x14ac:dyDescent="0.25">
      <c r="B34" s="18" t="s">
        <v>179</v>
      </c>
      <c r="C34" s="27">
        <f>+I5*36</f>
        <v>198000</v>
      </c>
      <c r="E34" s="26"/>
      <c r="F34" s="27"/>
      <c r="G34" s="27"/>
      <c r="H34" s="26" t="s">
        <v>180</v>
      </c>
      <c r="I34" s="27">
        <f>30*72</f>
        <v>2160</v>
      </c>
      <c r="J34" s="27"/>
      <c r="K34" s="26" t="s">
        <v>181</v>
      </c>
      <c r="L34" s="27">
        <f>5*45</f>
        <v>225</v>
      </c>
      <c r="S34" s="22" t="s">
        <v>88</v>
      </c>
      <c r="T34" s="22" t="s">
        <v>135</v>
      </c>
      <c r="U34" s="22" t="s">
        <v>76</v>
      </c>
      <c r="V34" s="22" t="s">
        <v>77</v>
      </c>
    </row>
    <row r="35" spans="2:22" x14ac:dyDescent="0.25">
      <c r="B35" s="18" t="s">
        <v>182</v>
      </c>
      <c r="C35" s="27">
        <f>(4*9*K23)+((F5-700)*18)+((F6-700)*18)</f>
        <v>694800</v>
      </c>
      <c r="E35" s="26"/>
      <c r="F35" s="27"/>
      <c r="G35" s="27"/>
      <c r="H35" s="26"/>
      <c r="I35" s="27"/>
      <c r="J35" s="27"/>
      <c r="S35" s="34" t="s">
        <v>137</v>
      </c>
      <c r="T35" s="49">
        <f>SUM(T36:T41)</f>
        <v>28</v>
      </c>
      <c r="U35" s="35">
        <f>+V35/T35</f>
        <v>73.80952380952381</v>
      </c>
      <c r="V35" s="35">
        <f>SUM(V36:V41)</f>
        <v>2066.6666666666665</v>
      </c>
    </row>
    <row r="36" spans="2:22" x14ac:dyDescent="0.25">
      <c r="B36" s="18" t="s">
        <v>136</v>
      </c>
      <c r="C36" s="27">
        <f>+(I9*2+F7)*18+(T27*18)</f>
        <v>2278079.9999999995</v>
      </c>
      <c r="E36" s="26"/>
      <c r="F36" s="27"/>
      <c r="G36" s="27"/>
      <c r="H36" s="26"/>
      <c r="I36" s="27"/>
      <c r="J36" s="27"/>
      <c r="S36" s="18" t="s">
        <v>139</v>
      </c>
      <c r="T36" s="50">
        <v>4</v>
      </c>
      <c r="U36" s="27">
        <v>20</v>
      </c>
      <c r="V36" s="27">
        <f t="shared" ref="V36:V41" si="2">+(U36*T36)/(1-70%)</f>
        <v>266.66666666666663</v>
      </c>
    </row>
    <row r="37" spans="2:22" x14ac:dyDescent="0.25">
      <c r="B37" s="18" t="s">
        <v>138</v>
      </c>
      <c r="C37" s="27">
        <f>+(I8*0.3*36)+(F8*0.75*18)+(F30*18)+(F31*72)+(I22*0.3*9)+(F32*45)</f>
        <v>116730</v>
      </c>
      <c r="E37" s="26"/>
      <c r="F37" s="27"/>
      <c r="G37" s="27"/>
      <c r="H37" s="26"/>
      <c r="I37" s="27"/>
      <c r="J37" s="27"/>
      <c r="S37" s="18" t="s">
        <v>183</v>
      </c>
      <c r="T37" s="50">
        <v>6</v>
      </c>
      <c r="U37" s="27">
        <v>20</v>
      </c>
      <c r="V37" s="27">
        <f t="shared" si="2"/>
        <v>399.99999999999994</v>
      </c>
    </row>
    <row r="38" spans="2:22" x14ac:dyDescent="0.25">
      <c r="B38" s="18" t="s">
        <v>140</v>
      </c>
      <c r="C38" s="27">
        <f>+I29</f>
        <v>20340</v>
      </c>
      <c r="E38" s="26"/>
      <c r="F38" s="27"/>
      <c r="G38" s="27"/>
      <c r="H38" s="26"/>
      <c r="I38" s="27"/>
      <c r="J38" s="27"/>
      <c r="S38" s="18" t="s">
        <v>184</v>
      </c>
      <c r="T38" s="50">
        <v>1</v>
      </c>
      <c r="U38" s="27">
        <v>20</v>
      </c>
      <c r="V38" s="27">
        <f t="shared" si="2"/>
        <v>66.666666666666657</v>
      </c>
    </row>
    <row r="39" spans="2:22" x14ac:dyDescent="0.25">
      <c r="B39" s="18" t="s">
        <v>142</v>
      </c>
      <c r="C39" s="27">
        <f>+L29</f>
        <v>4320</v>
      </c>
      <c r="E39" s="26"/>
      <c r="F39" s="27"/>
      <c r="G39" s="27"/>
      <c r="H39" s="26"/>
      <c r="I39" s="27"/>
      <c r="J39" s="27"/>
      <c r="S39" s="18" t="s">
        <v>185</v>
      </c>
      <c r="T39" s="50">
        <v>4</v>
      </c>
      <c r="U39" s="27">
        <v>20</v>
      </c>
      <c r="V39" s="27">
        <f t="shared" si="2"/>
        <v>266.66666666666663</v>
      </c>
    </row>
    <row r="40" spans="2:22" x14ac:dyDescent="0.25">
      <c r="B40" s="18" t="s">
        <v>144</v>
      </c>
      <c r="C40" s="27">
        <f>+((F10+F11+F12+F13)*18)+(I7*36)+(I23*9)+((F22+F23)*9)+C7+C10</f>
        <v>72080</v>
      </c>
      <c r="E40" s="26"/>
      <c r="F40" s="27"/>
      <c r="G40" s="27"/>
      <c r="H40" s="26"/>
      <c r="I40" s="27"/>
      <c r="J40" s="27"/>
      <c r="S40" s="18" t="s">
        <v>186</v>
      </c>
      <c r="T40" s="50">
        <v>1</v>
      </c>
      <c r="U40" s="27">
        <v>20</v>
      </c>
      <c r="V40" s="27">
        <f t="shared" si="2"/>
        <v>66.666666666666657</v>
      </c>
    </row>
    <row r="41" spans="2:22" x14ac:dyDescent="0.25">
      <c r="B41" s="18" t="s">
        <v>87</v>
      </c>
      <c r="C41" s="27">
        <f>+C8</f>
        <v>76000</v>
      </c>
      <c r="E41" s="26"/>
      <c r="F41" s="27"/>
      <c r="G41" s="27"/>
      <c r="H41" s="26"/>
      <c r="I41" s="27"/>
      <c r="J41" s="27"/>
      <c r="S41" s="18" t="s">
        <v>187</v>
      </c>
      <c r="T41" s="50">
        <v>12</v>
      </c>
      <c r="U41" s="27">
        <v>25</v>
      </c>
      <c r="V41" s="27">
        <f t="shared" si="2"/>
        <v>999.99999999999989</v>
      </c>
    </row>
    <row r="42" spans="2:22" x14ac:dyDescent="0.25">
      <c r="B42" s="18" t="s">
        <v>188</v>
      </c>
      <c r="C42" s="27">
        <f>+(F14+F15)*18+(F21+F24)*9+C6</f>
        <v>11100</v>
      </c>
      <c r="E42" s="26"/>
      <c r="F42" s="27"/>
      <c r="G42" s="27"/>
      <c r="H42" s="26"/>
      <c r="I42" s="27"/>
      <c r="J42" s="27"/>
      <c r="S42" s="34" t="s">
        <v>141</v>
      </c>
      <c r="T42" s="49">
        <f>SUM(T43)</f>
        <v>8</v>
      </c>
      <c r="U42" s="35">
        <f>+V42/T42</f>
        <v>66.666666666666657</v>
      </c>
      <c r="V42" s="35">
        <f>SUM(V43)</f>
        <v>533.33333333333326</v>
      </c>
    </row>
    <row r="43" spans="2:22" x14ac:dyDescent="0.25">
      <c r="B43" s="18" t="s">
        <v>35</v>
      </c>
      <c r="C43" s="27">
        <f>+C45-C44-SUM(C33:C42)</f>
        <v>619377.66666666791</v>
      </c>
      <c r="E43" s="26"/>
      <c r="F43" s="27"/>
      <c r="G43" s="27"/>
      <c r="H43" s="26"/>
      <c r="I43" s="27"/>
      <c r="J43" s="27"/>
      <c r="S43" s="18" t="s">
        <v>143</v>
      </c>
      <c r="T43" s="50">
        <v>8</v>
      </c>
      <c r="U43" s="27">
        <v>20</v>
      </c>
      <c r="V43" s="27">
        <f>+(U43*T43)/(1-70%)</f>
        <v>533.33333333333326</v>
      </c>
    </row>
    <row r="44" spans="2:22" x14ac:dyDescent="0.25">
      <c r="B44" s="18" t="s">
        <v>189</v>
      </c>
      <c r="C44" s="27">
        <f>+C13</f>
        <v>28800</v>
      </c>
      <c r="E44" s="26"/>
      <c r="F44" s="27"/>
      <c r="G44" s="27"/>
      <c r="H44" s="26"/>
      <c r="I44" s="27"/>
      <c r="J44" s="27"/>
      <c r="S44" s="34" t="s">
        <v>145</v>
      </c>
      <c r="T44" s="49">
        <f>SUM(T45)</f>
        <v>36</v>
      </c>
      <c r="U44" s="35">
        <f>+V44/T44</f>
        <v>83.333333333333314</v>
      </c>
      <c r="V44" s="35">
        <f>SUM(V45)</f>
        <v>2999.9999999999995</v>
      </c>
    </row>
    <row r="45" spans="2:22" ht="15.75" thickBot="1" x14ac:dyDescent="0.3">
      <c r="B45" s="42" t="s">
        <v>38</v>
      </c>
      <c r="C45" s="43">
        <f>+C14</f>
        <v>8439627.6666666679</v>
      </c>
      <c r="E45" s="26"/>
      <c r="F45" s="27"/>
      <c r="G45" s="27"/>
      <c r="H45" s="26"/>
      <c r="I45" s="27"/>
      <c r="J45" s="27"/>
      <c r="S45" s="18" t="s">
        <v>81</v>
      </c>
      <c r="T45" s="50">
        <v>36</v>
      </c>
      <c r="U45" s="27">
        <v>25</v>
      </c>
      <c r="V45" s="27">
        <f>+(U45*T45)/(1-70%)</f>
        <v>2999.9999999999995</v>
      </c>
    </row>
    <row r="46" spans="2:22" x14ac:dyDescent="0.25">
      <c r="E46" s="26"/>
      <c r="F46" s="27"/>
      <c r="G46" s="27"/>
      <c r="H46" s="26"/>
      <c r="I46" s="27"/>
      <c r="J46" s="27"/>
      <c r="T46" s="50"/>
      <c r="U46" s="27"/>
      <c r="V46" s="27"/>
    </row>
    <row r="47" spans="2:22" x14ac:dyDescent="0.25">
      <c r="B47" s="20" t="str">
        <f t="shared" ref="B47:B60" si="3">+B32</f>
        <v>Simplied VR200 NVL72 BOM</v>
      </c>
      <c r="C47" s="21"/>
      <c r="E47" s="26"/>
      <c r="F47" s="27"/>
      <c r="G47" s="27"/>
      <c r="H47" s="26"/>
      <c r="I47" s="27"/>
      <c r="J47" s="27"/>
      <c r="S47" s="37" t="s">
        <v>38</v>
      </c>
      <c r="T47" s="51">
        <f>+SUM(T48:T50)</f>
        <v>720</v>
      </c>
      <c r="U47" s="39">
        <f>+V47/T47</f>
        <v>75</v>
      </c>
      <c r="V47" s="39">
        <f>+SUM(V48:V50)</f>
        <v>54000</v>
      </c>
    </row>
    <row r="48" spans="2:22" x14ac:dyDescent="0.25">
      <c r="B48" s="26" t="str">
        <f t="shared" si="3"/>
        <v>Rubin GPU</v>
      </c>
      <c r="C48" s="44">
        <f t="shared" ref="C48:C60" si="4">+C33/C$45</f>
        <v>0.511870922583749</v>
      </c>
      <c r="S48" s="18" t="s">
        <v>147</v>
      </c>
      <c r="T48" s="50">
        <f>+T35*18</f>
        <v>504</v>
      </c>
      <c r="U48" s="27">
        <f>+U35</f>
        <v>73.80952380952381</v>
      </c>
      <c r="V48" s="27">
        <f>+T48*U48</f>
        <v>37200</v>
      </c>
    </row>
    <row r="49" spans="2:22" x14ac:dyDescent="0.25">
      <c r="B49" s="26" t="str">
        <f t="shared" si="3"/>
        <v>Vera CPU</v>
      </c>
      <c r="C49" s="44">
        <f t="shared" si="4"/>
        <v>2.3460750618421827E-2</v>
      </c>
      <c r="S49" s="18" t="s">
        <v>148</v>
      </c>
      <c r="T49" s="50">
        <f>+T42*9</f>
        <v>72</v>
      </c>
      <c r="U49" s="27">
        <f>+U42</f>
        <v>66.666666666666657</v>
      </c>
      <c r="V49" s="27">
        <f>+T49*U49</f>
        <v>4799.9999999999991</v>
      </c>
    </row>
    <row r="50" spans="2:22" x14ac:dyDescent="0.25">
      <c r="B50" s="26" t="str">
        <f t="shared" si="3"/>
        <v>Networking chips</v>
      </c>
      <c r="C50" s="44">
        <f t="shared" si="4"/>
        <v>8.2325906715552954E-2</v>
      </c>
      <c r="S50" s="18" t="s">
        <v>149</v>
      </c>
      <c r="T50" s="50">
        <f>+T44*4</f>
        <v>144</v>
      </c>
      <c r="U50" s="27">
        <f>+U44</f>
        <v>83.333333333333314</v>
      </c>
      <c r="V50" s="27">
        <f>+T50*U50</f>
        <v>11999.999999999996</v>
      </c>
    </row>
    <row r="51" spans="2:22" x14ac:dyDescent="0.25">
      <c r="B51" s="26" t="str">
        <f t="shared" si="3"/>
        <v>Memory</v>
      </c>
      <c r="C51" s="44">
        <f t="shared" si="4"/>
        <v>0.26992659984249689</v>
      </c>
    </row>
    <row r="52" spans="2:22" x14ac:dyDescent="0.25">
      <c r="B52" s="26" t="str">
        <f t="shared" si="3"/>
        <v>PCB</v>
      </c>
      <c r="C52" s="44">
        <f t="shared" si="4"/>
        <v>1.3831178887315051E-2</v>
      </c>
    </row>
    <row r="53" spans="2:22" x14ac:dyDescent="0.25">
      <c r="B53" s="26" t="str">
        <f t="shared" si="3"/>
        <v>ABF Substrate</v>
      </c>
      <c r="C53" s="44">
        <f t="shared" si="4"/>
        <v>2.4100589271651516E-3</v>
      </c>
    </row>
    <row r="54" spans="2:22" x14ac:dyDescent="0.25">
      <c r="B54" s="26" t="str">
        <f t="shared" si="3"/>
        <v>MLCC</v>
      </c>
      <c r="C54" s="44">
        <f t="shared" si="4"/>
        <v>5.1187092258374897E-4</v>
      </c>
    </row>
    <row r="55" spans="2:22" x14ac:dyDescent="0.25">
      <c r="B55" s="26" t="str">
        <f t="shared" si="3"/>
        <v>Cooling</v>
      </c>
      <c r="C55" s="44">
        <f t="shared" si="4"/>
        <v>8.540661134221441E-3</v>
      </c>
    </row>
    <row r="56" spans="2:22" x14ac:dyDescent="0.25">
      <c r="B56" s="26" t="str">
        <f t="shared" si="3"/>
        <v>Power supply</v>
      </c>
      <c r="C56" s="44">
        <f t="shared" si="4"/>
        <v>9.0051366010103981E-3</v>
      </c>
    </row>
    <row r="57" spans="2:22" x14ac:dyDescent="0.25">
      <c r="B57" s="26" t="str">
        <f t="shared" si="3"/>
        <v>Chassis/Rail kits</v>
      </c>
      <c r="C57" s="44">
        <f t="shared" si="4"/>
        <v>1.3152238983054662E-3</v>
      </c>
    </row>
    <row r="58" spans="2:22" x14ac:dyDescent="0.25">
      <c r="B58" s="26" t="str">
        <f t="shared" si="3"/>
        <v>Others</v>
      </c>
      <c r="C58" s="44">
        <f t="shared" si="4"/>
        <v>7.3389217051953018E-2</v>
      </c>
    </row>
    <row r="59" spans="2:22" x14ac:dyDescent="0.25">
      <c r="B59" s="26" t="str">
        <f t="shared" si="3"/>
        <v>Rack assembly value add</v>
      </c>
      <c r="C59" s="44">
        <f t="shared" si="4"/>
        <v>3.4124728172249931E-3</v>
      </c>
    </row>
    <row r="60" spans="2:22" ht="15.75" thickBot="1" x14ac:dyDescent="0.3">
      <c r="B60" s="42" t="str">
        <f t="shared" si="3"/>
        <v>Total</v>
      </c>
      <c r="C60" s="45">
        <f t="shared" si="4"/>
        <v>1</v>
      </c>
    </row>
  </sheetData>
  <pageMargins left="0.7" right="0.7" top="0.75" bottom="0.75" header="0.3" footer="0.3"/>
  <pageSetup paperSize="9" scale="9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633E0-3774-4BC3-BFBC-AA0B70AFE5E2}">
  <sheetPr>
    <tabColor rgb="FF92D050"/>
  </sheetPr>
  <dimension ref="B2:D47"/>
  <sheetViews>
    <sheetView workbookViewId="0">
      <selection activeCell="I9" sqref="I9"/>
    </sheetView>
  </sheetViews>
  <sheetFormatPr defaultRowHeight="15" x14ac:dyDescent="0.25"/>
  <cols>
    <col min="4" max="4" width="14.28515625" bestFit="1" customWidth="1"/>
  </cols>
  <sheetData>
    <row r="2" spans="2:4" x14ac:dyDescent="0.25">
      <c r="B2" t="s">
        <v>411</v>
      </c>
      <c r="D2" s="200">
        <f>'VR200 BoM '!C14</f>
        <v>8439627.6666666679</v>
      </c>
    </row>
    <row r="3" spans="2:4" x14ac:dyDescent="0.25">
      <c r="B3" t="s">
        <v>413</v>
      </c>
      <c r="D3" s="192">
        <v>8</v>
      </c>
    </row>
    <row r="4" spans="2:4" x14ac:dyDescent="0.25">
      <c r="B4" t="s">
        <v>414</v>
      </c>
      <c r="D4" s="192">
        <v>13.8</v>
      </c>
    </row>
    <row r="6" spans="2:4" x14ac:dyDescent="0.25">
      <c r="B6" t="s">
        <v>410</v>
      </c>
      <c r="D6" s="190">
        <v>0.7</v>
      </c>
    </row>
    <row r="8" spans="2:4" x14ac:dyDescent="0.25">
      <c r="B8" t="s">
        <v>415</v>
      </c>
      <c r="D8" s="192">
        <v>8</v>
      </c>
    </row>
    <row r="9" spans="2:4" x14ac:dyDescent="0.25">
      <c r="B9" t="s">
        <v>416</v>
      </c>
      <c r="D9">
        <f>96*8</f>
        <v>768</v>
      </c>
    </row>
    <row r="10" spans="2:4" x14ac:dyDescent="0.25">
      <c r="B10" t="s">
        <v>417</v>
      </c>
      <c r="D10">
        <v>36</v>
      </c>
    </row>
    <row r="11" spans="2:4" x14ac:dyDescent="0.25">
      <c r="D11">
        <f>D9*D10</f>
        <v>27648</v>
      </c>
    </row>
    <row r="12" spans="2:4" x14ac:dyDescent="0.25">
      <c r="B12" t="s">
        <v>418</v>
      </c>
      <c r="D12" s="198">
        <f>(D11*D8)/(1-D6)</f>
        <v>737279.99999999988</v>
      </c>
    </row>
    <row r="13" spans="2:4" x14ac:dyDescent="0.25">
      <c r="B13" t="s">
        <v>419</v>
      </c>
      <c r="D13" s="201">
        <f>D12/D2</f>
        <v>8.735930412095981E-2</v>
      </c>
    </row>
    <row r="15" spans="2:4" x14ac:dyDescent="0.25">
      <c r="B15" t="s">
        <v>420</v>
      </c>
      <c r="D15" s="192">
        <v>8</v>
      </c>
    </row>
    <row r="16" spans="2:4" x14ac:dyDescent="0.25">
      <c r="B16" t="s">
        <v>421</v>
      </c>
      <c r="D16">
        <f>72*288</f>
        <v>20736</v>
      </c>
    </row>
    <row r="17" spans="2:4" x14ac:dyDescent="0.25">
      <c r="B17" t="s">
        <v>418</v>
      </c>
      <c r="D17">
        <f>(D16*D15)/(1-D6)</f>
        <v>552959.99999999988</v>
      </c>
    </row>
    <row r="18" spans="2:4" x14ac:dyDescent="0.25">
      <c r="B18" t="s">
        <v>419</v>
      </c>
      <c r="D18" s="155">
        <f>D17/D2</f>
        <v>6.5519478090719854E-2</v>
      </c>
    </row>
    <row r="20" spans="2:4" x14ac:dyDescent="0.25">
      <c r="B20" t="s">
        <v>422</v>
      </c>
      <c r="D20" s="198">
        <f>(D17+D12)</f>
        <v>1290239.9999999998</v>
      </c>
    </row>
    <row r="21" spans="2:4" x14ac:dyDescent="0.25">
      <c r="B21" t="s">
        <v>419</v>
      </c>
      <c r="D21" s="197">
        <f>D20/D2</f>
        <v>0.15287878221167966</v>
      </c>
    </row>
    <row r="28" spans="2:4" x14ac:dyDescent="0.25">
      <c r="B28" t="s">
        <v>412</v>
      </c>
      <c r="D28">
        <v>7710987.666666667</v>
      </c>
    </row>
    <row r="29" spans="2:4" x14ac:dyDescent="0.25">
      <c r="B29" t="s">
        <v>413</v>
      </c>
      <c r="D29" s="192">
        <v>8</v>
      </c>
    </row>
    <row r="30" spans="2:4" x14ac:dyDescent="0.25">
      <c r="B30" t="s">
        <v>414</v>
      </c>
      <c r="D30" s="192">
        <v>13.8</v>
      </c>
    </row>
    <row r="32" spans="2:4" x14ac:dyDescent="0.25">
      <c r="B32" t="s">
        <v>410</v>
      </c>
      <c r="D32" s="190">
        <v>0.7</v>
      </c>
    </row>
    <row r="34" spans="2:4" x14ac:dyDescent="0.25">
      <c r="B34" t="s">
        <v>415</v>
      </c>
      <c r="D34" s="192">
        <v>15</v>
      </c>
    </row>
    <row r="35" spans="2:4" x14ac:dyDescent="0.25">
      <c r="B35" t="s">
        <v>416</v>
      </c>
      <c r="D35">
        <f>192*8</f>
        <v>1536</v>
      </c>
    </row>
    <row r="36" spans="2:4" x14ac:dyDescent="0.25">
      <c r="B36" t="s">
        <v>417</v>
      </c>
      <c r="D36">
        <v>36</v>
      </c>
    </row>
    <row r="37" spans="2:4" x14ac:dyDescent="0.25">
      <c r="D37">
        <f>D35*D36</f>
        <v>55296</v>
      </c>
    </row>
    <row r="38" spans="2:4" x14ac:dyDescent="0.25">
      <c r="B38" t="s">
        <v>418</v>
      </c>
      <c r="D38" s="198">
        <f>(D37*D34)/(1-D32)</f>
        <v>2764799.9999999995</v>
      </c>
    </row>
    <row r="39" spans="2:4" x14ac:dyDescent="0.25">
      <c r="B39" t="s">
        <v>419</v>
      </c>
      <c r="D39" s="201">
        <f>D38/D28</f>
        <v>0.3585532903848071</v>
      </c>
    </row>
    <row r="41" spans="2:4" x14ac:dyDescent="0.25">
      <c r="B41" t="s">
        <v>420</v>
      </c>
      <c r="D41">
        <v>8</v>
      </c>
    </row>
    <row r="42" spans="2:4" x14ac:dyDescent="0.25">
      <c r="B42" t="s">
        <v>421</v>
      </c>
      <c r="D42">
        <f>72*288</f>
        <v>20736</v>
      </c>
    </row>
    <row r="43" spans="2:4" x14ac:dyDescent="0.25">
      <c r="B43" t="s">
        <v>418</v>
      </c>
      <c r="D43">
        <f>(D42*D41)/(1-D32)</f>
        <v>552959.99999999988</v>
      </c>
    </row>
    <row r="44" spans="2:4" x14ac:dyDescent="0.25">
      <c r="B44" t="s">
        <v>419</v>
      </c>
      <c r="D44" s="155">
        <f>D43/D28</f>
        <v>7.171065807696142E-2</v>
      </c>
    </row>
    <row r="46" spans="2:4" x14ac:dyDescent="0.25">
      <c r="B46" t="s">
        <v>422</v>
      </c>
      <c r="D46" s="198">
        <f>(D43+D38)</f>
        <v>3317759.9999999995</v>
      </c>
    </row>
    <row r="47" spans="2:4" x14ac:dyDescent="0.25">
      <c r="B47" t="s">
        <v>419</v>
      </c>
      <c r="D47" s="197">
        <f>D46/D28</f>
        <v>0.43026394846176852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9665D-E3D0-4CF8-8C15-5C565836A4EC}">
  <sheetPr>
    <tabColor rgb="FF92D050"/>
  </sheetPr>
  <dimension ref="B2:V57"/>
  <sheetViews>
    <sheetView topLeftCell="E1" zoomScale="90" zoomScaleNormal="90" workbookViewId="0">
      <selection activeCell="T26" sqref="T26"/>
    </sheetView>
  </sheetViews>
  <sheetFormatPr defaultColWidth="8" defaultRowHeight="15" x14ac:dyDescent="0.25"/>
  <cols>
    <col min="1" max="1" width="3" style="18" customWidth="1"/>
    <col min="2" max="2" width="30" style="18" bestFit="1" customWidth="1"/>
    <col min="3" max="3" width="12" style="18" bestFit="1" customWidth="1"/>
    <col min="4" max="4" width="7.5703125" style="18" customWidth="1"/>
    <col min="5" max="5" width="34.42578125" style="18" bestFit="1" customWidth="1"/>
    <col min="6" max="6" width="10.85546875" style="18" bestFit="1" customWidth="1"/>
    <col min="7" max="7" width="7.5703125" style="18" customWidth="1"/>
    <col min="8" max="8" width="34.42578125" style="18" bestFit="1" customWidth="1"/>
    <col min="9" max="9" width="9.28515625" style="18" bestFit="1" customWidth="1"/>
    <col min="10" max="10" width="7.5703125" style="18" customWidth="1"/>
    <col min="11" max="11" width="42.28515625" style="18" bestFit="1" customWidth="1"/>
    <col min="12" max="12" width="8.7109375" style="18" customWidth="1"/>
    <col min="13" max="13" width="3.7109375" style="18" customWidth="1"/>
    <col min="14" max="15" width="8" style="18"/>
    <col min="16" max="16" width="8.7109375" style="18" bestFit="1" customWidth="1"/>
    <col min="17" max="18" width="8" style="18"/>
    <col min="19" max="19" width="41.28515625" style="18" bestFit="1" customWidth="1"/>
    <col min="20" max="20" width="9.7109375" style="18" bestFit="1" customWidth="1"/>
    <col min="21" max="22" width="10.7109375" style="18" bestFit="1" customWidth="1"/>
    <col min="23" max="16384" width="8" style="18"/>
  </cols>
  <sheetData>
    <row r="2" spans="2:21" ht="27" thickBot="1" x14ac:dyDescent="0.45">
      <c r="B2" s="17" t="s">
        <v>62</v>
      </c>
      <c r="E2" s="19"/>
    </row>
    <row r="3" spans="2:21" x14ac:dyDescent="0.25">
      <c r="B3" s="20" t="s">
        <v>63</v>
      </c>
      <c r="C3" s="21"/>
      <c r="E3" s="22" t="s">
        <v>64</v>
      </c>
      <c r="F3" s="23">
        <f>SUM(F4:F16)</f>
        <v>240331.06666666668</v>
      </c>
      <c r="O3" s="24"/>
      <c r="P3" s="25" t="s">
        <v>65</v>
      </c>
    </row>
    <row r="4" spans="2:21" x14ac:dyDescent="0.25">
      <c r="B4" s="26" t="s">
        <v>66</v>
      </c>
      <c r="C4" s="27">
        <f>+F3*18</f>
        <v>4325959.2</v>
      </c>
      <c r="D4" s="28"/>
      <c r="E4" s="29" t="s">
        <v>67</v>
      </c>
      <c r="F4" s="27">
        <f>+I4*2</f>
        <v>217273.33333333334</v>
      </c>
      <c r="G4" s="28"/>
      <c r="H4" s="22" t="s">
        <v>68</v>
      </c>
      <c r="I4" s="23">
        <f>+SUM(I5:I11)</f>
        <v>108636.66666666667</v>
      </c>
      <c r="J4" s="28"/>
      <c r="K4" s="28"/>
      <c r="L4" s="28"/>
      <c r="O4" s="30" t="s">
        <v>69</v>
      </c>
      <c r="P4" s="31">
        <v>41</v>
      </c>
    </row>
    <row r="5" spans="2:21" ht="15.75" thickBot="1" x14ac:dyDescent="0.3">
      <c r="B5" s="26" t="s">
        <v>70</v>
      </c>
      <c r="C5" s="27">
        <f>+F18*9</f>
        <v>131024.99999999999</v>
      </c>
      <c r="D5" s="28"/>
      <c r="E5" s="29" t="s">
        <v>71</v>
      </c>
      <c r="F5" s="27">
        <v>5500</v>
      </c>
      <c r="G5" s="28"/>
      <c r="H5" s="26" t="s">
        <v>72</v>
      </c>
      <c r="I5" s="27">
        <v>5000</v>
      </c>
      <c r="J5" s="28"/>
      <c r="K5" s="22" t="s">
        <v>73</v>
      </c>
      <c r="L5" s="28"/>
      <c r="M5" s="28"/>
      <c r="O5" s="32" t="s">
        <v>74</v>
      </c>
      <c r="P5" s="33">
        <v>85</v>
      </c>
      <c r="S5" s="22" t="s">
        <v>75</v>
      </c>
      <c r="T5" s="22" t="s">
        <v>76</v>
      </c>
      <c r="U5" s="22" t="s">
        <v>77</v>
      </c>
    </row>
    <row r="6" spans="2:21" x14ac:dyDescent="0.25">
      <c r="B6" s="26" t="s">
        <v>78</v>
      </c>
      <c r="C6" s="27">
        <v>3000</v>
      </c>
      <c r="D6" s="28"/>
      <c r="E6" s="29" t="s">
        <v>79</v>
      </c>
      <c r="F6" s="27">
        <f>4500*2</f>
        <v>9000</v>
      </c>
      <c r="G6" s="28"/>
      <c r="H6" s="26" t="s">
        <v>80</v>
      </c>
      <c r="I6" s="27">
        <f>+K6*2</f>
        <v>70000</v>
      </c>
      <c r="J6" s="28"/>
      <c r="K6" s="27">
        <f>35000</f>
        <v>35000</v>
      </c>
      <c r="L6" s="28"/>
      <c r="M6" s="28"/>
      <c r="S6" s="18" t="s">
        <v>81</v>
      </c>
      <c r="T6" s="27">
        <v>30</v>
      </c>
      <c r="U6" s="27">
        <f>+T6*36</f>
        <v>1080</v>
      </c>
    </row>
    <row r="7" spans="2:21" x14ac:dyDescent="0.25">
      <c r="B7" s="26" t="s">
        <v>82</v>
      </c>
      <c r="C7" s="27">
        <v>13500</v>
      </c>
      <c r="D7" s="28"/>
      <c r="E7" s="29" t="s">
        <v>83</v>
      </c>
      <c r="F7" s="27">
        <f>+T29+(T28*4)</f>
        <v>4614.3999999999996</v>
      </c>
      <c r="G7" s="28"/>
      <c r="H7" s="26" t="s">
        <v>84</v>
      </c>
      <c r="I7" s="27">
        <f>250*3</f>
        <v>750</v>
      </c>
      <c r="J7" s="28"/>
      <c r="M7" s="28"/>
      <c r="O7" s="18" t="s">
        <v>85</v>
      </c>
      <c r="P7" s="18">
        <v>71</v>
      </c>
      <c r="S7" s="18" t="s">
        <v>86</v>
      </c>
      <c r="T7" s="27">
        <v>1250</v>
      </c>
      <c r="U7" s="27">
        <f>+T7*1</f>
        <v>1250</v>
      </c>
    </row>
    <row r="8" spans="2:21" x14ac:dyDescent="0.25">
      <c r="B8" s="26" t="s">
        <v>87</v>
      </c>
      <c r="C8" s="27">
        <v>57600</v>
      </c>
      <c r="D8" s="28"/>
      <c r="E8" s="29" t="s">
        <v>88</v>
      </c>
      <c r="F8" s="27">
        <f>+V35</f>
        <v>333.33333333333326</v>
      </c>
      <c r="G8" s="28"/>
      <c r="H8" s="26" t="s">
        <v>89</v>
      </c>
      <c r="I8" s="27">
        <f>650/0.3</f>
        <v>2166.666666666667</v>
      </c>
      <c r="J8" s="28"/>
      <c r="M8" s="28"/>
      <c r="O8" s="18" t="s">
        <v>90</v>
      </c>
      <c r="P8" s="18">
        <v>80</v>
      </c>
      <c r="S8" s="18" t="s">
        <v>91</v>
      </c>
      <c r="T8" s="27">
        <v>150</v>
      </c>
      <c r="U8" s="27">
        <f>+T8*1</f>
        <v>150</v>
      </c>
    </row>
    <row r="9" spans="2:21" x14ac:dyDescent="0.25">
      <c r="B9" s="26" t="s">
        <v>92</v>
      </c>
      <c r="C9" s="27">
        <f>1650*2</f>
        <v>3300</v>
      </c>
      <c r="D9" s="28"/>
      <c r="E9" s="29" t="s">
        <v>93</v>
      </c>
      <c r="F9" s="27">
        <f>25*8</f>
        <v>200</v>
      </c>
      <c r="G9" s="28"/>
      <c r="H9" s="18" t="s">
        <v>94</v>
      </c>
      <c r="I9" s="27">
        <f>+T26/(1-70%)</f>
        <v>25599.999999999996</v>
      </c>
      <c r="J9" s="28"/>
      <c r="M9" s="28"/>
      <c r="S9" s="34" t="s">
        <v>38</v>
      </c>
      <c r="U9" s="35">
        <f>SUM(U6:U8)</f>
        <v>2480</v>
      </c>
    </row>
    <row r="10" spans="2:21" x14ac:dyDescent="0.25">
      <c r="B10" s="26" t="s">
        <v>95</v>
      </c>
      <c r="C10" s="27">
        <v>800</v>
      </c>
      <c r="D10" s="28"/>
      <c r="E10" s="29" t="s">
        <v>96</v>
      </c>
      <c r="F10" s="27">
        <v>300</v>
      </c>
      <c r="G10" s="28"/>
      <c r="H10" s="18" t="s">
        <v>97</v>
      </c>
      <c r="I10" s="27">
        <v>1120</v>
      </c>
      <c r="J10" s="28"/>
      <c r="S10" s="18" t="s">
        <v>98</v>
      </c>
      <c r="U10" s="36">
        <v>0.7</v>
      </c>
    </row>
    <row r="11" spans="2:21" x14ac:dyDescent="0.25">
      <c r="B11" s="26" t="s">
        <v>99</v>
      </c>
      <c r="C11" s="27">
        <f>+U12</f>
        <v>33066.666666666664</v>
      </c>
      <c r="D11" s="28"/>
      <c r="E11" s="29" t="s">
        <v>100</v>
      </c>
      <c r="F11" s="27">
        <f>20*8</f>
        <v>160</v>
      </c>
      <c r="G11" s="28"/>
      <c r="H11" s="26" t="s">
        <v>35</v>
      </c>
      <c r="I11" s="27">
        <v>4000</v>
      </c>
      <c r="J11" s="28"/>
      <c r="S11" s="18" t="s">
        <v>101</v>
      </c>
      <c r="U11" s="35">
        <f>+U9/(1-U10)</f>
        <v>8266.6666666666661</v>
      </c>
    </row>
    <row r="12" spans="2:21" x14ac:dyDescent="0.25">
      <c r="B12" s="26" t="s">
        <v>35</v>
      </c>
      <c r="C12" s="27">
        <v>37500</v>
      </c>
      <c r="D12" s="28"/>
      <c r="E12" s="29" t="s">
        <v>102</v>
      </c>
      <c r="F12" s="27">
        <f>50*2</f>
        <v>100</v>
      </c>
      <c r="S12" s="37" t="s">
        <v>99</v>
      </c>
      <c r="T12" s="38"/>
      <c r="U12" s="39">
        <f>+U11*4</f>
        <v>33066.666666666664</v>
      </c>
    </row>
    <row r="13" spans="2:21" x14ac:dyDescent="0.25">
      <c r="B13" s="40" t="s">
        <v>103</v>
      </c>
      <c r="C13" s="41">
        <v>22400</v>
      </c>
      <c r="D13" s="28"/>
      <c r="E13" s="29" t="s">
        <v>104</v>
      </c>
      <c r="F13" s="27">
        <v>200</v>
      </c>
      <c r="G13" s="28"/>
    </row>
    <row r="14" spans="2:21" ht="15.75" thickBot="1" x14ac:dyDescent="0.3">
      <c r="B14" s="42" t="s">
        <v>38</v>
      </c>
      <c r="C14" s="43">
        <f>+SUM(C4:C13)</f>
        <v>4628150.8666666672</v>
      </c>
      <c r="D14" s="28"/>
      <c r="E14" s="29" t="s">
        <v>105</v>
      </c>
      <c r="F14" s="27">
        <v>50</v>
      </c>
      <c r="G14" s="28"/>
      <c r="H14" s="26"/>
      <c r="I14" s="27"/>
      <c r="J14" s="28"/>
      <c r="M14" s="28"/>
    </row>
    <row r="15" spans="2:21" x14ac:dyDescent="0.25">
      <c r="D15" s="28"/>
      <c r="E15" s="29" t="s">
        <v>97</v>
      </c>
      <c r="F15" s="27">
        <v>1600</v>
      </c>
      <c r="G15" s="28"/>
      <c r="H15" s="26"/>
      <c r="I15" s="27"/>
      <c r="J15" s="28"/>
    </row>
    <row r="16" spans="2:21" x14ac:dyDescent="0.25">
      <c r="B16" s="20" t="str">
        <f t="shared" ref="B16:B27" si="0">+B3</f>
        <v>GB300 NVL72 Bill of materials (US$)</v>
      </c>
      <c r="C16" s="21"/>
      <c r="D16" s="28"/>
      <c r="E16" s="29" t="s">
        <v>35</v>
      </c>
      <c r="F16" s="27">
        <v>1000</v>
      </c>
      <c r="G16" s="28"/>
      <c r="H16" s="26"/>
      <c r="I16" s="27"/>
      <c r="J16" s="28"/>
    </row>
    <row r="17" spans="2:21" x14ac:dyDescent="0.25">
      <c r="B17" s="26" t="str">
        <f t="shared" si="0"/>
        <v>18x Compute Tray</v>
      </c>
      <c r="C17" s="44">
        <f t="shared" ref="C17:C26" si="1">+C4/C$14</f>
        <v>0.93470574417892416</v>
      </c>
      <c r="D17" s="28"/>
      <c r="G17" s="28"/>
      <c r="H17" s="26"/>
      <c r="I17" s="27"/>
      <c r="J17" s="28"/>
    </row>
    <row r="18" spans="2:21" x14ac:dyDescent="0.25">
      <c r="B18" s="26" t="str">
        <f t="shared" si="0"/>
        <v>9x Switch Tray</v>
      </c>
      <c r="C18" s="44">
        <f t="shared" si="1"/>
        <v>2.8310442717777717E-2</v>
      </c>
      <c r="D18" s="28"/>
      <c r="E18" s="22" t="s">
        <v>106</v>
      </c>
      <c r="F18" s="23">
        <f>SUM(F19:F26)</f>
        <v>14558.333333333332</v>
      </c>
      <c r="G18" s="28"/>
      <c r="M18" s="27"/>
    </row>
    <row r="19" spans="2:21" x14ac:dyDescent="0.25">
      <c r="B19" s="26" t="str">
        <f t="shared" si="0"/>
        <v>Rack Chassis</v>
      </c>
      <c r="C19" s="44">
        <f t="shared" si="1"/>
        <v>6.4820704562742353E-4</v>
      </c>
      <c r="E19" s="29" t="s">
        <v>107</v>
      </c>
      <c r="F19" s="27">
        <f>+I19</f>
        <v>11971.666666666666</v>
      </c>
      <c r="G19" s="28"/>
      <c r="H19" s="22" t="s">
        <v>107</v>
      </c>
      <c r="I19" s="23">
        <f>+SUM(I20:I24)</f>
        <v>11971.666666666666</v>
      </c>
      <c r="J19" s="28"/>
    </row>
    <row r="20" spans="2:21" x14ac:dyDescent="0.25">
      <c r="B20" s="26" t="str">
        <f t="shared" si="0"/>
        <v>Manifold (CDM)</v>
      </c>
      <c r="C20" s="44">
        <f t="shared" si="1"/>
        <v>2.9169317053234058E-3</v>
      </c>
      <c r="E20" s="29" t="s">
        <v>104</v>
      </c>
      <c r="F20" s="27">
        <v>200</v>
      </c>
      <c r="H20" s="26" t="s">
        <v>108</v>
      </c>
      <c r="I20" s="27">
        <f>+K21*2</f>
        <v>7200</v>
      </c>
      <c r="K20" s="22" t="s">
        <v>109</v>
      </c>
    </row>
    <row r="21" spans="2:21" x14ac:dyDescent="0.25">
      <c r="B21" s="26" t="str">
        <f t="shared" si="0"/>
        <v>Power supply</v>
      </c>
      <c r="C21" s="44">
        <f t="shared" si="1"/>
        <v>1.2445575276046532E-2</v>
      </c>
      <c r="E21" s="29" t="s">
        <v>110</v>
      </c>
      <c r="F21" s="27">
        <f>150+60</f>
        <v>210</v>
      </c>
      <c r="H21" s="26" t="s">
        <v>111</v>
      </c>
      <c r="I21" s="27">
        <f>800/(1-70%)</f>
        <v>2666.6666666666661</v>
      </c>
      <c r="K21" s="27">
        <v>3600</v>
      </c>
    </row>
    <row r="22" spans="2:21" x14ac:dyDescent="0.25">
      <c r="B22" s="26" t="str">
        <f t="shared" si="0"/>
        <v>Management switch</v>
      </c>
      <c r="C22" s="44">
        <f t="shared" si="1"/>
        <v>7.1302775019016582E-4</v>
      </c>
      <c r="D22" s="28"/>
      <c r="E22" s="29" t="s">
        <v>102</v>
      </c>
      <c r="F22" s="27">
        <f>50*2</f>
        <v>100</v>
      </c>
      <c r="H22" s="26" t="s">
        <v>112</v>
      </c>
      <c r="I22" s="27">
        <f>200*2</f>
        <v>400</v>
      </c>
    </row>
    <row r="23" spans="2:21" x14ac:dyDescent="0.25">
      <c r="B23" s="26" t="str">
        <f t="shared" si="0"/>
        <v>Other cooling</v>
      </c>
      <c r="C23" s="44">
        <f t="shared" si="1"/>
        <v>1.7285521216731293E-4</v>
      </c>
      <c r="E23" s="29" t="s">
        <v>113</v>
      </c>
      <c r="F23" s="27">
        <f>20*18</f>
        <v>360</v>
      </c>
      <c r="G23" s="28"/>
      <c r="H23" s="18" t="s">
        <v>97</v>
      </c>
      <c r="I23" s="27">
        <v>275</v>
      </c>
      <c r="J23" s="28"/>
    </row>
    <row r="24" spans="2:21" x14ac:dyDescent="0.25">
      <c r="B24" s="26" t="str">
        <f t="shared" si="0"/>
        <v>4x Cable Cartridge</v>
      </c>
      <c r="C24" s="44">
        <f t="shared" si="1"/>
        <v>7.1446821029156008E-3</v>
      </c>
      <c r="E24" s="29" t="s">
        <v>105</v>
      </c>
      <c r="F24" s="27">
        <v>50</v>
      </c>
      <c r="H24" s="26" t="s">
        <v>35</v>
      </c>
      <c r="I24" s="27">
        <f>500+930</f>
        <v>1430</v>
      </c>
    </row>
    <row r="25" spans="2:21" x14ac:dyDescent="0.25">
      <c r="B25" s="26" t="str">
        <f t="shared" si="0"/>
        <v>Others</v>
      </c>
      <c r="C25" s="44">
        <f t="shared" si="1"/>
        <v>8.1025880703427932E-3</v>
      </c>
      <c r="E25" s="29" t="s">
        <v>88</v>
      </c>
      <c r="F25" s="27">
        <f>+V38</f>
        <v>666.66666666666652</v>
      </c>
      <c r="H25" s="26"/>
      <c r="I25" s="27"/>
      <c r="S25" s="22" t="s">
        <v>114</v>
      </c>
      <c r="T25" s="22" t="s">
        <v>76</v>
      </c>
      <c r="U25" s="22" t="s">
        <v>77</v>
      </c>
    </row>
    <row r="26" spans="2:21" x14ac:dyDescent="0.25">
      <c r="B26" s="26" t="str">
        <f t="shared" si="0"/>
        <v>Rack assembly &amp; test</v>
      </c>
      <c r="C26" s="44">
        <f t="shared" si="1"/>
        <v>4.8399459406847619E-3</v>
      </c>
      <c r="D26" s="27"/>
      <c r="E26" s="29" t="s">
        <v>97</v>
      </c>
      <c r="F26" s="27">
        <f>300/(1-70%)</f>
        <v>999.99999999999989</v>
      </c>
      <c r="G26" s="27"/>
      <c r="H26" s="26"/>
      <c r="I26" s="27"/>
      <c r="J26" s="27"/>
      <c r="S26" s="18" t="s">
        <v>115</v>
      </c>
      <c r="T26" s="27">
        <f>16*480</f>
        <v>7680</v>
      </c>
      <c r="U26" s="27">
        <f>+T26*36/(1-70%)</f>
        <v>921599.99999999988</v>
      </c>
    </row>
    <row r="27" spans="2:21" ht="15.75" thickBot="1" x14ac:dyDescent="0.3">
      <c r="B27" s="42" t="str">
        <f t="shared" si="0"/>
        <v>Total</v>
      </c>
      <c r="C27" s="45">
        <f>+SUM(C17:C26)</f>
        <v>0.99999999999999989</v>
      </c>
      <c r="E27" s="29" t="s">
        <v>35</v>
      </c>
      <c r="F27" s="27">
        <v>600</v>
      </c>
      <c r="G27" s="27"/>
      <c r="H27" s="26"/>
      <c r="I27" s="27"/>
      <c r="J27" s="27"/>
      <c r="S27" s="26" t="s">
        <v>116</v>
      </c>
      <c r="T27" s="27">
        <f>5*32</f>
        <v>160</v>
      </c>
      <c r="U27" s="27">
        <f>+T27*18</f>
        <v>2880</v>
      </c>
    </row>
    <row r="28" spans="2:21" x14ac:dyDescent="0.25">
      <c r="B28" s="46"/>
      <c r="C28" s="47"/>
      <c r="E28" s="26"/>
      <c r="F28" s="27"/>
      <c r="G28" s="27"/>
      <c r="H28" s="26"/>
      <c r="I28" s="27"/>
      <c r="J28" s="27"/>
      <c r="S28" s="26" t="s">
        <v>117</v>
      </c>
      <c r="T28" s="27">
        <f>70*16</f>
        <v>1120</v>
      </c>
      <c r="U28" s="27">
        <f>+T28*72</f>
        <v>80640</v>
      </c>
    </row>
    <row r="29" spans="2:21" x14ac:dyDescent="0.25">
      <c r="E29" s="22" t="s">
        <v>118</v>
      </c>
      <c r="F29" s="23">
        <f>+F30*90</f>
        <v>4500</v>
      </c>
      <c r="G29" s="27"/>
      <c r="H29" s="22" t="s">
        <v>119</v>
      </c>
      <c r="I29" s="23">
        <f>SUM(I30:I34)</f>
        <v>11160</v>
      </c>
      <c r="J29" s="27"/>
      <c r="K29" s="22" t="s">
        <v>120</v>
      </c>
      <c r="L29" s="23">
        <f>SUM(L30:L32)</f>
        <v>1530</v>
      </c>
      <c r="S29" s="26" t="s">
        <v>121</v>
      </c>
      <c r="T29" s="27">
        <f>70*1.92</f>
        <v>134.4</v>
      </c>
      <c r="U29" s="27">
        <f>+T29*18</f>
        <v>2419.2000000000003</v>
      </c>
    </row>
    <row r="30" spans="2:21" x14ac:dyDescent="0.25">
      <c r="E30" s="26" t="s">
        <v>122</v>
      </c>
      <c r="F30" s="27">
        <v>50</v>
      </c>
      <c r="G30" s="27"/>
      <c r="H30" s="26" t="s">
        <v>123</v>
      </c>
      <c r="I30" s="27">
        <f>100*72</f>
        <v>7200</v>
      </c>
      <c r="J30" s="27"/>
      <c r="K30" s="26" t="s">
        <v>124</v>
      </c>
      <c r="L30" s="27">
        <f>25*36</f>
        <v>900</v>
      </c>
      <c r="S30" s="37" t="s">
        <v>38</v>
      </c>
      <c r="T30" s="38"/>
      <c r="U30" s="39">
        <f>SUM(U26:U29)</f>
        <v>1007539.1999999998</v>
      </c>
    </row>
    <row r="31" spans="2:21" x14ac:dyDescent="0.25">
      <c r="B31" s="20" t="s">
        <v>125</v>
      </c>
      <c r="C31" s="21"/>
      <c r="E31" s="26"/>
      <c r="F31" s="27"/>
      <c r="G31" s="27"/>
      <c r="H31" s="26" t="s">
        <v>126</v>
      </c>
      <c r="I31" s="27">
        <f>50*36</f>
        <v>1800</v>
      </c>
      <c r="J31" s="27"/>
      <c r="K31" s="26" t="s">
        <v>127</v>
      </c>
      <c r="L31" s="27">
        <f>20*9</f>
        <v>180</v>
      </c>
    </row>
    <row r="32" spans="2:21" x14ac:dyDescent="0.25">
      <c r="B32" s="18" t="s">
        <v>128</v>
      </c>
      <c r="C32" s="27">
        <f>+K6*72</f>
        <v>2520000</v>
      </c>
      <c r="E32" s="48"/>
      <c r="F32" s="27"/>
      <c r="G32" s="27"/>
      <c r="H32" s="26" t="s">
        <v>129</v>
      </c>
      <c r="I32" s="27">
        <f>30*18</f>
        <v>540</v>
      </c>
      <c r="J32" s="27"/>
      <c r="K32" s="26" t="s">
        <v>130</v>
      </c>
      <c r="L32" s="27">
        <f>5*90</f>
        <v>450</v>
      </c>
    </row>
    <row r="33" spans="2:22" x14ac:dyDescent="0.25">
      <c r="B33" s="18" t="s">
        <v>131</v>
      </c>
      <c r="C33" s="27">
        <f>+I5*36</f>
        <v>180000</v>
      </c>
      <c r="E33" s="26"/>
      <c r="F33" s="27"/>
      <c r="G33" s="27"/>
      <c r="H33" s="26" t="s">
        <v>132</v>
      </c>
      <c r="I33" s="27">
        <f>30*18</f>
        <v>540</v>
      </c>
      <c r="J33" s="27"/>
    </row>
    <row r="34" spans="2:22" x14ac:dyDescent="0.25">
      <c r="B34" s="18" t="s">
        <v>133</v>
      </c>
      <c r="C34" s="27">
        <f>+K21*2*9</f>
        <v>64800</v>
      </c>
      <c r="E34" s="26"/>
      <c r="F34" s="27"/>
      <c r="G34" s="27"/>
      <c r="H34" s="26" t="s">
        <v>134</v>
      </c>
      <c r="I34" s="27">
        <f>30*36</f>
        <v>1080</v>
      </c>
      <c r="J34" s="27"/>
      <c r="S34" s="22" t="s">
        <v>88</v>
      </c>
      <c r="T34" s="22" t="s">
        <v>135</v>
      </c>
      <c r="U34" s="22" t="s">
        <v>76</v>
      </c>
      <c r="V34" s="22" t="s">
        <v>77</v>
      </c>
    </row>
    <row r="35" spans="2:22" x14ac:dyDescent="0.25">
      <c r="B35" s="18" t="s">
        <v>136</v>
      </c>
      <c r="C35" s="27">
        <f>+(I9*2+F7)*18+(T27*18)</f>
        <v>1007539.2</v>
      </c>
      <c r="E35" s="26"/>
      <c r="F35" s="27"/>
      <c r="G35" s="27"/>
      <c r="H35" s="26"/>
      <c r="I35" s="27"/>
      <c r="J35" s="27"/>
      <c r="S35" s="34" t="s">
        <v>137</v>
      </c>
      <c r="T35" s="49">
        <f>SUM(T36:T36)</f>
        <v>4</v>
      </c>
      <c r="U35" s="35">
        <f>+V35/T35</f>
        <v>83.333333333333314</v>
      </c>
      <c r="V35" s="35">
        <f>SUM(V36:V36)</f>
        <v>333.33333333333326</v>
      </c>
    </row>
    <row r="36" spans="2:22" x14ac:dyDescent="0.25">
      <c r="B36" s="18" t="s">
        <v>138</v>
      </c>
      <c r="C36" s="27">
        <f>(+I8*0.3*36)+(I21*0.3*9)+F29</f>
        <v>35100</v>
      </c>
      <c r="E36" s="26"/>
      <c r="F36" s="27"/>
      <c r="G36" s="27"/>
      <c r="H36" s="26"/>
      <c r="I36" s="27"/>
      <c r="J36" s="27"/>
      <c r="S36" s="18" t="s">
        <v>139</v>
      </c>
      <c r="T36" s="50">
        <v>4</v>
      </c>
      <c r="U36" s="27">
        <v>25</v>
      </c>
      <c r="V36" s="27">
        <f>+(U36*T36)/(1-70%)</f>
        <v>333.33333333333326</v>
      </c>
    </row>
    <row r="37" spans="2:22" x14ac:dyDescent="0.25">
      <c r="B37" s="18" t="s">
        <v>140</v>
      </c>
      <c r="C37" s="27">
        <f>+I29</f>
        <v>11160</v>
      </c>
      <c r="E37" s="26"/>
      <c r="F37" s="27"/>
      <c r="G37" s="27"/>
      <c r="H37" s="26"/>
      <c r="I37" s="27"/>
      <c r="J37" s="27"/>
      <c r="S37" s="34" t="s">
        <v>141</v>
      </c>
      <c r="T37" s="49">
        <f>SUM(T38)</f>
        <v>8</v>
      </c>
      <c r="U37" s="35">
        <f>+V37/T37</f>
        <v>83.333333333333314</v>
      </c>
      <c r="V37" s="35">
        <f>SUM(V38)</f>
        <v>666.66666666666652</v>
      </c>
    </row>
    <row r="38" spans="2:22" x14ac:dyDescent="0.25">
      <c r="B38" s="18" t="s">
        <v>142</v>
      </c>
      <c r="C38" s="27">
        <f>+L29</f>
        <v>1530</v>
      </c>
      <c r="E38" s="26"/>
      <c r="F38" s="27"/>
      <c r="G38" s="27"/>
      <c r="H38" s="26"/>
      <c r="I38" s="27"/>
      <c r="J38" s="27"/>
      <c r="S38" s="18" t="s">
        <v>143</v>
      </c>
      <c r="T38" s="50">
        <v>8</v>
      </c>
      <c r="U38" s="27">
        <v>25</v>
      </c>
      <c r="V38" s="27">
        <f>+(U38*T38)/(1-70%)</f>
        <v>666.66666666666652</v>
      </c>
    </row>
    <row r="39" spans="2:22" x14ac:dyDescent="0.25">
      <c r="B39" s="18" t="s">
        <v>144</v>
      </c>
      <c r="C39" s="27">
        <f>+((F9+F10+F11+F12)*18)+(I7*36)+(I22*9)+((F21+F22+F23)*9)+C7+C10</f>
        <v>64610</v>
      </c>
      <c r="E39" s="26"/>
      <c r="F39" s="27"/>
      <c r="G39" s="27"/>
      <c r="H39" s="26"/>
      <c r="I39" s="27"/>
      <c r="J39" s="27"/>
      <c r="S39" s="34" t="s">
        <v>145</v>
      </c>
      <c r="T39" s="49">
        <f>SUM(T40)</f>
        <v>36</v>
      </c>
      <c r="U39" s="35">
        <f>+V39/T39</f>
        <v>99.999999999999986</v>
      </c>
      <c r="V39" s="35">
        <f>SUM(V40)</f>
        <v>3599.9999999999995</v>
      </c>
    </row>
    <row r="40" spans="2:22" x14ac:dyDescent="0.25">
      <c r="B40" s="18" t="s">
        <v>87</v>
      </c>
      <c r="C40" s="27">
        <f>+C8</f>
        <v>57600</v>
      </c>
      <c r="E40" s="26"/>
      <c r="F40" s="27"/>
      <c r="G40" s="27"/>
      <c r="H40" s="26"/>
      <c r="I40" s="27"/>
      <c r="J40" s="27"/>
      <c r="S40" s="18" t="s">
        <v>81</v>
      </c>
      <c r="T40" s="50">
        <v>36</v>
      </c>
      <c r="U40" s="27">
        <v>30</v>
      </c>
      <c r="V40" s="27">
        <f>+(U40*T40)/(1-70%)</f>
        <v>3599.9999999999995</v>
      </c>
    </row>
    <row r="41" spans="2:22" x14ac:dyDescent="0.25">
      <c r="B41" s="18" t="s">
        <v>35</v>
      </c>
      <c r="C41" s="27">
        <f>+C43-C42-SUM(C32:C40)</f>
        <v>633811.66666666698</v>
      </c>
      <c r="E41" s="26"/>
      <c r="F41" s="27"/>
      <c r="G41" s="27"/>
      <c r="H41" s="26"/>
      <c r="I41" s="27"/>
      <c r="J41" s="27"/>
      <c r="T41" s="50"/>
      <c r="U41" s="27"/>
      <c r="V41" s="27"/>
    </row>
    <row r="42" spans="2:22" x14ac:dyDescent="0.25">
      <c r="B42" s="18" t="s">
        <v>146</v>
      </c>
      <c r="C42" s="27">
        <v>52000</v>
      </c>
      <c r="E42" s="26"/>
      <c r="F42" s="27"/>
      <c r="G42" s="27"/>
      <c r="H42" s="26"/>
      <c r="I42" s="27"/>
      <c r="J42" s="27"/>
      <c r="S42" s="37" t="s">
        <v>38</v>
      </c>
      <c r="T42" s="51">
        <f>+SUM(T43:T45)</f>
        <v>288</v>
      </c>
      <c r="U42" s="39">
        <f>+V42/T42</f>
        <v>91.666666666666643</v>
      </c>
      <c r="V42" s="39">
        <f>+SUM(V43:V45)</f>
        <v>26399.999999999993</v>
      </c>
    </row>
    <row r="43" spans="2:22" ht="15.75" thickBot="1" x14ac:dyDescent="0.3">
      <c r="B43" s="42" t="s">
        <v>38</v>
      </c>
      <c r="C43" s="43">
        <f>+C14</f>
        <v>4628150.8666666672</v>
      </c>
      <c r="E43" s="26"/>
      <c r="F43" s="27"/>
      <c r="G43" s="27"/>
      <c r="H43" s="26"/>
      <c r="I43" s="27"/>
      <c r="J43" s="27"/>
      <c r="S43" s="18" t="s">
        <v>147</v>
      </c>
      <c r="T43" s="50">
        <f>+T35*18</f>
        <v>72</v>
      </c>
      <c r="U43" s="27">
        <f>+U35</f>
        <v>83.333333333333314</v>
      </c>
      <c r="V43" s="27">
        <f>+T43*U43</f>
        <v>5999.9999999999982</v>
      </c>
    </row>
    <row r="44" spans="2:22" x14ac:dyDescent="0.25">
      <c r="E44" s="26"/>
      <c r="F44" s="27"/>
      <c r="G44" s="27"/>
      <c r="H44" s="26"/>
      <c r="I44" s="27"/>
      <c r="J44" s="27"/>
      <c r="S44" s="18" t="s">
        <v>148</v>
      </c>
      <c r="T44" s="50">
        <f>+T37*9</f>
        <v>72</v>
      </c>
      <c r="U44" s="27">
        <f>+U37</f>
        <v>83.333333333333314</v>
      </c>
      <c r="V44" s="27">
        <f>+T44*U44</f>
        <v>5999.9999999999982</v>
      </c>
    </row>
    <row r="45" spans="2:22" x14ac:dyDescent="0.25">
      <c r="B45" s="20" t="str">
        <f t="shared" ref="B45:B57" si="2">+B31</f>
        <v>Simplied GB200 NVL72 BOM</v>
      </c>
      <c r="C45" s="21"/>
      <c r="E45" s="26"/>
      <c r="F45" s="27"/>
      <c r="G45" s="27"/>
      <c r="H45" s="26"/>
      <c r="I45" s="27"/>
      <c r="J45" s="27"/>
      <c r="S45" s="18" t="s">
        <v>149</v>
      </c>
      <c r="T45" s="50">
        <f>+T39*4</f>
        <v>144</v>
      </c>
      <c r="U45" s="27">
        <f>+U39</f>
        <v>99.999999999999986</v>
      </c>
      <c r="V45" s="27">
        <f>+T45*U45</f>
        <v>14399.999999999998</v>
      </c>
    </row>
    <row r="46" spans="2:22" x14ac:dyDescent="0.25">
      <c r="B46" s="26" t="str">
        <f t="shared" si="2"/>
        <v>Blackwell GPU</v>
      </c>
      <c r="C46" s="44">
        <f t="shared" ref="C46:C57" si="3">+C32/C$43</f>
        <v>0.54449391832703575</v>
      </c>
      <c r="E46" s="26"/>
      <c r="F46" s="27"/>
      <c r="G46" s="27"/>
      <c r="H46" s="26"/>
      <c r="I46" s="27"/>
      <c r="J46" s="27"/>
    </row>
    <row r="47" spans="2:22" x14ac:dyDescent="0.25">
      <c r="B47" s="26" t="str">
        <f t="shared" si="2"/>
        <v>Grace CPU</v>
      </c>
      <c r="C47" s="44">
        <f t="shared" si="3"/>
        <v>3.8892422737645413E-2</v>
      </c>
      <c r="E47" s="26"/>
      <c r="F47" s="27"/>
      <c r="G47" s="27"/>
      <c r="H47" s="26"/>
      <c r="I47" s="27"/>
      <c r="J47" s="27"/>
    </row>
    <row r="48" spans="2:22" x14ac:dyDescent="0.25">
      <c r="B48" s="26" t="str">
        <f t="shared" si="2"/>
        <v>NVLink Switch chip</v>
      </c>
      <c r="C48" s="44">
        <f t="shared" si="3"/>
        <v>1.4001272185552348E-2</v>
      </c>
    </row>
    <row r="49" spans="2:3" x14ac:dyDescent="0.25">
      <c r="B49" s="26" t="str">
        <f t="shared" si="2"/>
        <v>Memory</v>
      </c>
      <c r="C49" s="44">
        <f t="shared" si="3"/>
        <v>0.21769800272860593</v>
      </c>
    </row>
    <row r="50" spans="2:3" x14ac:dyDescent="0.25">
      <c r="B50" s="26" t="str">
        <f t="shared" si="2"/>
        <v>PCB</v>
      </c>
      <c r="C50" s="44">
        <f t="shared" si="3"/>
        <v>7.5840224338408549E-3</v>
      </c>
    </row>
    <row r="51" spans="2:3" x14ac:dyDescent="0.25">
      <c r="B51" s="26" t="str">
        <f t="shared" si="2"/>
        <v>ABF Substrate</v>
      </c>
      <c r="C51" s="44">
        <f t="shared" si="3"/>
        <v>2.4113302097340155E-3</v>
      </c>
    </row>
    <row r="52" spans="2:3" x14ac:dyDescent="0.25">
      <c r="B52" s="26" t="str">
        <f t="shared" si="2"/>
        <v>MLCC</v>
      </c>
      <c r="C52" s="44">
        <f t="shared" si="3"/>
        <v>3.3058559326998597E-4</v>
      </c>
    </row>
    <row r="53" spans="2:3" x14ac:dyDescent="0.25">
      <c r="B53" s="26" t="str">
        <f t="shared" si="2"/>
        <v>Cooling</v>
      </c>
      <c r="C53" s="44">
        <f t="shared" si="3"/>
        <v>1.3960219072662611E-2</v>
      </c>
    </row>
    <row r="54" spans="2:3" x14ac:dyDescent="0.25">
      <c r="B54" s="26" t="str">
        <f t="shared" si="2"/>
        <v>Power supply</v>
      </c>
      <c r="C54" s="44">
        <f t="shared" si="3"/>
        <v>1.2445575276046532E-2</v>
      </c>
    </row>
    <row r="55" spans="2:3" x14ac:dyDescent="0.25">
      <c r="B55" s="26" t="str">
        <f t="shared" si="2"/>
        <v>Others</v>
      </c>
      <c r="C55" s="44">
        <f t="shared" si="3"/>
        <v>0.13694706264473119</v>
      </c>
    </row>
    <row r="56" spans="2:3" x14ac:dyDescent="0.25">
      <c r="B56" s="26" t="str">
        <f t="shared" si="2"/>
        <v>Markup</v>
      </c>
      <c r="C56" s="44">
        <f t="shared" si="3"/>
        <v>1.123558879087534E-2</v>
      </c>
    </row>
    <row r="57" spans="2:3" ht="15.75" thickBot="1" x14ac:dyDescent="0.3">
      <c r="B57" s="42" t="str">
        <f t="shared" si="2"/>
        <v>Total</v>
      </c>
      <c r="C57" s="45">
        <f t="shared" si="3"/>
        <v>1</v>
      </c>
    </row>
  </sheetData>
  <pageMargins left="0.7" right="0.7" top="0.75" bottom="0.75" header="0.3" footer="0.3"/>
  <pageSetup paperSize="9" scale="9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883FD-CAC4-48B3-9D03-356DD9690B8F}">
  <dimension ref="B1:K17"/>
  <sheetViews>
    <sheetView workbookViewId="0">
      <selection activeCell="H13" sqref="H13"/>
    </sheetView>
  </sheetViews>
  <sheetFormatPr defaultRowHeight="15" x14ac:dyDescent="0.25"/>
  <sheetData>
    <row r="1" spans="2:11" x14ac:dyDescent="0.25">
      <c r="E1" s="3">
        <v>2024</v>
      </c>
      <c r="F1" s="3">
        <v>2025</v>
      </c>
      <c r="G1" s="3">
        <v>2026</v>
      </c>
      <c r="H1" s="3">
        <v>2027</v>
      </c>
      <c r="I1" s="3">
        <v>2028</v>
      </c>
      <c r="J1" s="3">
        <v>2029</v>
      </c>
      <c r="K1" s="3">
        <v>2030</v>
      </c>
    </row>
    <row r="2" spans="2:11" x14ac:dyDescent="0.25">
      <c r="B2" t="s">
        <v>14</v>
      </c>
    </row>
    <row r="3" spans="2:11" x14ac:dyDescent="0.25">
      <c r="C3" t="s">
        <v>353</v>
      </c>
    </row>
    <row r="4" spans="2:11" x14ac:dyDescent="0.25">
      <c r="C4" t="s">
        <v>354</v>
      </c>
    </row>
    <row r="5" spans="2:11" x14ac:dyDescent="0.25">
      <c r="C5" t="s">
        <v>355</v>
      </c>
    </row>
    <row r="6" spans="2:11" x14ac:dyDescent="0.25">
      <c r="C6" t="s">
        <v>356</v>
      </c>
    </row>
    <row r="7" spans="2:11" x14ac:dyDescent="0.25">
      <c r="C7" t="s">
        <v>357</v>
      </c>
    </row>
    <row r="8" spans="2:11" x14ac:dyDescent="0.25">
      <c r="C8" t="s">
        <v>358</v>
      </c>
    </row>
    <row r="9" spans="2:11" x14ac:dyDescent="0.25">
      <c r="B9" t="s">
        <v>15</v>
      </c>
    </row>
    <row r="10" spans="2:11" x14ac:dyDescent="0.25">
      <c r="C10" t="s">
        <v>0</v>
      </c>
    </row>
    <row r="14" spans="2:11" x14ac:dyDescent="0.25">
      <c r="C14" t="s">
        <v>1</v>
      </c>
    </row>
    <row r="15" spans="2:11" x14ac:dyDescent="0.25">
      <c r="D15" s="1" t="s">
        <v>2</v>
      </c>
      <c r="G15">
        <v>100</v>
      </c>
      <c r="H15">
        <v>140</v>
      </c>
    </row>
    <row r="16" spans="2:11" x14ac:dyDescent="0.25">
      <c r="D16" s="1" t="s">
        <v>3</v>
      </c>
    </row>
    <row r="17" spans="4:4" x14ac:dyDescent="0.25">
      <c r="D17" s="1" t="s">
        <v>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14089-DA95-49AB-86AD-A966D023F10F}">
  <dimension ref="A1"/>
  <sheetViews>
    <sheetView workbookViewId="0">
      <selection activeCell="E35" sqref="E35"/>
    </sheetView>
  </sheetViews>
  <sheetFormatPr defaultRowHeight="15"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F3852-B9A0-416B-9664-1F9386B60C4E}">
  <dimension ref="B1:M102"/>
  <sheetViews>
    <sheetView workbookViewId="0">
      <pane ySplit="1" topLeftCell="A59" activePane="bottomLeft" state="frozen"/>
      <selection pane="bottomLeft" activeCell="H64" sqref="H64"/>
    </sheetView>
  </sheetViews>
  <sheetFormatPr defaultRowHeight="15" x14ac:dyDescent="0.25"/>
  <cols>
    <col min="6" max="9" width="13.28515625" bestFit="1" customWidth="1"/>
  </cols>
  <sheetData>
    <row r="1" spans="2:11" x14ac:dyDescent="0.25">
      <c r="E1" s="3">
        <v>2024</v>
      </c>
      <c r="F1" s="3">
        <v>2025</v>
      </c>
      <c r="G1" s="3">
        <v>2026</v>
      </c>
      <c r="H1" s="3">
        <v>2027</v>
      </c>
      <c r="I1" s="3">
        <v>2028</v>
      </c>
      <c r="J1" s="3">
        <v>2029</v>
      </c>
      <c r="K1" s="3">
        <v>2030</v>
      </c>
    </row>
    <row r="2" spans="2:11" x14ac:dyDescent="0.25">
      <c r="B2" s="3" t="s">
        <v>0</v>
      </c>
    </row>
    <row r="3" spans="2:11" x14ac:dyDescent="0.25">
      <c r="C3" t="s">
        <v>1</v>
      </c>
    </row>
    <row r="4" spans="2:11" x14ac:dyDescent="0.25">
      <c r="D4" s="2" t="s">
        <v>27</v>
      </c>
      <c r="F4" s="187">
        <v>67680</v>
      </c>
      <c r="G4" s="187">
        <v>520000</v>
      </c>
      <c r="H4" s="187">
        <v>187500</v>
      </c>
      <c r="I4" s="187">
        <v>0</v>
      </c>
    </row>
    <row r="5" spans="2:11" x14ac:dyDescent="0.25">
      <c r="D5" s="2" t="s">
        <v>28</v>
      </c>
      <c r="F5" s="187">
        <v>0</v>
      </c>
      <c r="G5" s="187">
        <v>130000</v>
      </c>
      <c r="H5" s="187">
        <v>421875</v>
      </c>
      <c r="I5" s="187">
        <v>180000</v>
      </c>
    </row>
    <row r="6" spans="2:11" x14ac:dyDescent="0.25">
      <c r="D6" s="2" t="s">
        <v>29</v>
      </c>
      <c r="F6" s="187">
        <v>0</v>
      </c>
      <c r="G6" s="187">
        <v>0</v>
      </c>
      <c r="H6" s="187">
        <v>140625</v>
      </c>
      <c r="I6" s="187">
        <v>420000</v>
      </c>
    </row>
    <row r="7" spans="2:11" x14ac:dyDescent="0.25">
      <c r="D7" s="2" t="s">
        <v>30</v>
      </c>
      <c r="F7" s="187">
        <v>212320</v>
      </c>
      <c r="G7" s="187">
        <v>0</v>
      </c>
      <c r="H7" s="187">
        <v>0</v>
      </c>
      <c r="I7" s="187">
        <v>0</v>
      </c>
    </row>
    <row r="8" spans="2:11" x14ac:dyDescent="0.25">
      <c r="D8" s="2" t="s">
        <v>31</v>
      </c>
      <c r="F8" s="187">
        <v>70000</v>
      </c>
      <c r="G8" s="187"/>
      <c r="H8" s="187"/>
      <c r="I8" s="187"/>
    </row>
    <row r="9" spans="2:11" x14ac:dyDescent="0.25">
      <c r="D9" s="8" t="s">
        <v>38</v>
      </c>
      <c r="F9" s="187">
        <f>SUM(F4:F8)</f>
        <v>350000</v>
      </c>
      <c r="G9" s="187">
        <f>SUM(G4:G8)</f>
        <v>650000</v>
      </c>
      <c r="H9" s="187">
        <f>SUM(H4:H8)</f>
        <v>750000</v>
      </c>
      <c r="I9" s="187">
        <f>SUM(I4:I8)</f>
        <v>600000</v>
      </c>
    </row>
    <row r="10" spans="2:11" x14ac:dyDescent="0.25">
      <c r="C10" t="s">
        <v>32</v>
      </c>
      <c r="D10" s="8"/>
      <c r="F10" s="187"/>
      <c r="G10" s="187"/>
      <c r="H10" s="187"/>
      <c r="I10" s="187"/>
    </row>
    <row r="11" spans="2:11" x14ac:dyDescent="0.25">
      <c r="D11" s="2" t="s">
        <v>27</v>
      </c>
      <c r="F11" s="187">
        <v>128160</v>
      </c>
      <c r="G11" s="187">
        <v>560000</v>
      </c>
      <c r="H11" s="187">
        <v>187500</v>
      </c>
      <c r="I11" s="187">
        <v>0</v>
      </c>
    </row>
    <row r="12" spans="2:11" x14ac:dyDescent="0.25">
      <c r="D12" s="2" t="s">
        <v>28</v>
      </c>
      <c r="F12" s="187">
        <v>0</v>
      </c>
      <c r="G12" s="187">
        <v>140000</v>
      </c>
      <c r="H12" s="187">
        <v>421875</v>
      </c>
      <c r="I12" s="187">
        <v>180000</v>
      </c>
    </row>
    <row r="13" spans="2:11" x14ac:dyDescent="0.25">
      <c r="D13" s="2" t="s">
        <v>29</v>
      </c>
      <c r="F13" s="187">
        <v>0</v>
      </c>
      <c r="G13" s="187">
        <v>0</v>
      </c>
      <c r="H13" s="187">
        <v>140625</v>
      </c>
      <c r="I13" s="187">
        <v>420000</v>
      </c>
    </row>
    <row r="14" spans="2:11" x14ac:dyDescent="0.25">
      <c r="D14" s="2" t="s">
        <v>30</v>
      </c>
      <c r="F14" s="187">
        <v>391840</v>
      </c>
      <c r="G14" s="187">
        <v>0</v>
      </c>
      <c r="H14" s="187">
        <v>0</v>
      </c>
      <c r="I14" s="187">
        <v>0</v>
      </c>
    </row>
    <row r="15" spans="2:11" x14ac:dyDescent="0.25">
      <c r="D15" s="2" t="s">
        <v>31</v>
      </c>
      <c r="F15" s="187">
        <v>130000</v>
      </c>
      <c r="G15" s="187">
        <v>0</v>
      </c>
      <c r="H15" s="187">
        <v>0</v>
      </c>
      <c r="I15" s="187">
        <v>0</v>
      </c>
    </row>
    <row r="16" spans="2:11" x14ac:dyDescent="0.25">
      <c r="D16" s="8" t="s">
        <v>38</v>
      </c>
      <c r="F16" s="187">
        <f>SUM(F11:F15)</f>
        <v>650000</v>
      </c>
      <c r="G16" s="187">
        <f>SUM(G11:G15)</f>
        <v>700000</v>
      </c>
      <c r="H16" s="187">
        <f>SUM(H11:H15)</f>
        <v>750000</v>
      </c>
      <c r="I16" s="187">
        <f>SUM(I11:I15)</f>
        <v>600000</v>
      </c>
    </row>
    <row r="17" spans="3:9" x14ac:dyDescent="0.25">
      <c r="C17" t="s">
        <v>33</v>
      </c>
      <c r="D17" s="8"/>
      <c r="F17" s="187"/>
      <c r="G17" s="187"/>
      <c r="H17" s="187"/>
      <c r="I17" s="187"/>
    </row>
    <row r="18" spans="3:9" x14ac:dyDescent="0.25">
      <c r="D18" s="2" t="s">
        <v>27</v>
      </c>
      <c r="F18" s="187">
        <v>223200</v>
      </c>
      <c r="G18" s="187">
        <v>560000</v>
      </c>
      <c r="H18" s="187">
        <v>187500</v>
      </c>
      <c r="I18" s="187">
        <v>0</v>
      </c>
    </row>
    <row r="19" spans="3:9" x14ac:dyDescent="0.25">
      <c r="D19" s="2" t="s">
        <v>28</v>
      </c>
      <c r="F19" s="187"/>
      <c r="G19" s="187">
        <v>140000</v>
      </c>
      <c r="H19" s="187">
        <v>421875</v>
      </c>
      <c r="I19" s="187">
        <v>180000</v>
      </c>
    </row>
    <row r="20" spans="3:9" x14ac:dyDescent="0.25">
      <c r="D20" s="2" t="s">
        <v>29</v>
      </c>
      <c r="F20" s="187"/>
      <c r="G20" s="187"/>
      <c r="H20" s="187">
        <v>140625</v>
      </c>
      <c r="I20" s="187">
        <v>420000</v>
      </c>
    </row>
    <row r="21" spans="3:9" x14ac:dyDescent="0.25">
      <c r="D21" s="2" t="s">
        <v>30</v>
      </c>
      <c r="F21" s="187">
        <v>256800</v>
      </c>
      <c r="G21" s="187"/>
      <c r="H21" s="187"/>
      <c r="I21" s="187"/>
    </row>
    <row r="22" spans="3:9" x14ac:dyDescent="0.25">
      <c r="D22" s="2" t="s">
        <v>31</v>
      </c>
      <c r="F22" s="187">
        <v>120000</v>
      </c>
      <c r="G22" s="187"/>
      <c r="H22" s="187"/>
      <c r="I22" s="187"/>
    </row>
    <row r="23" spans="3:9" x14ac:dyDescent="0.25">
      <c r="D23" s="8" t="s">
        <v>38</v>
      </c>
      <c r="F23" s="187">
        <f>SUM(F18:F22)</f>
        <v>600000</v>
      </c>
      <c r="G23" s="187">
        <f>SUM(G18:G22)</f>
        <v>700000</v>
      </c>
      <c r="H23" s="187">
        <f>SUM(H18:H22)</f>
        <v>750000</v>
      </c>
      <c r="I23" s="187">
        <f>SUM(I18:I22)</f>
        <v>600000</v>
      </c>
    </row>
    <row r="24" spans="3:9" x14ac:dyDescent="0.25">
      <c r="D24" s="8"/>
      <c r="F24" s="187"/>
      <c r="G24" s="187"/>
      <c r="H24" s="187"/>
      <c r="I24" s="187"/>
    </row>
    <row r="25" spans="3:9" x14ac:dyDescent="0.25">
      <c r="C25" t="s">
        <v>34</v>
      </c>
      <c r="D25" s="8"/>
      <c r="F25" s="187"/>
      <c r="G25" s="187"/>
      <c r="H25" s="187"/>
      <c r="I25" s="187"/>
    </row>
    <row r="26" spans="3:9" x14ac:dyDescent="0.25">
      <c r="D26" s="2" t="s">
        <v>27</v>
      </c>
      <c r="F26" s="187">
        <f>Microsoft!F7/2</f>
        <v>1151315.789473684</v>
      </c>
      <c r="G26" s="187">
        <f>F26</f>
        <v>1151315.789473684</v>
      </c>
      <c r="H26" s="187">
        <v>0</v>
      </c>
      <c r="I26" s="187">
        <v>0</v>
      </c>
    </row>
    <row r="27" spans="3:9" x14ac:dyDescent="0.25">
      <c r="D27" s="2" t="s">
        <v>28</v>
      </c>
      <c r="F27" s="187"/>
      <c r="G27" s="187"/>
      <c r="H27" s="187"/>
      <c r="I27" s="187"/>
    </row>
    <row r="28" spans="3:9" x14ac:dyDescent="0.25">
      <c r="D28" s="2" t="s">
        <v>29</v>
      </c>
      <c r="F28" s="187"/>
      <c r="G28" s="187"/>
      <c r="H28" s="187"/>
      <c r="I28" s="187"/>
    </row>
    <row r="29" spans="3:9" x14ac:dyDescent="0.25">
      <c r="D29" s="2" t="s">
        <v>30</v>
      </c>
      <c r="F29" s="187"/>
      <c r="G29" s="187"/>
      <c r="H29" s="187"/>
      <c r="I29" s="187"/>
    </row>
    <row r="30" spans="3:9" x14ac:dyDescent="0.25">
      <c r="D30" s="2" t="s">
        <v>31</v>
      </c>
      <c r="F30" s="187"/>
      <c r="G30" s="187"/>
      <c r="H30" s="187"/>
      <c r="I30" s="187"/>
    </row>
    <row r="31" spans="3:9" x14ac:dyDescent="0.25">
      <c r="D31" s="8" t="s">
        <v>38</v>
      </c>
      <c r="F31" s="187">
        <f>SUM(F26:F30)</f>
        <v>1151315.789473684</v>
      </c>
      <c r="G31" s="187">
        <f>SUM(G26:G30)</f>
        <v>1151315.789473684</v>
      </c>
      <c r="H31" s="187">
        <f>SUM(H26:H30)</f>
        <v>0</v>
      </c>
      <c r="I31" s="187">
        <f>SUM(I26:I30)</f>
        <v>0</v>
      </c>
    </row>
    <row r="32" spans="3:9" x14ac:dyDescent="0.25">
      <c r="D32" s="8"/>
      <c r="F32" s="187"/>
      <c r="G32" s="187"/>
      <c r="H32" s="187"/>
      <c r="I32" s="187"/>
    </row>
    <row r="33" spans="3:9" x14ac:dyDescent="0.25">
      <c r="C33" t="s">
        <v>475</v>
      </c>
      <c r="D33" s="8"/>
      <c r="F33" s="187"/>
      <c r="G33" s="187"/>
      <c r="H33" s="187"/>
      <c r="I33" s="187"/>
    </row>
    <row r="34" spans="3:9" x14ac:dyDescent="0.25">
      <c r="D34" s="2" t="s">
        <v>27</v>
      </c>
      <c r="F34" s="187"/>
      <c r="G34" s="187">
        <f>Oracle!F6</f>
        <v>888888.88888888888</v>
      </c>
      <c r="H34" s="187"/>
      <c r="I34" s="187"/>
    </row>
    <row r="35" spans="3:9" x14ac:dyDescent="0.25">
      <c r="D35" s="2" t="s">
        <v>28</v>
      </c>
      <c r="F35" s="187"/>
      <c r="G35" s="187"/>
      <c r="H35" s="187">
        <f>Oracle!G7</f>
        <v>598752.59875259863</v>
      </c>
      <c r="I35" s="187">
        <f>Oracle!H7</f>
        <v>748440.74844074831</v>
      </c>
    </row>
    <row r="36" spans="3:9" x14ac:dyDescent="0.25">
      <c r="D36" s="2" t="s">
        <v>29</v>
      </c>
      <c r="F36" s="187"/>
      <c r="G36" s="187"/>
      <c r="H36" s="187"/>
      <c r="I36" s="187"/>
    </row>
    <row r="37" spans="3:9" x14ac:dyDescent="0.25">
      <c r="D37" s="2" t="s">
        <v>30</v>
      </c>
      <c r="F37" s="187"/>
      <c r="G37" s="187"/>
      <c r="H37" s="187"/>
      <c r="I37" s="187"/>
    </row>
    <row r="38" spans="3:9" x14ac:dyDescent="0.25">
      <c r="D38" s="2" t="s">
        <v>31</v>
      </c>
      <c r="F38" s="187"/>
      <c r="G38" s="187"/>
      <c r="H38" s="187"/>
      <c r="I38" s="187"/>
    </row>
    <row r="39" spans="3:9" x14ac:dyDescent="0.25">
      <c r="D39" s="8" t="s">
        <v>38</v>
      </c>
      <c r="F39" s="187">
        <f>SUM(F34:F38)</f>
        <v>0</v>
      </c>
      <c r="G39" s="187">
        <f>SUM(G34:G38)</f>
        <v>888888.88888888888</v>
      </c>
      <c r="H39" s="187">
        <f>SUM(H34:H38)</f>
        <v>598752.59875259863</v>
      </c>
      <c r="I39" s="187">
        <f>SUM(I34:I38)</f>
        <v>748440.74844074831</v>
      </c>
    </row>
    <row r="40" spans="3:9" x14ac:dyDescent="0.25">
      <c r="D40" s="8"/>
      <c r="F40" s="187"/>
      <c r="G40" s="187"/>
      <c r="H40" s="187"/>
      <c r="I40" s="187"/>
    </row>
    <row r="41" spans="3:9" x14ac:dyDescent="0.25">
      <c r="C41" t="s">
        <v>506</v>
      </c>
      <c r="D41" s="8"/>
      <c r="F41" s="187"/>
      <c r="G41" s="187"/>
      <c r="H41" s="187"/>
      <c r="I41" s="187"/>
    </row>
    <row r="42" spans="3:9" x14ac:dyDescent="0.25">
      <c r="D42" s="8"/>
      <c r="F42" s="187"/>
      <c r="G42" s="187"/>
      <c r="H42" s="187"/>
      <c r="I42" s="187"/>
    </row>
    <row r="43" spans="3:9" x14ac:dyDescent="0.25">
      <c r="D43" s="8"/>
      <c r="F43" s="187"/>
      <c r="G43" s="187"/>
      <c r="H43" s="187"/>
      <c r="I43" s="187"/>
    </row>
    <row r="44" spans="3:9" x14ac:dyDescent="0.25">
      <c r="D44" s="8"/>
      <c r="F44" s="187"/>
      <c r="G44" s="187"/>
      <c r="H44" s="187"/>
      <c r="I44" s="187"/>
    </row>
    <row r="45" spans="3:9" x14ac:dyDescent="0.25">
      <c r="D45" s="8"/>
      <c r="F45" s="187"/>
      <c r="G45" s="187"/>
      <c r="H45" s="187"/>
      <c r="I45" s="187"/>
    </row>
    <row r="46" spans="3:9" x14ac:dyDescent="0.25">
      <c r="D46" s="8"/>
      <c r="F46" s="187"/>
      <c r="G46" s="187"/>
      <c r="H46" s="187"/>
      <c r="I46" s="187"/>
    </row>
    <row r="47" spans="3:9" x14ac:dyDescent="0.25">
      <c r="D47" s="8"/>
      <c r="F47" s="187"/>
      <c r="G47" s="187"/>
      <c r="H47" s="187"/>
      <c r="I47" s="187"/>
    </row>
    <row r="48" spans="3:9" x14ac:dyDescent="0.25">
      <c r="D48" s="8"/>
      <c r="F48" s="187"/>
      <c r="G48" s="187"/>
      <c r="H48" s="187"/>
      <c r="I48" s="187"/>
    </row>
    <row r="49" spans="3:13" x14ac:dyDescent="0.25">
      <c r="C49" t="s">
        <v>35</v>
      </c>
      <c r="D49" s="8"/>
      <c r="F49" s="187"/>
      <c r="G49" s="187"/>
      <c r="H49" s="187"/>
      <c r="I49" s="187"/>
    </row>
    <row r="50" spans="3:13" x14ac:dyDescent="0.25">
      <c r="D50" s="2" t="s">
        <v>27</v>
      </c>
      <c r="F50" s="187">
        <f t="shared" ref="F50:I55" si="0">F57-F18-F11-F4-F26-F34</f>
        <v>1084894.2105263155</v>
      </c>
      <c r="G50" s="187">
        <f t="shared" si="0"/>
        <v>1240515.321637426</v>
      </c>
      <c r="H50" s="187">
        <f t="shared" si="0"/>
        <v>2338219.9999999995</v>
      </c>
      <c r="I50" s="187">
        <f t="shared" si="0"/>
        <v>680719.9999999993</v>
      </c>
      <c r="M50">
        <f>410*5</f>
        <v>2050</v>
      </c>
    </row>
    <row r="51" spans="3:13" x14ac:dyDescent="0.25">
      <c r="D51" s="2" t="s">
        <v>28</v>
      </c>
      <c r="F51" s="187">
        <f t="shared" si="0"/>
        <v>0</v>
      </c>
      <c r="G51" s="187">
        <f t="shared" si="0"/>
        <v>390000</v>
      </c>
      <c r="H51" s="187">
        <f t="shared" si="0"/>
        <v>4165622.4012474013</v>
      </c>
      <c r="I51" s="187">
        <f t="shared" si="0"/>
        <v>3381559.2515592519</v>
      </c>
    </row>
    <row r="52" spans="3:13" x14ac:dyDescent="0.25">
      <c r="D52" s="2" t="s">
        <v>29</v>
      </c>
      <c r="F52" s="187">
        <f t="shared" si="0"/>
        <v>0</v>
      </c>
      <c r="G52" s="187">
        <f t="shared" si="0"/>
        <v>0</v>
      </c>
      <c r="H52" s="187">
        <f t="shared" si="0"/>
        <v>-156875</v>
      </c>
      <c r="I52" s="187">
        <f t="shared" si="0"/>
        <v>495000</v>
      </c>
    </row>
    <row r="53" spans="3:13" x14ac:dyDescent="0.25">
      <c r="D53" s="2" t="s">
        <v>30</v>
      </c>
      <c r="F53" s="187">
        <f t="shared" si="0"/>
        <v>277040</v>
      </c>
      <c r="G53" s="187">
        <f t="shared" si="0"/>
        <v>1686000</v>
      </c>
      <c r="H53" s="187">
        <f t="shared" si="0"/>
        <v>198000</v>
      </c>
      <c r="I53" s="187">
        <f t="shared" si="0"/>
        <v>0</v>
      </c>
    </row>
    <row r="54" spans="3:13" x14ac:dyDescent="0.25">
      <c r="D54" s="2" t="s">
        <v>31</v>
      </c>
      <c r="F54" s="187">
        <f t="shared" si="0"/>
        <v>334757.92689174204</v>
      </c>
      <c r="G54" s="187">
        <f t="shared" si="0"/>
        <v>0</v>
      </c>
      <c r="H54" s="187">
        <f t="shared" si="0"/>
        <v>0</v>
      </c>
      <c r="I54" s="187">
        <f t="shared" si="0"/>
        <v>0</v>
      </c>
    </row>
    <row r="55" spans="3:13" x14ac:dyDescent="0.25">
      <c r="D55" s="8" t="s">
        <v>38</v>
      </c>
      <c r="F55" s="187">
        <f t="shared" si="0"/>
        <v>1696692.1374180573</v>
      </c>
      <c r="G55" s="187">
        <f t="shared" si="0"/>
        <v>3316515.3216374265</v>
      </c>
      <c r="H55" s="187">
        <f t="shared" si="0"/>
        <v>6544967.4012474017</v>
      </c>
      <c r="I55" s="187">
        <f t="shared" si="0"/>
        <v>4557279.251559251</v>
      </c>
    </row>
    <row r="56" spans="3:13" x14ac:dyDescent="0.25">
      <c r="C56" t="s">
        <v>38</v>
      </c>
      <c r="D56" s="8"/>
      <c r="F56" s="187"/>
      <c r="G56" s="187"/>
      <c r="H56" s="187"/>
      <c r="I56" s="187"/>
    </row>
    <row r="57" spans="3:13" x14ac:dyDescent="0.25">
      <c r="D57" s="2" t="s">
        <v>27</v>
      </c>
      <c r="F57" s="187">
        <f>'[19]Data Center detail'!EW71*1000</f>
        <v>2655249.9999999995</v>
      </c>
      <c r="G57" s="187">
        <f>'[19]Data Center detail'!EX71*1000</f>
        <v>4920719.9999999991</v>
      </c>
      <c r="H57" s="187">
        <f>'[19]Data Center detail'!EY71*1000</f>
        <v>2900719.9999999995</v>
      </c>
      <c r="I57" s="187">
        <f>'[19]Data Center detail'!EZ71*1000</f>
        <v>680719.9999999993</v>
      </c>
    </row>
    <row r="58" spans="3:13" x14ac:dyDescent="0.25">
      <c r="D58" s="2" t="s">
        <v>28</v>
      </c>
      <c r="F58" s="187"/>
      <c r="G58" s="187">
        <f>('[19]Data Center detail'!EX69+'[19]Data Center detail'!EX70)*1000</f>
        <v>800000</v>
      </c>
      <c r="H58" s="187">
        <f>('[19]Data Center detail'!EY69+'[19]Data Center detail'!EY70)*1000</f>
        <v>6030000</v>
      </c>
      <c r="I58" s="187">
        <f>('[19]Data Center detail'!EZ69+'[19]Data Center detail'!EZ70)*1000</f>
        <v>4670000</v>
      </c>
    </row>
    <row r="59" spans="3:13" x14ac:dyDescent="0.25">
      <c r="D59" s="2" t="s">
        <v>29</v>
      </c>
      <c r="F59" s="187"/>
      <c r="G59" s="187"/>
      <c r="H59" s="187">
        <f>'[19]Data Center detail'!EY68*1000</f>
        <v>265000</v>
      </c>
      <c r="I59" s="187">
        <f>'[19]Data Center detail'!EZ68*1000</f>
        <v>1755000</v>
      </c>
    </row>
    <row r="60" spans="3:13" x14ac:dyDescent="0.25">
      <c r="D60" s="2" t="s">
        <v>30</v>
      </c>
      <c r="F60" s="187">
        <f>'[19]Data Center detail'!EW72*1000</f>
        <v>1138000</v>
      </c>
      <c r="G60" s="187">
        <f>'[19]Data Center detail'!EX72*1000</f>
        <v>1686000</v>
      </c>
      <c r="H60" s="187">
        <f>'[19]Data Center detail'!EY72*1000</f>
        <v>198000</v>
      </c>
      <c r="I60" s="187">
        <f>'[19]Data Center detail'!EZ72*1000</f>
        <v>0</v>
      </c>
    </row>
    <row r="61" spans="3:13" x14ac:dyDescent="0.25">
      <c r="D61" s="2" t="s">
        <v>31</v>
      </c>
      <c r="F61" s="187">
        <f>'[19]Data Center detail'!EW73*1000</f>
        <v>654757.92689174204</v>
      </c>
      <c r="G61" s="187">
        <f>'[19]Data Center detail'!EX73*1000</f>
        <v>0</v>
      </c>
      <c r="H61" s="187">
        <f>'[19]Data Center detail'!EY73*1000</f>
        <v>0</v>
      </c>
      <c r="I61" s="187">
        <f>'[19]Data Center detail'!EZ73*1000</f>
        <v>0</v>
      </c>
    </row>
    <row r="62" spans="3:13" x14ac:dyDescent="0.25">
      <c r="D62" s="8" t="s">
        <v>38</v>
      </c>
      <c r="F62" s="187">
        <f>SUM(F57:F61)</f>
        <v>4448007.9268917413</v>
      </c>
      <c r="G62" s="187">
        <f t="shared" ref="G62:I62" si="1">SUM(G57:G61)</f>
        <v>7406719.9999999991</v>
      </c>
      <c r="H62" s="187">
        <f t="shared" si="1"/>
        <v>9393720</v>
      </c>
      <c r="I62" s="187">
        <f t="shared" si="1"/>
        <v>7105719.9999999991</v>
      </c>
    </row>
    <row r="63" spans="3:13" x14ac:dyDescent="0.25">
      <c r="D63" s="8"/>
    </row>
    <row r="66" spans="2:9" x14ac:dyDescent="0.25">
      <c r="B66" s="3" t="s">
        <v>1</v>
      </c>
    </row>
    <row r="67" spans="2:9" x14ac:dyDescent="0.25">
      <c r="C67" s="4" t="s">
        <v>2</v>
      </c>
      <c r="D67" s="4"/>
      <c r="F67" s="5">
        <v>1400000</v>
      </c>
      <c r="G67" s="6">
        <v>0</v>
      </c>
      <c r="H67" s="7"/>
      <c r="I67" s="7"/>
    </row>
    <row r="68" spans="2:9" x14ac:dyDescent="0.25">
      <c r="C68" s="4" t="s">
        <v>3</v>
      </c>
      <c r="D68" s="4"/>
      <c r="F68" s="6">
        <f>'[20]ASIC Forecast'!$G$21*1000</f>
        <v>85000</v>
      </c>
      <c r="G68" s="5">
        <f>17*100000</f>
        <v>1700000</v>
      </c>
      <c r="H68" s="5">
        <f>17*140000</f>
        <v>2380000</v>
      </c>
      <c r="I68" s="6"/>
    </row>
    <row r="69" spans="2:9" x14ac:dyDescent="0.25">
      <c r="C69" s="4" t="s">
        <v>4</v>
      </c>
      <c r="D69" s="4"/>
      <c r="F69" s="7"/>
      <c r="G69" s="7"/>
      <c r="H69" s="6"/>
      <c r="I69" s="5">
        <v>3000000</v>
      </c>
    </row>
    <row r="70" spans="2:9" x14ac:dyDescent="0.25">
      <c r="C70" s="4" t="s">
        <v>25</v>
      </c>
      <c r="D70" s="4"/>
      <c r="F70" s="12">
        <f>SUM(F67:F69)</f>
        <v>1485000</v>
      </c>
      <c r="G70" s="12">
        <f>SUM(G67:G69)</f>
        <v>1700000</v>
      </c>
      <c r="H70" s="12">
        <f>SUM(H67:H69)</f>
        <v>2380000</v>
      </c>
      <c r="I70" s="12">
        <f>SUM(I67:I69)</f>
        <v>3000000</v>
      </c>
    </row>
    <row r="71" spans="2:9" x14ac:dyDescent="0.25">
      <c r="C71" s="4"/>
      <c r="D71" s="4"/>
      <c r="F71" s="7"/>
      <c r="G71" s="7"/>
      <c r="H71" s="6"/>
      <c r="I71" s="5"/>
    </row>
    <row r="72" spans="2:9" x14ac:dyDescent="0.25">
      <c r="C72" s="8" t="s">
        <v>5</v>
      </c>
      <c r="D72" s="8"/>
      <c r="F72" s="9">
        <v>64</v>
      </c>
      <c r="G72" s="9">
        <v>64</v>
      </c>
      <c r="H72" s="9">
        <v>64</v>
      </c>
      <c r="I72" s="9">
        <v>64</v>
      </c>
    </row>
    <row r="73" spans="2:9" x14ac:dyDescent="0.25">
      <c r="C73" s="8" t="s">
        <v>6</v>
      </c>
      <c r="D73" s="8"/>
      <c r="F73" s="10">
        <f>[17]Trainium3!$E$7</f>
        <v>64</v>
      </c>
      <c r="G73" s="10">
        <f>[17]Trainium3!$E$7</f>
        <v>64</v>
      </c>
      <c r="H73" s="10">
        <f>[17]Trainium3!$E$7</f>
        <v>64</v>
      </c>
      <c r="I73" s="10">
        <f>[17]Trainium3!$E$7</f>
        <v>64</v>
      </c>
    </row>
    <row r="74" spans="2:9" x14ac:dyDescent="0.25">
      <c r="C74" s="8" t="s">
        <v>7</v>
      </c>
      <c r="D74" s="8"/>
      <c r="F74" s="11">
        <v>144</v>
      </c>
      <c r="G74" s="11">
        <v>144</v>
      </c>
      <c r="H74" s="11">
        <v>144</v>
      </c>
      <c r="I74" s="11">
        <v>144</v>
      </c>
    </row>
    <row r="75" spans="2:9" x14ac:dyDescent="0.25">
      <c r="C75" s="8" t="s">
        <v>8</v>
      </c>
      <c r="D75" s="8"/>
      <c r="F75" s="12">
        <f t="shared" ref="F75:I77" si="2">F67/F72</f>
        <v>21875</v>
      </c>
      <c r="G75" s="12">
        <f t="shared" si="2"/>
        <v>0</v>
      </c>
      <c r="H75" s="12">
        <f t="shared" si="2"/>
        <v>0</v>
      </c>
      <c r="I75" s="12">
        <f t="shared" si="2"/>
        <v>0</v>
      </c>
    </row>
    <row r="76" spans="2:9" x14ac:dyDescent="0.25">
      <c r="C76" s="8" t="s">
        <v>9</v>
      </c>
      <c r="D76" s="8"/>
      <c r="F76" s="12">
        <f t="shared" si="2"/>
        <v>1328.125</v>
      </c>
      <c r="G76" s="12">
        <f t="shared" si="2"/>
        <v>26562.5</v>
      </c>
      <c r="H76" s="12">
        <f t="shared" si="2"/>
        <v>37187.5</v>
      </c>
      <c r="I76" s="12">
        <f t="shared" si="2"/>
        <v>0</v>
      </c>
    </row>
    <row r="77" spans="2:9" x14ac:dyDescent="0.25">
      <c r="C77" s="8" t="s">
        <v>10</v>
      </c>
      <c r="D77" s="8"/>
      <c r="F77" s="12">
        <f t="shared" si="2"/>
        <v>0</v>
      </c>
      <c r="G77" s="12">
        <f t="shared" si="2"/>
        <v>0</v>
      </c>
      <c r="H77" s="12">
        <f t="shared" si="2"/>
        <v>0</v>
      </c>
      <c r="I77" s="12">
        <f t="shared" si="2"/>
        <v>20833.333333333332</v>
      </c>
    </row>
    <row r="78" spans="2:9" x14ac:dyDescent="0.25">
      <c r="C78" s="8" t="s">
        <v>26</v>
      </c>
      <c r="D78" s="8"/>
      <c r="F78" s="15">
        <f>SUM(F75:F77)</f>
        <v>23203.125</v>
      </c>
      <c r="G78" s="15">
        <f>SUM(G75:G77)</f>
        <v>26562.5</v>
      </c>
      <c r="H78" s="15">
        <f>SUM(H75:H77)</f>
        <v>37187.5</v>
      </c>
      <c r="I78" s="15">
        <f>SUM(I75:I77)</f>
        <v>20833.333333333332</v>
      </c>
    </row>
    <row r="79" spans="2:9" x14ac:dyDescent="0.25">
      <c r="C79" s="8"/>
      <c r="D79" s="8"/>
      <c r="G79" s="7"/>
      <c r="H79" s="7"/>
      <c r="I79" s="7"/>
    </row>
    <row r="80" spans="2:9" x14ac:dyDescent="0.25">
      <c r="B80" t="s">
        <v>32</v>
      </c>
      <c r="C80" s="8"/>
      <c r="D80" s="8"/>
      <c r="G80" s="7"/>
      <c r="H80" s="7"/>
      <c r="I80" s="7"/>
    </row>
    <row r="81" spans="2:9" x14ac:dyDescent="0.25">
      <c r="C81" s="16" t="s">
        <v>54</v>
      </c>
      <c r="D81" s="8"/>
      <c r="G81" s="15"/>
      <c r="H81" s="15"/>
      <c r="I81" s="15"/>
    </row>
    <row r="82" spans="2:9" x14ac:dyDescent="0.25">
      <c r="C82" s="16" t="s">
        <v>55</v>
      </c>
    </row>
    <row r="83" spans="2:9" x14ac:dyDescent="0.25">
      <c r="C83" s="16" t="s">
        <v>56</v>
      </c>
    </row>
    <row r="84" spans="2:9" x14ac:dyDescent="0.25">
      <c r="C84" s="2" t="s">
        <v>57</v>
      </c>
    </row>
    <row r="85" spans="2:9" x14ac:dyDescent="0.25">
      <c r="C85" s="2" t="s">
        <v>58</v>
      </c>
    </row>
    <row r="86" spans="2:9" x14ac:dyDescent="0.25">
      <c r="C86" s="2" t="s">
        <v>59</v>
      </c>
    </row>
    <row r="92" spans="2:9" x14ac:dyDescent="0.25">
      <c r="B92" t="s">
        <v>36</v>
      </c>
    </row>
    <row r="102" spans="2:2" x14ac:dyDescent="0.25">
      <c r="B102" t="s">
        <v>37</v>
      </c>
    </row>
  </sheetData>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F04AE-2F9D-45FA-AC77-AC97BF0A66EF}">
  <dimension ref="B2:B11"/>
  <sheetViews>
    <sheetView workbookViewId="0">
      <selection activeCell="B12" sqref="B12"/>
    </sheetView>
  </sheetViews>
  <sheetFormatPr defaultRowHeight="15" x14ac:dyDescent="0.25"/>
  <sheetData>
    <row r="2" spans="2:2" x14ac:dyDescent="0.25">
      <c r="B2" t="s">
        <v>359</v>
      </c>
    </row>
    <row r="3" spans="2:2" x14ac:dyDescent="0.25">
      <c r="B3" t="s">
        <v>360</v>
      </c>
    </row>
    <row r="4" spans="2:2" x14ac:dyDescent="0.25">
      <c r="B4" t="s">
        <v>361</v>
      </c>
    </row>
    <row r="5" spans="2:2" x14ac:dyDescent="0.25">
      <c r="B5" t="s">
        <v>362</v>
      </c>
    </row>
    <row r="6" spans="2:2" x14ac:dyDescent="0.25">
      <c r="B6" t="s">
        <v>363</v>
      </c>
    </row>
    <row r="7" spans="2:2" x14ac:dyDescent="0.25">
      <c r="B7" t="s">
        <v>364</v>
      </c>
    </row>
    <row r="8" spans="2:2" x14ac:dyDescent="0.25">
      <c r="B8" t="s">
        <v>365</v>
      </c>
    </row>
    <row r="10" spans="2:2" x14ac:dyDescent="0.25">
      <c r="B10" t="s">
        <v>366</v>
      </c>
    </row>
    <row r="11" spans="2:2" x14ac:dyDescent="0.25">
      <c r="B11" t="s">
        <v>367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C535D-FA72-48D5-8B3F-82E79DADFA92}">
  <dimension ref="E1:K1"/>
  <sheetViews>
    <sheetView workbookViewId="0">
      <pane ySplit="1" topLeftCell="A2" activePane="bottomLeft" state="frozen"/>
      <selection pane="bottomLeft" activeCell="B2" sqref="B2"/>
    </sheetView>
  </sheetViews>
  <sheetFormatPr defaultRowHeight="15" x14ac:dyDescent="0.25"/>
  <sheetData>
    <row r="1" spans="5:11" x14ac:dyDescent="0.25">
      <c r="E1" s="3">
        <v>2024</v>
      </c>
      <c r="F1" s="3">
        <v>2025</v>
      </c>
      <c r="G1" s="3">
        <v>2026</v>
      </c>
      <c r="H1" s="3">
        <v>2027</v>
      </c>
      <c r="I1" s="3">
        <v>2028</v>
      </c>
      <c r="J1" s="3">
        <v>2029</v>
      </c>
      <c r="K1" s="3">
        <v>2030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D24AC-B9F0-4696-ADA5-2596C5A35202}">
  <dimension ref="B1:K65"/>
  <sheetViews>
    <sheetView workbookViewId="0">
      <selection activeCell="H14" sqref="H14"/>
    </sheetView>
  </sheetViews>
  <sheetFormatPr defaultRowHeight="15" x14ac:dyDescent="0.25"/>
  <sheetData>
    <row r="1" spans="2:11" x14ac:dyDescent="0.25">
      <c r="E1" s="3">
        <v>2024</v>
      </c>
      <c r="F1" s="3">
        <v>2025</v>
      </c>
      <c r="G1" s="3">
        <v>2026</v>
      </c>
      <c r="H1" s="3">
        <v>2027</v>
      </c>
      <c r="I1" s="3">
        <v>2028</v>
      </c>
      <c r="J1" s="3">
        <v>2029</v>
      </c>
      <c r="K1" s="3">
        <v>2030</v>
      </c>
    </row>
    <row r="2" spans="2:11" x14ac:dyDescent="0.25">
      <c r="B2" t="s">
        <v>445</v>
      </c>
      <c r="E2" s="3"/>
      <c r="F2" s="3"/>
      <c r="G2" s="3"/>
      <c r="H2" s="3"/>
      <c r="I2" s="3"/>
      <c r="J2" s="3"/>
      <c r="K2" s="3"/>
    </row>
    <row r="3" spans="2:11" x14ac:dyDescent="0.25">
      <c r="C3" s="2" t="s">
        <v>446</v>
      </c>
      <c r="E3" s="3"/>
      <c r="F3" s="3"/>
      <c r="G3" s="3"/>
      <c r="H3" s="3"/>
      <c r="I3" s="3"/>
      <c r="J3" s="3"/>
      <c r="K3" s="3"/>
    </row>
    <row r="4" spans="2:11" x14ac:dyDescent="0.25">
      <c r="C4" s="2" t="s">
        <v>447</v>
      </c>
      <c r="E4" s="3"/>
      <c r="F4" s="3"/>
      <c r="G4" s="3"/>
      <c r="H4" s="3"/>
      <c r="I4" s="3"/>
      <c r="J4" s="3"/>
      <c r="K4" s="3"/>
    </row>
    <row r="5" spans="2:11" x14ac:dyDescent="0.25">
      <c r="C5" s="2" t="s">
        <v>448</v>
      </c>
      <c r="E5" s="3"/>
      <c r="F5" s="3"/>
      <c r="G5" s="3"/>
      <c r="H5" s="3"/>
      <c r="I5" s="3"/>
      <c r="J5" s="3"/>
      <c r="K5" s="3"/>
    </row>
    <row r="6" spans="2:11" x14ac:dyDescent="0.25">
      <c r="C6" s="2" t="s">
        <v>449</v>
      </c>
      <c r="E6" s="3"/>
      <c r="F6" s="3"/>
      <c r="G6" s="3"/>
      <c r="H6" s="3"/>
      <c r="I6" s="3"/>
      <c r="J6" s="3"/>
      <c r="K6" s="3"/>
    </row>
    <row r="7" spans="2:11" x14ac:dyDescent="0.25">
      <c r="C7" s="2" t="s">
        <v>450</v>
      </c>
      <c r="E7" s="3"/>
      <c r="F7" s="3"/>
      <c r="G7" s="3"/>
      <c r="H7" s="3"/>
      <c r="I7" s="3"/>
      <c r="J7" s="3"/>
      <c r="K7" s="3"/>
    </row>
    <row r="8" spans="2:11" x14ac:dyDescent="0.25">
      <c r="C8" s="2" t="s">
        <v>451</v>
      </c>
      <c r="E8" s="3"/>
      <c r="F8" s="3"/>
      <c r="G8" s="3"/>
      <c r="H8" s="3"/>
      <c r="I8" s="3"/>
      <c r="J8" s="3"/>
      <c r="K8" s="3"/>
    </row>
    <row r="9" spans="2:11" x14ac:dyDescent="0.25">
      <c r="C9" s="2" t="s">
        <v>452</v>
      </c>
      <c r="E9" s="3"/>
      <c r="F9" s="3"/>
      <c r="G9" s="3"/>
      <c r="H9" s="3"/>
      <c r="I9" s="3"/>
      <c r="J9" s="3"/>
      <c r="K9" s="3"/>
    </row>
    <row r="10" spans="2:11" x14ac:dyDescent="0.25">
      <c r="C10" s="2" t="s">
        <v>453</v>
      </c>
      <c r="E10" s="3"/>
      <c r="F10" s="3"/>
      <c r="G10" s="3"/>
      <c r="H10" s="3"/>
      <c r="I10" s="3"/>
      <c r="J10" s="3"/>
      <c r="K10" s="3"/>
    </row>
    <row r="11" spans="2:11" x14ac:dyDescent="0.25">
      <c r="C11" s="2" t="s">
        <v>454</v>
      </c>
      <c r="E11" s="3"/>
      <c r="F11" s="3"/>
      <c r="G11" s="3"/>
      <c r="H11" s="3"/>
      <c r="I11" s="3"/>
      <c r="J11" s="3"/>
      <c r="K11" s="3"/>
    </row>
    <row r="12" spans="2:11" x14ac:dyDescent="0.25">
      <c r="C12" s="2" t="s">
        <v>455</v>
      </c>
      <c r="E12" s="3"/>
      <c r="F12" s="3"/>
      <c r="G12" s="3"/>
      <c r="H12" s="3"/>
      <c r="I12" s="3"/>
      <c r="J12" s="3"/>
      <c r="K12" s="3"/>
    </row>
    <row r="13" spans="2:11" x14ac:dyDescent="0.25">
      <c r="C13" s="2"/>
      <c r="E13" s="3"/>
      <c r="F13" s="3"/>
      <c r="G13" s="3"/>
      <c r="H13" s="3"/>
      <c r="I13" s="3"/>
      <c r="J13" s="3"/>
      <c r="K13" s="3"/>
    </row>
    <row r="14" spans="2:11" x14ac:dyDescent="0.25">
      <c r="C14" s="2" t="s">
        <v>456</v>
      </c>
      <c r="E14" s="3"/>
      <c r="F14" s="3"/>
      <c r="G14" s="3"/>
      <c r="H14" s="3"/>
      <c r="I14" s="3"/>
      <c r="J14" s="3"/>
      <c r="K14" s="3"/>
    </row>
    <row r="15" spans="2:11" x14ac:dyDescent="0.25">
      <c r="C15" s="2" t="s">
        <v>457</v>
      </c>
      <c r="E15" s="3"/>
      <c r="F15" s="3"/>
      <c r="G15" s="3"/>
      <c r="H15" s="3"/>
      <c r="I15" s="3"/>
      <c r="J15" s="3"/>
      <c r="K15" s="3"/>
    </row>
    <row r="16" spans="2:11" x14ac:dyDescent="0.25">
      <c r="C16" s="2" t="s">
        <v>458</v>
      </c>
      <c r="E16" s="3"/>
      <c r="F16" s="3"/>
      <c r="G16" s="3"/>
      <c r="H16" s="3"/>
      <c r="I16" s="3"/>
      <c r="J16" s="3"/>
      <c r="K16" s="3"/>
    </row>
    <row r="17" spans="3:11" x14ac:dyDescent="0.25">
      <c r="C17" s="2" t="s">
        <v>459</v>
      </c>
      <c r="E17" s="3"/>
      <c r="F17" s="3"/>
      <c r="G17" s="3"/>
      <c r="H17" s="3"/>
      <c r="I17" s="3"/>
      <c r="J17" s="3"/>
      <c r="K17" s="3"/>
    </row>
    <row r="18" spans="3:11" x14ac:dyDescent="0.25">
      <c r="C18" s="2" t="s">
        <v>460</v>
      </c>
      <c r="E18" s="3"/>
      <c r="F18" s="3"/>
      <c r="G18" s="3"/>
      <c r="H18" s="3"/>
      <c r="I18" s="3"/>
      <c r="J18" s="3"/>
      <c r="K18" s="3"/>
    </row>
    <row r="19" spans="3:11" x14ac:dyDescent="0.25">
      <c r="C19" s="2"/>
      <c r="E19" s="3"/>
      <c r="F19" s="3"/>
      <c r="G19" s="3"/>
      <c r="H19" s="3"/>
      <c r="I19" s="3"/>
      <c r="J19" s="3"/>
      <c r="K19" s="3"/>
    </row>
    <row r="20" spans="3:11" x14ac:dyDescent="0.25">
      <c r="C20" s="2" t="s">
        <v>461</v>
      </c>
      <c r="E20" s="3"/>
      <c r="F20" s="3"/>
      <c r="G20" s="3"/>
      <c r="H20" s="3"/>
      <c r="I20" s="3"/>
      <c r="J20" s="3"/>
      <c r="K20" s="3"/>
    </row>
    <row r="21" spans="3:11" x14ac:dyDescent="0.25">
      <c r="C21" s="2" t="s">
        <v>462</v>
      </c>
      <c r="E21" s="3"/>
      <c r="F21" s="3"/>
      <c r="G21" s="3"/>
      <c r="H21" s="3"/>
      <c r="I21" s="3"/>
      <c r="J21" s="3"/>
      <c r="K21" s="3"/>
    </row>
    <row r="22" spans="3:11" x14ac:dyDescent="0.25">
      <c r="C22" s="2" t="s">
        <v>463</v>
      </c>
      <c r="E22" s="3"/>
      <c r="F22" s="3"/>
      <c r="G22" s="3"/>
      <c r="H22" s="3"/>
      <c r="I22" s="3"/>
      <c r="J22" s="3"/>
      <c r="K22" s="3"/>
    </row>
    <row r="23" spans="3:11" x14ac:dyDescent="0.25">
      <c r="C23" s="2" t="s">
        <v>464</v>
      </c>
      <c r="E23" s="3"/>
      <c r="F23" s="3"/>
      <c r="G23" s="3"/>
      <c r="H23" s="3"/>
      <c r="I23" s="3"/>
      <c r="J23" s="3"/>
      <c r="K23" s="3"/>
    </row>
    <row r="24" spans="3:11" x14ac:dyDescent="0.25">
      <c r="C24" s="2" t="s">
        <v>465</v>
      </c>
      <c r="E24" s="3"/>
      <c r="F24" s="3"/>
      <c r="G24" s="3"/>
      <c r="H24" s="3"/>
      <c r="I24" s="3"/>
      <c r="J24" s="3"/>
      <c r="K24" s="3"/>
    </row>
    <row r="25" spans="3:11" x14ac:dyDescent="0.25">
      <c r="C25" s="2" t="s">
        <v>400</v>
      </c>
      <c r="E25" s="3"/>
      <c r="F25" s="3"/>
      <c r="G25" s="3"/>
      <c r="H25" s="3"/>
      <c r="I25" s="3"/>
      <c r="J25" s="3"/>
      <c r="K25" s="3"/>
    </row>
    <row r="26" spans="3:11" x14ac:dyDescent="0.25">
      <c r="C26" s="2" t="s">
        <v>466</v>
      </c>
      <c r="E26" s="3"/>
      <c r="F26" s="3"/>
      <c r="G26" s="3"/>
      <c r="H26" s="3"/>
      <c r="I26" s="3"/>
      <c r="J26" s="3"/>
      <c r="K26" s="3"/>
    </row>
    <row r="27" spans="3:11" x14ac:dyDescent="0.25">
      <c r="C27" s="2" t="s">
        <v>467</v>
      </c>
      <c r="E27" s="3"/>
      <c r="F27" s="3"/>
      <c r="G27" s="3"/>
      <c r="H27" s="3"/>
      <c r="I27" s="3"/>
      <c r="J27" s="3"/>
      <c r="K27" s="3"/>
    </row>
    <row r="28" spans="3:11" x14ac:dyDescent="0.25">
      <c r="C28" s="2" t="s">
        <v>468</v>
      </c>
      <c r="E28" s="3"/>
      <c r="F28" s="3"/>
      <c r="G28" s="3"/>
      <c r="H28" s="3"/>
      <c r="I28" s="3"/>
      <c r="J28" s="3"/>
      <c r="K28" s="3"/>
    </row>
    <row r="29" spans="3:11" x14ac:dyDescent="0.25">
      <c r="C29" s="2" t="s">
        <v>469</v>
      </c>
      <c r="E29" s="3"/>
      <c r="F29" s="3"/>
      <c r="G29" s="3"/>
      <c r="H29" s="3"/>
      <c r="I29" s="3"/>
      <c r="J29" s="3"/>
      <c r="K29" s="3"/>
    </row>
    <row r="30" spans="3:11" x14ac:dyDescent="0.25">
      <c r="C30" s="2" t="s">
        <v>470</v>
      </c>
      <c r="E30" s="3"/>
      <c r="F30" s="3"/>
      <c r="G30" s="3"/>
      <c r="H30" s="3"/>
      <c r="I30" s="3"/>
      <c r="J30" s="3"/>
      <c r="K30" s="3"/>
    </row>
    <row r="31" spans="3:11" x14ac:dyDescent="0.25">
      <c r="C31" s="13" t="s">
        <v>471</v>
      </c>
      <c r="E31" s="3"/>
      <c r="F31" s="3"/>
      <c r="G31" s="3"/>
      <c r="H31" s="3"/>
      <c r="I31" s="3"/>
      <c r="J31" s="3"/>
      <c r="K31" s="3"/>
    </row>
    <row r="32" spans="3:11" x14ac:dyDescent="0.25">
      <c r="E32" s="3"/>
      <c r="F32" s="3"/>
      <c r="G32" s="3"/>
      <c r="H32" s="3"/>
      <c r="I32" s="3"/>
      <c r="J32" s="3"/>
      <c r="K32" s="3"/>
    </row>
    <row r="33" spans="5:11" x14ac:dyDescent="0.25">
      <c r="E33" s="3"/>
      <c r="F33" s="3"/>
      <c r="G33" s="3"/>
      <c r="H33" s="3"/>
      <c r="I33" s="3"/>
      <c r="J33" s="3"/>
      <c r="K33" s="3"/>
    </row>
    <row r="34" spans="5:11" x14ac:dyDescent="0.25">
      <c r="E34" s="3"/>
      <c r="F34" s="3"/>
      <c r="G34" s="3"/>
      <c r="H34" s="3"/>
      <c r="I34" s="3"/>
      <c r="J34" s="3"/>
      <c r="K34" s="3"/>
    </row>
    <row r="35" spans="5:11" x14ac:dyDescent="0.25">
      <c r="E35" s="3"/>
      <c r="F35" s="3"/>
      <c r="G35" s="3"/>
      <c r="H35" s="3"/>
      <c r="I35" s="3"/>
      <c r="J35" s="3"/>
      <c r="K35" s="3"/>
    </row>
    <row r="36" spans="5:11" x14ac:dyDescent="0.25">
      <c r="E36" s="3"/>
      <c r="F36" s="3"/>
      <c r="G36" s="3"/>
      <c r="H36" s="3"/>
      <c r="I36" s="3"/>
      <c r="J36" s="3"/>
      <c r="K36" s="3"/>
    </row>
    <row r="37" spans="5:11" x14ac:dyDescent="0.25">
      <c r="E37" s="3"/>
      <c r="F37" s="3"/>
      <c r="G37" s="3"/>
      <c r="H37" s="3"/>
      <c r="I37" s="3"/>
      <c r="J37" s="3"/>
      <c r="K37" s="3"/>
    </row>
    <row r="38" spans="5:11" x14ac:dyDescent="0.25">
      <c r="E38" s="3"/>
      <c r="F38" s="3"/>
      <c r="G38" s="3"/>
      <c r="H38" s="3"/>
      <c r="I38" s="3"/>
      <c r="J38" s="3"/>
      <c r="K38" s="3"/>
    </row>
    <row r="39" spans="5:11" x14ac:dyDescent="0.25">
      <c r="E39" s="3"/>
      <c r="F39" s="3"/>
      <c r="G39" s="3"/>
      <c r="H39" s="3"/>
      <c r="I39" s="3"/>
      <c r="J39" s="3"/>
      <c r="K39" s="3"/>
    </row>
    <row r="40" spans="5:11" x14ac:dyDescent="0.25">
      <c r="E40" s="3"/>
      <c r="F40" s="3"/>
      <c r="G40" s="3"/>
      <c r="H40" s="3"/>
      <c r="I40" s="3"/>
      <c r="J40" s="3"/>
      <c r="K40" s="3"/>
    </row>
    <row r="41" spans="5:11" x14ac:dyDescent="0.25">
      <c r="E41" s="3"/>
      <c r="F41" s="3"/>
      <c r="G41" s="3"/>
      <c r="H41" s="3"/>
      <c r="I41" s="3"/>
      <c r="J41" s="3"/>
      <c r="K41" s="3"/>
    </row>
    <row r="42" spans="5:11" x14ac:dyDescent="0.25">
      <c r="E42" s="3"/>
      <c r="F42" s="3"/>
      <c r="G42" s="3"/>
      <c r="H42" s="3"/>
      <c r="I42" s="3"/>
      <c r="J42" s="3"/>
      <c r="K42" s="3"/>
    </row>
    <row r="43" spans="5:11" x14ac:dyDescent="0.25">
      <c r="E43" s="3"/>
      <c r="F43" s="3"/>
      <c r="G43" s="3"/>
      <c r="H43" s="3"/>
      <c r="I43" s="3"/>
      <c r="J43" s="3"/>
      <c r="K43" s="3"/>
    </row>
    <row r="44" spans="5:11" x14ac:dyDescent="0.25">
      <c r="E44" s="3"/>
      <c r="F44" s="3"/>
      <c r="G44" s="3"/>
      <c r="H44" s="3"/>
      <c r="I44" s="3"/>
      <c r="J44" s="3"/>
      <c r="K44" s="3"/>
    </row>
    <row r="45" spans="5:11" x14ac:dyDescent="0.25">
      <c r="E45" s="3"/>
      <c r="F45" s="3"/>
      <c r="G45" s="3"/>
      <c r="H45" s="3"/>
      <c r="I45" s="3"/>
      <c r="J45" s="3"/>
      <c r="K45" s="3"/>
    </row>
    <row r="46" spans="5:11" x14ac:dyDescent="0.25">
      <c r="E46" s="3"/>
      <c r="F46" s="3"/>
      <c r="G46" s="3"/>
      <c r="H46" s="3"/>
      <c r="I46" s="3"/>
      <c r="J46" s="3"/>
      <c r="K46" s="3"/>
    </row>
    <row r="47" spans="5:11" x14ac:dyDescent="0.25">
      <c r="E47" s="3"/>
      <c r="F47" s="3"/>
      <c r="G47" s="3"/>
      <c r="H47" s="3"/>
      <c r="I47" s="3"/>
      <c r="J47" s="3"/>
      <c r="K47" s="3"/>
    </row>
    <row r="48" spans="5:11" x14ac:dyDescent="0.25">
      <c r="E48" s="3"/>
      <c r="F48" s="3"/>
      <c r="G48" s="3"/>
      <c r="H48" s="3"/>
      <c r="I48" s="3"/>
      <c r="J48" s="3"/>
      <c r="K48" s="3"/>
    </row>
    <row r="49" spans="2:11" x14ac:dyDescent="0.25">
      <c r="E49" s="3"/>
      <c r="F49" s="3"/>
      <c r="G49" s="3"/>
      <c r="H49" s="3"/>
      <c r="I49" s="3"/>
      <c r="J49" s="3"/>
      <c r="K49" s="3"/>
    </row>
    <row r="50" spans="2:11" x14ac:dyDescent="0.25">
      <c r="E50" s="3"/>
      <c r="F50" s="3"/>
      <c r="G50" s="3"/>
      <c r="H50" s="3"/>
      <c r="I50" s="3"/>
      <c r="J50" s="3"/>
      <c r="K50" s="3"/>
    </row>
    <row r="51" spans="2:11" x14ac:dyDescent="0.25">
      <c r="B51" t="s">
        <v>1</v>
      </c>
    </row>
    <row r="52" spans="2:11" x14ac:dyDescent="0.25">
      <c r="C52" t="s">
        <v>401</v>
      </c>
    </row>
    <row r="53" spans="2:11" x14ac:dyDescent="0.25">
      <c r="C53" t="s">
        <v>402</v>
      </c>
    </row>
    <row r="54" spans="2:11" x14ac:dyDescent="0.25">
      <c r="C54" t="s">
        <v>403</v>
      </c>
    </row>
    <row r="55" spans="2:11" x14ac:dyDescent="0.25">
      <c r="C55" s="2" t="s">
        <v>11</v>
      </c>
    </row>
    <row r="56" spans="2:11" x14ac:dyDescent="0.25">
      <c r="C56" s="2" t="s">
        <v>12</v>
      </c>
    </row>
    <row r="57" spans="2:11" x14ac:dyDescent="0.25">
      <c r="C57" s="2" t="s">
        <v>13</v>
      </c>
    </row>
    <row r="58" spans="2:11" x14ac:dyDescent="0.25">
      <c r="C58" s="2" t="s">
        <v>397</v>
      </c>
    </row>
    <row r="59" spans="2:11" x14ac:dyDescent="0.25">
      <c r="C59" s="2" t="s">
        <v>398</v>
      </c>
    </row>
    <row r="60" spans="2:11" x14ac:dyDescent="0.25">
      <c r="C60" s="2" t="s">
        <v>399</v>
      </c>
    </row>
    <row r="61" spans="2:11" x14ac:dyDescent="0.25">
      <c r="C61" s="2" t="s">
        <v>400</v>
      </c>
    </row>
    <row r="62" spans="2:11" x14ac:dyDescent="0.25">
      <c r="C62" s="2" t="s">
        <v>17</v>
      </c>
    </row>
    <row r="63" spans="2:11" x14ac:dyDescent="0.25">
      <c r="C63" s="2" t="s">
        <v>18</v>
      </c>
    </row>
    <row r="64" spans="2:11" x14ac:dyDescent="0.25">
      <c r="C64" s="2" t="s">
        <v>19</v>
      </c>
    </row>
    <row r="65" spans="3:3" x14ac:dyDescent="0.25">
      <c r="C65" s="13" t="s">
        <v>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0AE6B-A653-4ECA-B28B-A0E765FFC84F}">
  <dimension ref="B1:K11"/>
  <sheetViews>
    <sheetView workbookViewId="0">
      <selection activeCell="B13" sqref="B13"/>
    </sheetView>
  </sheetViews>
  <sheetFormatPr defaultRowHeight="15" x14ac:dyDescent="0.25"/>
  <sheetData>
    <row r="1" spans="2:11" x14ac:dyDescent="0.25">
      <c r="E1" s="3">
        <v>2024</v>
      </c>
      <c r="F1" s="3">
        <v>2025</v>
      </c>
      <c r="G1" s="3">
        <v>2026</v>
      </c>
      <c r="H1" s="3">
        <v>2027</v>
      </c>
      <c r="I1" s="3">
        <v>2028</v>
      </c>
      <c r="J1" s="3">
        <v>2029</v>
      </c>
      <c r="K1" s="3">
        <v>2030</v>
      </c>
    </row>
    <row r="2" spans="2:11" x14ac:dyDescent="0.25">
      <c r="B2" t="s">
        <v>1</v>
      </c>
    </row>
    <row r="3" spans="2:11" x14ac:dyDescent="0.25">
      <c r="C3" t="s">
        <v>16</v>
      </c>
    </row>
    <row r="4" spans="2:11" x14ac:dyDescent="0.25">
      <c r="D4" s="2" t="s">
        <v>17</v>
      </c>
    </row>
    <row r="5" spans="2:11" x14ac:dyDescent="0.25">
      <c r="D5" s="2" t="s">
        <v>18</v>
      </c>
    </row>
    <row r="6" spans="2:11" x14ac:dyDescent="0.25">
      <c r="D6" s="2" t="s">
        <v>19</v>
      </c>
    </row>
    <row r="7" spans="2:11" x14ac:dyDescent="0.25">
      <c r="D7" s="13" t="s">
        <v>20</v>
      </c>
    </row>
    <row r="8" spans="2:11" x14ac:dyDescent="0.25">
      <c r="D8" s="2" t="s">
        <v>21</v>
      </c>
    </row>
    <row r="9" spans="2:11" x14ac:dyDescent="0.25">
      <c r="D9" s="2" t="s">
        <v>22</v>
      </c>
    </row>
    <row r="10" spans="2:11" x14ac:dyDescent="0.25">
      <c r="D10" s="2" t="s">
        <v>23</v>
      </c>
    </row>
    <row r="11" spans="2:11" x14ac:dyDescent="0.25">
      <c r="D11" s="14" t="s">
        <v>24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688E4-E901-42D9-9D3B-1B141FA3E45D}">
  <dimension ref="B2:D34"/>
  <sheetViews>
    <sheetView workbookViewId="0">
      <selection activeCell="I6" sqref="I6"/>
    </sheetView>
  </sheetViews>
  <sheetFormatPr defaultRowHeight="15" x14ac:dyDescent="0.25"/>
  <sheetData>
    <row r="2" spans="2:4" x14ac:dyDescent="0.25">
      <c r="B2" t="s">
        <v>190</v>
      </c>
      <c r="D2" t="s">
        <v>50</v>
      </c>
    </row>
    <row r="3" spans="2:4" ht="15.75" x14ac:dyDescent="0.25">
      <c r="C3" s="185" t="s">
        <v>330</v>
      </c>
      <c r="D3">
        <v>5.65</v>
      </c>
    </row>
    <row r="7" spans="2:4" x14ac:dyDescent="0.25">
      <c r="B7" t="s">
        <v>191</v>
      </c>
    </row>
    <row r="13" spans="2:4" x14ac:dyDescent="0.25">
      <c r="B13" t="s">
        <v>192</v>
      </c>
    </row>
    <row r="21" spans="2:2" x14ac:dyDescent="0.25">
      <c r="B21" t="s">
        <v>193</v>
      </c>
    </row>
    <row r="27" spans="2:2" x14ac:dyDescent="0.25">
      <c r="B27" t="s">
        <v>194</v>
      </c>
    </row>
    <row r="34" spans="2:2" x14ac:dyDescent="0.25">
      <c r="B34" t="s">
        <v>195</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2B69F-ABDB-49BD-8342-9D7D092B36AE}">
  <dimension ref="B1:J48"/>
  <sheetViews>
    <sheetView workbookViewId="0">
      <selection activeCell="J50" sqref="J50"/>
    </sheetView>
  </sheetViews>
  <sheetFormatPr defaultRowHeight="15" x14ac:dyDescent="0.25"/>
  <sheetData>
    <row r="1" spans="2:10" x14ac:dyDescent="0.25">
      <c r="D1" s="3" t="s">
        <v>50</v>
      </c>
      <c r="E1" s="3"/>
      <c r="F1" s="3"/>
      <c r="G1" s="3"/>
      <c r="H1" s="3"/>
      <c r="I1" s="3"/>
      <c r="J1" s="3"/>
    </row>
    <row r="2" spans="2:10" x14ac:dyDescent="0.25">
      <c r="B2" t="s">
        <v>40</v>
      </c>
      <c r="D2" s="3"/>
      <c r="E2" s="3"/>
      <c r="F2" s="3"/>
      <c r="G2" s="3"/>
      <c r="H2" s="3"/>
      <c r="I2" s="3"/>
      <c r="J2" s="3"/>
    </row>
    <row r="3" spans="2:10" x14ac:dyDescent="0.25">
      <c r="B3" t="s">
        <v>51</v>
      </c>
      <c r="D3" s="3"/>
      <c r="E3" s="3"/>
      <c r="F3" s="3"/>
      <c r="G3" s="3"/>
      <c r="H3" s="3"/>
      <c r="I3" s="3"/>
      <c r="J3" s="3"/>
    </row>
    <row r="4" spans="2:10" x14ac:dyDescent="0.25">
      <c r="C4" t="s">
        <v>43</v>
      </c>
      <c r="D4">
        <v>10</v>
      </c>
    </row>
    <row r="5" spans="2:10" x14ac:dyDescent="0.25">
      <c r="C5" t="s">
        <v>44</v>
      </c>
    </row>
    <row r="6" spans="2:10" x14ac:dyDescent="0.25">
      <c r="C6" t="s">
        <v>45</v>
      </c>
    </row>
    <row r="7" spans="2:10" x14ac:dyDescent="0.25">
      <c r="C7" t="s">
        <v>46</v>
      </c>
    </row>
    <row r="8" spans="2:10" x14ac:dyDescent="0.25">
      <c r="C8" t="s">
        <v>47</v>
      </c>
    </row>
    <row r="9" spans="2:10" x14ac:dyDescent="0.25">
      <c r="C9" t="s">
        <v>49</v>
      </c>
    </row>
    <row r="10" spans="2:10" x14ac:dyDescent="0.25">
      <c r="C10" t="s">
        <v>41</v>
      </c>
    </row>
    <row r="11" spans="2:10" x14ac:dyDescent="0.25">
      <c r="C11" t="s">
        <v>48</v>
      </c>
    </row>
    <row r="12" spans="2:10" x14ac:dyDescent="0.25">
      <c r="C12" t="s">
        <v>42</v>
      </c>
    </row>
    <row r="14" spans="2:10" x14ac:dyDescent="0.25">
      <c r="B14" t="s">
        <v>52</v>
      </c>
    </row>
    <row r="15" spans="2:10" x14ac:dyDescent="0.25">
      <c r="C15" t="s">
        <v>43</v>
      </c>
      <c r="D15">
        <v>50</v>
      </c>
    </row>
    <row r="16" spans="2:10" x14ac:dyDescent="0.25">
      <c r="C16" t="s">
        <v>44</v>
      </c>
    </row>
    <row r="17" spans="2:4" x14ac:dyDescent="0.25">
      <c r="C17" t="s">
        <v>45</v>
      </c>
    </row>
    <row r="18" spans="2:4" x14ac:dyDescent="0.25">
      <c r="C18" t="s">
        <v>46</v>
      </c>
    </row>
    <row r="19" spans="2:4" x14ac:dyDescent="0.25">
      <c r="C19" t="s">
        <v>47</v>
      </c>
    </row>
    <row r="20" spans="2:4" x14ac:dyDescent="0.25">
      <c r="C20" t="s">
        <v>49</v>
      </c>
    </row>
    <row r="21" spans="2:4" x14ac:dyDescent="0.25">
      <c r="C21" t="s">
        <v>41</v>
      </c>
    </row>
    <row r="22" spans="2:4" x14ac:dyDescent="0.25">
      <c r="C22" t="s">
        <v>48</v>
      </c>
    </row>
    <row r="23" spans="2:4" x14ac:dyDescent="0.25">
      <c r="C23" t="s">
        <v>42</v>
      </c>
    </row>
    <row r="25" spans="2:4" x14ac:dyDescent="0.25">
      <c r="B25" t="s">
        <v>53</v>
      </c>
    </row>
    <row r="26" spans="2:4" x14ac:dyDescent="0.25">
      <c r="C26" t="s">
        <v>43</v>
      </c>
      <c r="D26">
        <v>12.5</v>
      </c>
    </row>
    <row r="27" spans="2:4" x14ac:dyDescent="0.25">
      <c r="C27" t="s">
        <v>44</v>
      </c>
    </row>
    <row r="28" spans="2:4" x14ac:dyDescent="0.25">
      <c r="C28" t="s">
        <v>45</v>
      </c>
    </row>
    <row r="29" spans="2:4" x14ac:dyDescent="0.25">
      <c r="C29" t="s">
        <v>46</v>
      </c>
    </row>
    <row r="30" spans="2:4" x14ac:dyDescent="0.25">
      <c r="C30" t="s">
        <v>47</v>
      </c>
    </row>
    <row r="31" spans="2:4" x14ac:dyDescent="0.25">
      <c r="C31" t="s">
        <v>49</v>
      </c>
    </row>
    <row r="32" spans="2:4" x14ac:dyDescent="0.25">
      <c r="C32" t="s">
        <v>41</v>
      </c>
    </row>
    <row r="33" spans="2:4" x14ac:dyDescent="0.25">
      <c r="C33" t="s">
        <v>48</v>
      </c>
    </row>
    <row r="34" spans="2:4" x14ac:dyDescent="0.25">
      <c r="C34" t="s">
        <v>42</v>
      </c>
    </row>
    <row r="36" spans="2:4" x14ac:dyDescent="0.25">
      <c r="B36" t="s">
        <v>196</v>
      </c>
    </row>
    <row r="37" spans="2:4" x14ac:dyDescent="0.25">
      <c r="B37" t="s">
        <v>51</v>
      </c>
    </row>
    <row r="38" spans="2:4" x14ac:dyDescent="0.25">
      <c r="C38" t="s">
        <v>197</v>
      </c>
      <c r="D38">
        <v>1.35</v>
      </c>
    </row>
    <row r="47" spans="2:4" x14ac:dyDescent="0.25">
      <c r="B47" t="s">
        <v>52</v>
      </c>
    </row>
    <row r="48" spans="2:4" x14ac:dyDescent="0.25">
      <c r="C48" t="s">
        <v>197</v>
      </c>
      <c r="D48">
        <v>5.4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0C5BE-4CCB-4DF0-8C5E-E12FC1A34ADD}">
  <dimension ref="B1:F8"/>
  <sheetViews>
    <sheetView workbookViewId="0">
      <selection activeCell="H8" sqref="H8"/>
    </sheetView>
  </sheetViews>
  <sheetFormatPr defaultRowHeight="15" x14ac:dyDescent="0.25"/>
  <sheetData>
    <row r="1" spans="2:6" x14ac:dyDescent="0.25">
      <c r="D1" t="s">
        <v>438</v>
      </c>
      <c r="E1" t="s">
        <v>439</v>
      </c>
      <c r="F1" t="s">
        <v>440</v>
      </c>
    </row>
    <row r="2" spans="2:6" x14ac:dyDescent="0.25">
      <c r="B2" t="s">
        <v>441</v>
      </c>
    </row>
    <row r="8" spans="2:6" x14ac:dyDescent="0.25">
      <c r="B8" t="s">
        <v>442</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BCACB-EB84-444C-AC55-D91604DE8204}">
  <dimension ref="A1:G12"/>
  <sheetViews>
    <sheetView workbookViewId="0">
      <selection activeCell="I14" sqref="I14"/>
    </sheetView>
  </sheetViews>
  <sheetFormatPr defaultRowHeight="15" x14ac:dyDescent="0.25"/>
  <sheetData>
    <row r="1" spans="1:7" x14ac:dyDescent="0.25">
      <c r="A1" t="s">
        <v>198</v>
      </c>
      <c r="G1" t="s">
        <v>61</v>
      </c>
    </row>
    <row r="2" spans="1:7" x14ac:dyDescent="0.25">
      <c r="C2" t="s">
        <v>197</v>
      </c>
    </row>
    <row r="3" spans="1:7" x14ac:dyDescent="0.25">
      <c r="B3" s="2" t="s">
        <v>27</v>
      </c>
      <c r="C3">
        <v>2644</v>
      </c>
    </row>
    <row r="4" spans="1:7" x14ac:dyDescent="0.25">
      <c r="B4" s="2" t="s">
        <v>28</v>
      </c>
    </row>
    <row r="5" spans="1:7" x14ac:dyDescent="0.25">
      <c r="B5" s="2" t="s">
        <v>29</v>
      </c>
    </row>
    <row r="6" spans="1:7" x14ac:dyDescent="0.25">
      <c r="B6" s="2" t="s">
        <v>30</v>
      </c>
    </row>
    <row r="7" spans="1:7" x14ac:dyDescent="0.25">
      <c r="A7" t="s">
        <v>60</v>
      </c>
      <c r="B7" s="4" t="s">
        <v>2</v>
      </c>
    </row>
    <row r="8" spans="1:7" x14ac:dyDescent="0.25">
      <c r="B8" s="4" t="s">
        <v>3</v>
      </c>
    </row>
    <row r="9" spans="1:7" x14ac:dyDescent="0.25">
      <c r="B9" s="4" t="s">
        <v>4</v>
      </c>
    </row>
    <row r="10" spans="1:7" x14ac:dyDescent="0.25">
      <c r="B10" s="16" t="s">
        <v>54</v>
      </c>
    </row>
    <row r="11" spans="1:7" x14ac:dyDescent="0.25">
      <c r="B11" s="16" t="s">
        <v>55</v>
      </c>
    </row>
    <row r="12" spans="1:7" x14ac:dyDescent="0.25">
      <c r="B12" s="16" t="s">
        <v>56</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DECC1-F03B-48F8-ADD3-64A3A9F18DB7}">
  <dimension ref="B1:O73"/>
  <sheetViews>
    <sheetView topLeftCell="A34" workbookViewId="0">
      <selection activeCell="C73" sqref="C73"/>
    </sheetView>
  </sheetViews>
  <sheetFormatPr defaultRowHeight="15" x14ac:dyDescent="0.25"/>
  <cols>
    <col min="5" max="5" width="10.5703125" bestFit="1" customWidth="1"/>
    <col min="6" max="6" width="12.140625" bestFit="1" customWidth="1"/>
    <col min="7" max="7" width="10.5703125" bestFit="1" customWidth="1"/>
    <col min="8" max="10" width="9.5703125" bestFit="1" customWidth="1"/>
  </cols>
  <sheetData>
    <row r="1" spans="2:15" s="3" customFormat="1" x14ac:dyDescent="0.25">
      <c r="F1" s="3" t="s">
        <v>479</v>
      </c>
      <c r="G1" s="3" t="s">
        <v>480</v>
      </c>
      <c r="H1" s="3" t="s">
        <v>481</v>
      </c>
      <c r="I1" s="3" t="s">
        <v>482</v>
      </c>
      <c r="J1" s="3" t="s">
        <v>483</v>
      </c>
    </row>
    <row r="2" spans="2:15" x14ac:dyDescent="0.25">
      <c r="B2" s="3" t="s">
        <v>476</v>
      </c>
    </row>
    <row r="4" spans="2:15" x14ac:dyDescent="0.25">
      <c r="B4" t="s">
        <v>334</v>
      </c>
      <c r="F4">
        <v>500</v>
      </c>
      <c r="G4">
        <v>1500</v>
      </c>
      <c r="H4">
        <v>3000</v>
      </c>
      <c r="I4">
        <f t="shared" ref="I4:J4" si="0">H4</f>
        <v>3000</v>
      </c>
      <c r="J4">
        <f t="shared" si="0"/>
        <v>3000</v>
      </c>
      <c r="O4" s="191" t="s">
        <v>478</v>
      </c>
    </row>
    <row r="5" spans="2:15" x14ac:dyDescent="0.25">
      <c r="B5" t="s">
        <v>335</v>
      </c>
      <c r="F5">
        <f>60*60*8760</f>
        <v>31536000</v>
      </c>
      <c r="G5">
        <f t="shared" ref="G5:J5" si="1">60*60*8760</f>
        <v>31536000</v>
      </c>
      <c r="H5">
        <f t="shared" si="1"/>
        <v>31536000</v>
      </c>
      <c r="I5">
        <f t="shared" si="1"/>
        <v>31536000</v>
      </c>
      <c r="J5">
        <f t="shared" si="1"/>
        <v>31536000</v>
      </c>
    </row>
    <row r="6" spans="2:15" x14ac:dyDescent="0.25">
      <c r="B6" t="s">
        <v>337</v>
      </c>
      <c r="F6" s="187">
        <f>F4*F5/1000000</f>
        <v>15768</v>
      </c>
      <c r="G6" s="187">
        <f t="shared" ref="G6:J6" si="2">G4*G5/1000000</f>
        <v>47304</v>
      </c>
      <c r="H6" s="187">
        <f t="shared" si="2"/>
        <v>94608</v>
      </c>
      <c r="I6" s="187">
        <f t="shared" si="2"/>
        <v>94608</v>
      </c>
      <c r="J6" s="187">
        <f t="shared" si="2"/>
        <v>94608</v>
      </c>
    </row>
    <row r="7" spans="2:15" x14ac:dyDescent="0.25">
      <c r="B7" t="s">
        <v>338</v>
      </c>
      <c r="F7" s="192">
        <v>5</v>
      </c>
      <c r="G7" s="196">
        <f>F7*0.3</f>
        <v>1.5</v>
      </c>
      <c r="H7" s="196">
        <f>G7*0.3</f>
        <v>0.44999999999999996</v>
      </c>
      <c r="I7" s="196">
        <f>H7</f>
        <v>0.44999999999999996</v>
      </c>
      <c r="J7" s="196">
        <f>I7</f>
        <v>0.44999999999999996</v>
      </c>
    </row>
    <row r="8" spans="2:15" x14ac:dyDescent="0.25">
      <c r="B8" t="s">
        <v>347</v>
      </c>
      <c r="F8" s="193">
        <v>0.6</v>
      </c>
      <c r="G8" s="193">
        <v>0.6</v>
      </c>
      <c r="H8" s="193">
        <v>0.6</v>
      </c>
      <c r="I8" s="193">
        <v>0.6</v>
      </c>
      <c r="J8" s="193">
        <v>0.6</v>
      </c>
    </row>
    <row r="9" spans="2:15" x14ac:dyDescent="0.25">
      <c r="B9" t="s">
        <v>339</v>
      </c>
      <c r="F9" s="188">
        <f>F6*F7*F8</f>
        <v>47304</v>
      </c>
      <c r="G9" s="188">
        <f t="shared" ref="G9:J9" si="3">G6*G7*G8</f>
        <v>42573.599999999999</v>
      </c>
      <c r="H9" s="188">
        <f t="shared" si="3"/>
        <v>25544.16</v>
      </c>
      <c r="I9" s="188">
        <f t="shared" si="3"/>
        <v>25544.16</v>
      </c>
      <c r="J9" s="188">
        <f t="shared" si="3"/>
        <v>25544.16</v>
      </c>
    </row>
    <row r="10" spans="2:15" x14ac:dyDescent="0.25">
      <c r="B10" t="s">
        <v>340</v>
      </c>
      <c r="F10" s="15">
        <f>'GB300 '!E52</f>
        <v>444444.44444444444</v>
      </c>
      <c r="G10" s="15">
        <f>F10</f>
        <v>444444.44444444444</v>
      </c>
      <c r="H10" s="15">
        <f>G10</f>
        <v>444444.44444444444</v>
      </c>
      <c r="I10" s="15">
        <f>H10</f>
        <v>444444.44444444444</v>
      </c>
      <c r="J10" s="15">
        <f>I10</f>
        <v>444444.44444444444</v>
      </c>
    </row>
    <row r="11" spans="2:15" x14ac:dyDescent="0.25">
      <c r="B11" t="s">
        <v>406</v>
      </c>
      <c r="F11" s="189">
        <f>F9*F10/1000000000</f>
        <v>21.024000000000001</v>
      </c>
      <c r="G11" s="189">
        <f>G9*G10/1000000000</f>
        <v>18.921600000000002</v>
      </c>
      <c r="H11" s="189">
        <f>H9*H10/1000000000</f>
        <v>11.352959999999999</v>
      </c>
      <c r="I11" s="189">
        <f>I9*I10/1000000000</f>
        <v>11.352959999999999</v>
      </c>
      <c r="J11" s="189">
        <f>J9*J10/1000000000</f>
        <v>11.352959999999999</v>
      </c>
    </row>
    <row r="13" spans="2:15" x14ac:dyDescent="0.25">
      <c r="B13" s="3" t="s">
        <v>477</v>
      </c>
    </row>
    <row r="14" spans="2:15" x14ac:dyDescent="0.25">
      <c r="B14" t="s">
        <v>334</v>
      </c>
      <c r="F14">
        <v>1500</v>
      </c>
      <c r="G14">
        <v>3000</v>
      </c>
      <c r="H14">
        <f t="shared" ref="H14:J14" si="4">G14</f>
        <v>3000</v>
      </c>
      <c r="I14">
        <f t="shared" si="4"/>
        <v>3000</v>
      </c>
      <c r="J14">
        <f t="shared" si="4"/>
        <v>3000</v>
      </c>
    </row>
    <row r="15" spans="2:15" x14ac:dyDescent="0.25">
      <c r="B15" t="s">
        <v>335</v>
      </c>
      <c r="F15">
        <f>60*60*8760</f>
        <v>31536000</v>
      </c>
      <c r="G15">
        <f>60*60*8760</f>
        <v>31536000</v>
      </c>
      <c r="H15">
        <f>60*60*8760</f>
        <v>31536000</v>
      </c>
      <c r="I15">
        <f>60*60*8760</f>
        <v>31536000</v>
      </c>
      <c r="J15">
        <f>60*60*8760</f>
        <v>31536000</v>
      </c>
    </row>
    <row r="16" spans="2:15" x14ac:dyDescent="0.25">
      <c r="B16" t="s">
        <v>337</v>
      </c>
      <c r="F16" s="187">
        <f>F14*F15/1000000</f>
        <v>47304</v>
      </c>
      <c r="G16" s="187">
        <f>G14*G15/1000000</f>
        <v>94608</v>
      </c>
      <c r="H16" s="187">
        <f>H14*H15/1000000</f>
        <v>94608</v>
      </c>
      <c r="I16" s="187">
        <f>I14*I15/1000000</f>
        <v>94608</v>
      </c>
      <c r="J16" s="187">
        <f>J14*J15/1000000</f>
        <v>94608</v>
      </c>
    </row>
    <row r="17" spans="2:10" x14ac:dyDescent="0.25">
      <c r="B17" t="s">
        <v>338</v>
      </c>
      <c r="F17" s="192">
        <v>1</v>
      </c>
      <c r="G17" s="196">
        <f>F17*0.45</f>
        <v>0.45</v>
      </c>
      <c r="H17" s="196">
        <f>G17</f>
        <v>0.45</v>
      </c>
      <c r="I17" s="196">
        <f>H17</f>
        <v>0.45</v>
      </c>
      <c r="J17" s="196">
        <f>I17</f>
        <v>0.45</v>
      </c>
    </row>
    <row r="18" spans="2:10" x14ac:dyDescent="0.25">
      <c r="B18" t="s">
        <v>347</v>
      </c>
      <c r="F18" s="193">
        <v>0.6</v>
      </c>
      <c r="G18" s="193">
        <v>0.6</v>
      </c>
      <c r="H18" s="193">
        <v>0.6</v>
      </c>
      <c r="I18" s="193">
        <v>0.6</v>
      </c>
      <c r="J18" s="193">
        <v>0.6</v>
      </c>
    </row>
    <row r="19" spans="2:10" x14ac:dyDescent="0.25">
      <c r="B19" t="s">
        <v>339</v>
      </c>
      <c r="F19" s="188">
        <f>F16*F17*F18</f>
        <v>28382.399999999998</v>
      </c>
      <c r="G19" s="188">
        <f t="shared" ref="G19" si="5">G16*G17*G18</f>
        <v>25544.16</v>
      </c>
      <c r="H19" s="188">
        <f t="shared" ref="H19" si="6">H16*H17*H18</f>
        <v>25544.16</v>
      </c>
      <c r="I19" s="188">
        <f t="shared" ref="I19" si="7">I16*I17*I18</f>
        <v>25544.16</v>
      </c>
      <c r="J19" s="188">
        <f t="shared" ref="J19" si="8">J16*J17*J18</f>
        <v>25544.16</v>
      </c>
    </row>
    <row r="20" spans="2:10" x14ac:dyDescent="0.25">
      <c r="B20" t="s">
        <v>340</v>
      </c>
      <c r="F20" s="15">
        <f>F10</f>
        <v>444444.44444444444</v>
      </c>
      <c r="G20" s="15">
        <f>F20</f>
        <v>444444.44444444444</v>
      </c>
      <c r="H20" s="15">
        <f>G20</f>
        <v>444444.44444444444</v>
      </c>
      <c r="I20" s="15">
        <f>H20</f>
        <v>444444.44444444444</v>
      </c>
      <c r="J20" s="15">
        <f>I20</f>
        <v>444444.44444444444</v>
      </c>
    </row>
    <row r="21" spans="2:10" x14ac:dyDescent="0.25">
      <c r="B21" t="s">
        <v>406</v>
      </c>
      <c r="F21" s="189">
        <f>F19*F20/1000000000</f>
        <v>12.614399999999998</v>
      </c>
      <c r="G21" s="189">
        <f>G19*G20/1000000000</f>
        <v>11.352959999999999</v>
      </c>
      <c r="H21" s="189">
        <f>H19*H20/1000000000</f>
        <v>11.352959999999999</v>
      </c>
      <c r="I21" s="189">
        <f>I19*I20/1000000000</f>
        <v>11.352959999999999</v>
      </c>
      <c r="J21" s="189">
        <f>J19*J20/1000000000</f>
        <v>11.352959999999999</v>
      </c>
    </row>
    <row r="23" spans="2:10" x14ac:dyDescent="0.25">
      <c r="B23" s="3" t="s">
        <v>336</v>
      </c>
    </row>
    <row r="24" spans="2:10" x14ac:dyDescent="0.25">
      <c r="B24" t="s">
        <v>334</v>
      </c>
      <c r="F24">
        <v>3000</v>
      </c>
      <c r="G24">
        <f>F24</f>
        <v>3000</v>
      </c>
      <c r="H24">
        <f t="shared" ref="H24:J24" si="9">G24</f>
        <v>3000</v>
      </c>
      <c r="I24">
        <f t="shared" si="9"/>
        <v>3000</v>
      </c>
      <c r="J24">
        <f t="shared" si="9"/>
        <v>3000</v>
      </c>
    </row>
    <row r="25" spans="2:10" x14ac:dyDescent="0.25">
      <c r="B25" t="s">
        <v>335</v>
      </c>
      <c r="F25">
        <f>60*60*8760</f>
        <v>31536000</v>
      </c>
      <c r="G25">
        <f>60*60*8760</f>
        <v>31536000</v>
      </c>
      <c r="H25">
        <f>60*60*8760</f>
        <v>31536000</v>
      </c>
      <c r="I25">
        <f>60*60*8760</f>
        <v>31536000</v>
      </c>
      <c r="J25">
        <f>60*60*8760</f>
        <v>31536000</v>
      </c>
    </row>
    <row r="26" spans="2:10" x14ac:dyDescent="0.25">
      <c r="B26" t="s">
        <v>337</v>
      </c>
      <c r="F26" s="187">
        <f>F24*F25/1000000</f>
        <v>94608</v>
      </c>
      <c r="G26" s="187">
        <f>G24*G25/1000000</f>
        <v>94608</v>
      </c>
      <c r="H26" s="187">
        <f>H24*H25/1000000</f>
        <v>94608</v>
      </c>
      <c r="I26" s="187">
        <f>I24*I25/1000000</f>
        <v>94608</v>
      </c>
      <c r="J26" s="187">
        <f>J24*J25/1000000</f>
        <v>94608</v>
      </c>
    </row>
    <row r="27" spans="2:10" x14ac:dyDescent="0.25">
      <c r="B27" t="s">
        <v>338</v>
      </c>
      <c r="F27" s="192">
        <v>0.45</v>
      </c>
      <c r="G27" s="196">
        <f>F27</f>
        <v>0.45</v>
      </c>
      <c r="H27" s="196">
        <f>G27</f>
        <v>0.45</v>
      </c>
      <c r="I27" s="196">
        <f>H27</f>
        <v>0.45</v>
      </c>
      <c r="J27" s="196">
        <f>I27</f>
        <v>0.45</v>
      </c>
    </row>
    <row r="28" spans="2:10" x14ac:dyDescent="0.25">
      <c r="B28" t="s">
        <v>347</v>
      </c>
      <c r="F28" s="193">
        <v>0.6</v>
      </c>
      <c r="G28" s="193">
        <v>0.6</v>
      </c>
      <c r="H28" s="193">
        <v>0.6</v>
      </c>
      <c r="I28" s="193">
        <v>0.6</v>
      </c>
      <c r="J28" s="193">
        <v>0.6</v>
      </c>
    </row>
    <row r="29" spans="2:10" x14ac:dyDescent="0.25">
      <c r="B29" t="s">
        <v>339</v>
      </c>
      <c r="F29" s="188">
        <f>F26*F27*F28</f>
        <v>25544.16</v>
      </c>
      <c r="G29" s="188">
        <f t="shared" ref="G29" si="10">G26*G27*G28</f>
        <v>25544.16</v>
      </c>
      <c r="H29" s="188">
        <f t="shared" ref="H29" si="11">H26*H27*H28</f>
        <v>25544.16</v>
      </c>
      <c r="I29" s="188">
        <f t="shared" ref="I29" si="12">I26*I27*I28</f>
        <v>25544.16</v>
      </c>
      <c r="J29" s="188">
        <f t="shared" ref="J29" si="13">J26*J27*J28</f>
        <v>25544.16</v>
      </c>
    </row>
    <row r="30" spans="2:10" x14ac:dyDescent="0.25">
      <c r="B30" t="s">
        <v>340</v>
      </c>
      <c r="F30" s="15">
        <f>F20</f>
        <v>444444.44444444444</v>
      </c>
      <c r="G30" s="15">
        <f>F30</f>
        <v>444444.44444444444</v>
      </c>
      <c r="H30" s="15">
        <f>G30</f>
        <v>444444.44444444444</v>
      </c>
      <c r="I30" s="15">
        <f>H30</f>
        <v>444444.44444444444</v>
      </c>
      <c r="J30" s="15">
        <f>I30</f>
        <v>444444.44444444444</v>
      </c>
    </row>
    <row r="31" spans="2:10" x14ac:dyDescent="0.25">
      <c r="B31" t="s">
        <v>406</v>
      </c>
      <c r="F31" s="189">
        <f>F29*F30/1000000000</f>
        <v>11.352959999999999</v>
      </c>
      <c r="G31" s="189">
        <f>G29*G30/1000000000</f>
        <v>11.352959999999999</v>
      </c>
      <c r="H31" s="189">
        <f>H29*H30/1000000000</f>
        <v>11.352959999999999</v>
      </c>
      <c r="I31" s="189">
        <f>I29*I30/1000000000</f>
        <v>11.352959999999999</v>
      </c>
      <c r="J31" s="189">
        <f>J29*J30/1000000000</f>
        <v>11.352959999999999</v>
      </c>
    </row>
    <row r="33" spans="2:10" x14ac:dyDescent="0.25">
      <c r="B33" t="s">
        <v>484</v>
      </c>
    </row>
    <row r="34" spans="2:10" x14ac:dyDescent="0.25">
      <c r="B34" t="s">
        <v>476</v>
      </c>
      <c r="F34" s="190">
        <v>0.2</v>
      </c>
      <c r="G34" s="190">
        <v>0.2</v>
      </c>
      <c r="H34" s="190">
        <v>0.2</v>
      </c>
      <c r="I34" s="190">
        <v>0.2</v>
      </c>
      <c r="J34" s="190">
        <v>0.2</v>
      </c>
    </row>
    <row r="35" spans="2:10" x14ac:dyDescent="0.25">
      <c r="B35" t="s">
        <v>477</v>
      </c>
      <c r="F35" s="190">
        <v>0.1</v>
      </c>
      <c r="G35" s="190">
        <v>0.1</v>
      </c>
      <c r="H35" s="190">
        <v>0.1</v>
      </c>
      <c r="I35" s="190">
        <v>0.1</v>
      </c>
      <c r="J35" s="190">
        <v>0.1</v>
      </c>
    </row>
    <row r="36" spans="2:10" x14ac:dyDescent="0.25">
      <c r="B36" t="s">
        <v>336</v>
      </c>
      <c r="F36" s="190">
        <v>0.7</v>
      </c>
      <c r="G36" s="190">
        <v>0.7</v>
      </c>
      <c r="H36" s="190">
        <v>0.7</v>
      </c>
      <c r="I36" s="190">
        <v>0.7</v>
      </c>
      <c r="J36" s="190">
        <v>0.7</v>
      </c>
    </row>
    <row r="37" spans="2:10" x14ac:dyDescent="0.25">
      <c r="F37" s="190"/>
      <c r="G37" s="190"/>
      <c r="H37" s="190"/>
      <c r="I37" s="190"/>
      <c r="J37" s="190"/>
    </row>
    <row r="38" spans="2:10" s="186" customFormat="1" x14ac:dyDescent="0.25">
      <c r="B38" s="186" t="s">
        <v>487</v>
      </c>
      <c r="F38" s="187">
        <v>1000</v>
      </c>
      <c r="G38" s="187">
        <v>1000</v>
      </c>
      <c r="H38" s="187">
        <v>1000</v>
      </c>
      <c r="I38" s="187">
        <v>1000</v>
      </c>
      <c r="J38" s="187">
        <v>1000</v>
      </c>
    </row>
    <row r="39" spans="2:10" x14ac:dyDescent="0.25">
      <c r="F39" s="190"/>
      <c r="G39" s="190"/>
      <c r="H39" s="190"/>
      <c r="I39" s="190"/>
      <c r="J39" s="190"/>
    </row>
    <row r="40" spans="2:10" s="186" customFormat="1" x14ac:dyDescent="0.25">
      <c r="B40" s="186" t="s">
        <v>476</v>
      </c>
      <c r="F40" s="186">
        <f>F34*F$38</f>
        <v>200</v>
      </c>
      <c r="G40" s="186">
        <f t="shared" ref="G40:J40" si="14">G34*G$38</f>
        <v>200</v>
      </c>
      <c r="H40" s="186">
        <f t="shared" si="14"/>
        <v>200</v>
      </c>
      <c r="I40" s="186">
        <f t="shared" si="14"/>
        <v>200</v>
      </c>
      <c r="J40" s="186">
        <f t="shared" si="14"/>
        <v>200</v>
      </c>
    </row>
    <row r="41" spans="2:10" s="186" customFormat="1" x14ac:dyDescent="0.25">
      <c r="B41" s="186" t="s">
        <v>477</v>
      </c>
      <c r="F41" s="186">
        <f>F35*F$38</f>
        <v>100</v>
      </c>
      <c r="G41" s="186">
        <f t="shared" ref="G41:J41" si="15">G35*G$38</f>
        <v>100</v>
      </c>
      <c r="H41" s="186">
        <f t="shared" si="15"/>
        <v>100</v>
      </c>
      <c r="I41" s="186">
        <f t="shared" si="15"/>
        <v>100</v>
      </c>
      <c r="J41" s="186">
        <f t="shared" si="15"/>
        <v>100</v>
      </c>
    </row>
    <row r="42" spans="2:10" s="186" customFormat="1" x14ac:dyDescent="0.25">
      <c r="B42" s="186" t="s">
        <v>336</v>
      </c>
      <c r="F42" s="186">
        <f>F36*F$38</f>
        <v>700</v>
      </c>
      <c r="G42" s="186">
        <f t="shared" ref="G42:J42" si="16">G36*G$38</f>
        <v>700</v>
      </c>
      <c r="H42" s="186">
        <f t="shared" si="16"/>
        <v>700</v>
      </c>
      <c r="I42" s="186">
        <f t="shared" si="16"/>
        <v>700</v>
      </c>
      <c r="J42" s="186">
        <f t="shared" si="16"/>
        <v>700</v>
      </c>
    </row>
    <row r="43" spans="2:10" x14ac:dyDescent="0.25">
      <c r="F43" s="190"/>
      <c r="G43" s="190"/>
      <c r="H43" s="190"/>
      <c r="I43" s="190"/>
      <c r="J43" s="190"/>
    </row>
    <row r="44" spans="2:10" x14ac:dyDescent="0.25">
      <c r="B44" t="s">
        <v>486</v>
      </c>
      <c r="F44" s="190"/>
      <c r="G44" s="190"/>
      <c r="H44" s="190"/>
      <c r="I44" s="190"/>
      <c r="J44" s="190"/>
    </row>
    <row r="45" spans="2:10" x14ac:dyDescent="0.25">
      <c r="B45" t="s">
        <v>476</v>
      </c>
      <c r="F45" s="190">
        <f>F7/F27</f>
        <v>11.111111111111111</v>
      </c>
      <c r="G45" s="190">
        <f>G7/G27</f>
        <v>3.333333333333333</v>
      </c>
      <c r="H45" s="190">
        <f>H7/H27</f>
        <v>0.99999999999999989</v>
      </c>
      <c r="I45" s="190">
        <f>I7/I27</f>
        <v>0.99999999999999989</v>
      </c>
      <c r="J45" s="190">
        <f>J7/J27</f>
        <v>0.99999999999999989</v>
      </c>
    </row>
    <row r="46" spans="2:10" x14ac:dyDescent="0.25">
      <c r="B46" t="s">
        <v>477</v>
      </c>
      <c r="F46" s="190">
        <f>F17/F27</f>
        <v>2.2222222222222223</v>
      </c>
      <c r="G46" s="190">
        <f>G17/G27</f>
        <v>1</v>
      </c>
      <c r="H46" s="190">
        <f>H17/H27</f>
        <v>1</v>
      </c>
      <c r="I46" s="190">
        <f>I17/I27</f>
        <v>1</v>
      </c>
      <c r="J46" s="190">
        <f>J17/J27</f>
        <v>1</v>
      </c>
    </row>
    <row r="47" spans="2:10" x14ac:dyDescent="0.25">
      <c r="B47" t="s">
        <v>336</v>
      </c>
      <c r="F47" s="190">
        <f>F27/F27</f>
        <v>1</v>
      </c>
      <c r="G47" s="190">
        <f t="shared" ref="G47:J47" si="17">G27/G27</f>
        <v>1</v>
      </c>
      <c r="H47" s="190">
        <f t="shared" si="17"/>
        <v>1</v>
      </c>
      <c r="I47" s="190">
        <f t="shared" si="17"/>
        <v>1</v>
      </c>
      <c r="J47" s="190">
        <f t="shared" si="17"/>
        <v>1</v>
      </c>
    </row>
    <row r="48" spans="2:10" x14ac:dyDescent="0.25">
      <c r="F48" s="190"/>
      <c r="G48" s="190"/>
      <c r="H48" s="190"/>
      <c r="I48" s="190"/>
      <c r="J48" s="190"/>
    </row>
    <row r="49" spans="2:10" x14ac:dyDescent="0.25">
      <c r="B49" t="s">
        <v>485</v>
      </c>
      <c r="F49" s="190"/>
      <c r="G49" s="190"/>
      <c r="H49" s="190"/>
      <c r="I49" s="190"/>
      <c r="J49" s="190"/>
    </row>
    <row r="50" spans="2:10" x14ac:dyDescent="0.25">
      <c r="B50" t="s">
        <v>476</v>
      </c>
      <c r="F50" s="187">
        <f>F40*F45</f>
        <v>2222.2222222222222</v>
      </c>
      <c r="G50" s="187">
        <f t="shared" ref="G50:J50" si="18">G40*G45</f>
        <v>666.66666666666663</v>
      </c>
      <c r="H50" s="187">
        <f t="shared" si="18"/>
        <v>199.99999999999997</v>
      </c>
      <c r="I50" s="187">
        <f t="shared" si="18"/>
        <v>199.99999999999997</v>
      </c>
      <c r="J50" s="187">
        <f t="shared" si="18"/>
        <v>199.99999999999997</v>
      </c>
    </row>
    <row r="51" spans="2:10" x14ac:dyDescent="0.25">
      <c r="B51" t="s">
        <v>477</v>
      </c>
      <c r="F51" s="187">
        <f t="shared" ref="F51:J52" si="19">F41*F46</f>
        <v>222.22222222222223</v>
      </c>
      <c r="G51" s="187">
        <f t="shared" si="19"/>
        <v>100</v>
      </c>
      <c r="H51" s="187">
        <f t="shared" si="19"/>
        <v>100</v>
      </c>
      <c r="I51" s="187">
        <f t="shared" si="19"/>
        <v>100</v>
      </c>
      <c r="J51" s="187">
        <f t="shared" si="19"/>
        <v>100</v>
      </c>
    </row>
    <row r="52" spans="2:10" x14ac:dyDescent="0.25">
      <c r="B52" t="s">
        <v>336</v>
      </c>
      <c r="F52" s="187">
        <f t="shared" si="19"/>
        <v>700</v>
      </c>
      <c r="G52" s="187">
        <f t="shared" si="19"/>
        <v>700</v>
      </c>
      <c r="H52" s="187">
        <f t="shared" si="19"/>
        <v>700</v>
      </c>
      <c r="I52" s="187">
        <f t="shared" si="19"/>
        <v>700</v>
      </c>
      <c r="J52" s="187">
        <f t="shared" si="19"/>
        <v>700</v>
      </c>
    </row>
    <row r="53" spans="2:10" x14ac:dyDescent="0.25">
      <c r="F53" s="187">
        <f>SUM(F50:F52)</f>
        <v>3144.4444444444443</v>
      </c>
      <c r="G53" s="187">
        <f t="shared" ref="G53:J53" si="20">SUM(G50:G52)</f>
        <v>1466.6666666666665</v>
      </c>
      <c r="H53" s="187">
        <f t="shared" si="20"/>
        <v>1000</v>
      </c>
      <c r="I53" s="187">
        <f t="shared" si="20"/>
        <v>1000</v>
      </c>
      <c r="J53" s="187">
        <f t="shared" si="20"/>
        <v>1000</v>
      </c>
    </row>
    <row r="54" spans="2:10" x14ac:dyDescent="0.25">
      <c r="F54" s="187"/>
      <c r="G54" s="190"/>
      <c r="H54" s="190"/>
      <c r="I54" s="190"/>
      <c r="J54" s="190"/>
    </row>
    <row r="55" spans="2:10" x14ac:dyDescent="0.25">
      <c r="B55" t="s">
        <v>476</v>
      </c>
      <c r="F55" s="155">
        <f>F50/F$53</f>
        <v>0.70671378091872794</v>
      </c>
      <c r="G55" s="155">
        <f t="shared" ref="G55:J55" si="21">G50/G$53</f>
        <v>0.45454545454545459</v>
      </c>
      <c r="H55" s="155">
        <f t="shared" si="21"/>
        <v>0.19999999999999998</v>
      </c>
      <c r="I55" s="155">
        <f t="shared" si="21"/>
        <v>0.19999999999999998</v>
      </c>
      <c r="J55" s="155">
        <f t="shared" si="21"/>
        <v>0.19999999999999998</v>
      </c>
    </row>
    <row r="56" spans="2:10" x14ac:dyDescent="0.25">
      <c r="B56" t="s">
        <v>477</v>
      </c>
      <c r="F56" s="155">
        <f t="shared" ref="F56:J56" si="22">F51/F$53</f>
        <v>7.0671378091872794E-2</v>
      </c>
      <c r="G56" s="155">
        <f t="shared" si="22"/>
        <v>6.8181818181818191E-2</v>
      </c>
      <c r="H56" s="155">
        <f t="shared" si="22"/>
        <v>0.1</v>
      </c>
      <c r="I56" s="155">
        <f t="shared" si="22"/>
        <v>0.1</v>
      </c>
      <c r="J56" s="155">
        <f t="shared" si="22"/>
        <v>0.1</v>
      </c>
    </row>
    <row r="57" spans="2:10" x14ac:dyDescent="0.25">
      <c r="B57" t="s">
        <v>336</v>
      </c>
      <c r="F57" s="155">
        <f t="shared" ref="F57:J57" si="23">F52/F$53</f>
        <v>0.22261484098939929</v>
      </c>
      <c r="G57" s="155">
        <f t="shared" si="23"/>
        <v>0.47727272727272735</v>
      </c>
      <c r="H57" s="155">
        <f t="shared" si="23"/>
        <v>0.7</v>
      </c>
      <c r="I57" s="155">
        <f t="shared" si="23"/>
        <v>0.7</v>
      </c>
      <c r="J57" s="155">
        <f t="shared" si="23"/>
        <v>0.7</v>
      </c>
    </row>
    <row r="61" spans="2:10" x14ac:dyDescent="0.25">
      <c r="B61" s="3" t="s">
        <v>485</v>
      </c>
    </row>
    <row r="62" spans="2:10" x14ac:dyDescent="0.25">
      <c r="B62" t="s">
        <v>476</v>
      </c>
      <c r="F62" s="189">
        <f>F11*F34</f>
        <v>4.2048000000000005</v>
      </c>
      <c r="G62" s="189">
        <f>G11*G34</f>
        <v>3.7843200000000006</v>
      </c>
      <c r="H62" s="189">
        <f>H11*H34</f>
        <v>2.2705920000000002</v>
      </c>
      <c r="I62" s="189">
        <f>I11*I34</f>
        <v>2.2705920000000002</v>
      </c>
      <c r="J62" s="189">
        <f>J11*J34</f>
        <v>2.2705920000000002</v>
      </c>
    </row>
    <row r="63" spans="2:10" x14ac:dyDescent="0.25">
      <c r="B63" t="s">
        <v>477</v>
      </c>
      <c r="F63" s="189">
        <f>F21*F35</f>
        <v>1.2614399999999999</v>
      </c>
      <c r="G63" s="189">
        <f>G21*G35</f>
        <v>1.1352960000000001</v>
      </c>
      <c r="H63" s="189">
        <f>H21*H35</f>
        <v>1.1352960000000001</v>
      </c>
      <c r="I63" s="189">
        <f>I21*I35</f>
        <v>1.1352960000000001</v>
      </c>
      <c r="J63" s="189">
        <f>J21*J35</f>
        <v>1.1352960000000001</v>
      </c>
    </row>
    <row r="64" spans="2:10" x14ac:dyDescent="0.25">
      <c r="B64" t="s">
        <v>336</v>
      </c>
      <c r="F64" s="189">
        <f>F31*F36</f>
        <v>7.9470719999999995</v>
      </c>
      <c r="G64" s="189">
        <f>G31*G36</f>
        <v>7.9470719999999995</v>
      </c>
      <c r="H64" s="189">
        <f>H31*H36</f>
        <v>7.9470719999999995</v>
      </c>
      <c r="I64" s="189">
        <f>I31*I36</f>
        <v>7.9470719999999995</v>
      </c>
      <c r="J64" s="189">
        <f>J31*J36</f>
        <v>7.9470719999999995</v>
      </c>
    </row>
    <row r="65" spans="2:10" x14ac:dyDescent="0.25">
      <c r="B65" t="s">
        <v>38</v>
      </c>
      <c r="F65" s="189">
        <f>SUM(F62:F64)</f>
        <v>13.413312000000001</v>
      </c>
      <c r="G65" s="189">
        <f>SUM(G62:G64)</f>
        <v>12.866688</v>
      </c>
      <c r="H65" s="189">
        <f>SUM(H62:H64)</f>
        <v>11.352959999999999</v>
      </c>
      <c r="I65" s="189">
        <f>SUM(I62:I64)</f>
        <v>11.352959999999999</v>
      </c>
      <c r="J65" s="189">
        <f>SUM(J62:J64)</f>
        <v>11.352959999999999</v>
      </c>
    </row>
    <row r="66" spans="2:10" x14ac:dyDescent="0.25">
      <c r="F66" s="189"/>
      <c r="G66" s="189"/>
      <c r="H66" s="189"/>
      <c r="I66" s="189"/>
      <c r="J66" s="189"/>
    </row>
    <row r="67" spans="2:10" x14ac:dyDescent="0.25">
      <c r="B67" t="s">
        <v>476</v>
      </c>
      <c r="F67" s="197">
        <f>F62/F65</f>
        <v>0.31347962382445144</v>
      </c>
      <c r="G67" s="197">
        <f>G62/G65</f>
        <v>0.29411764705882359</v>
      </c>
      <c r="H67" s="197">
        <f>H62/H65</f>
        <v>0.2</v>
      </c>
      <c r="I67" s="197">
        <f>I62/I65</f>
        <v>0.2</v>
      </c>
      <c r="J67" s="197">
        <f>J62/J65</f>
        <v>0.2</v>
      </c>
    </row>
    <row r="68" spans="2:10" x14ac:dyDescent="0.25">
      <c r="B68" t="s">
        <v>477</v>
      </c>
      <c r="F68" s="197">
        <f>F63/F65</f>
        <v>9.40438871473354E-2</v>
      </c>
      <c r="G68" s="197">
        <f>G63/G65</f>
        <v>8.8235294117647065E-2</v>
      </c>
      <c r="H68" s="197">
        <f>H63/H65</f>
        <v>0.1</v>
      </c>
      <c r="I68" s="197">
        <f>I63/I65</f>
        <v>0.1</v>
      </c>
      <c r="J68" s="197">
        <f>J63/J65</f>
        <v>0.1</v>
      </c>
    </row>
    <row r="69" spans="2:10" x14ac:dyDescent="0.25">
      <c r="B69" t="s">
        <v>336</v>
      </c>
      <c r="F69" s="197">
        <f>F64/F65</f>
        <v>0.59247648902821304</v>
      </c>
      <c r="G69" s="197">
        <f>G64/G65</f>
        <v>0.61764705882352933</v>
      </c>
      <c r="H69" s="197">
        <f>H64/H65</f>
        <v>0.7</v>
      </c>
      <c r="I69" s="197">
        <f>I64/I65</f>
        <v>0.7</v>
      </c>
      <c r="J69" s="197">
        <f>J64/J65</f>
        <v>0.7</v>
      </c>
    </row>
    <row r="71" spans="2:10" x14ac:dyDescent="0.25">
      <c r="B71" t="s">
        <v>495</v>
      </c>
      <c r="F71" s="192">
        <f>F65*Conversion!$C$11</f>
        <v>4.3064999999999998</v>
      </c>
      <c r="G71" s="192">
        <f>G65*Conversion!$C$11</f>
        <v>4.1309999999999993</v>
      </c>
      <c r="H71" s="192">
        <f>H65*Conversion!$C$11</f>
        <v>3.6449999999999996</v>
      </c>
      <c r="I71" s="192">
        <f>I65*Conversion!$C$11</f>
        <v>3.6449999999999996</v>
      </c>
      <c r="J71" s="192">
        <f>J65*Conversion!$C$11</f>
        <v>3.6449999999999996</v>
      </c>
    </row>
    <row r="73" spans="2:10" x14ac:dyDescent="0.25">
      <c r="B73" t="s">
        <v>352</v>
      </c>
      <c r="C73" s="190">
        <f>IRR(E73:J73)</f>
        <v>6.7144868660679702E-2</v>
      </c>
      <c r="E73" s="187">
        <f>-'GB300 '!E67</f>
        <v>-44768.83251028807</v>
      </c>
      <c r="F73" s="187">
        <f>F65*1000-'ROIC Dashboard'!$K$14-'ROIC Dashboard'!$L$14</f>
        <v>12106.712000000001</v>
      </c>
      <c r="G73" s="187">
        <f>G65*1000-'ROIC Dashboard'!$K$14-'ROIC Dashboard'!$L$14</f>
        <v>11560.088</v>
      </c>
      <c r="H73" s="187">
        <f>H65*1000-'ROIC Dashboard'!$K$14-'ROIC Dashboard'!$L$14</f>
        <v>10046.359999999999</v>
      </c>
      <c r="I73" s="187">
        <f>I65*1000-'ROIC Dashboard'!$K$14-'ROIC Dashboard'!$L$14</f>
        <v>10046.359999999999</v>
      </c>
      <c r="J73" s="187">
        <f>J65*1000-'ROIC Dashboard'!$K$14-'ROIC Dashboard'!$L$14</f>
        <v>10046.359999999999</v>
      </c>
    </row>
  </sheetData>
  <hyperlinks>
    <hyperlink ref="O4" r:id="rId1" display="https://newsletter.semianalysis.com/p/are-open-models-catching-up" xr:uid="{79FE7021-BC08-4393-9C50-B0D791B69DF2}"/>
  </hyperlinks>
  <pageMargins left="0.7" right="0.7" top="0.75" bottom="0.75" header="0.3" footer="0.3"/>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7DAB6-D1E1-4325-B19A-CA39BF0EE7D1}">
  <dimension ref="B1:J42"/>
  <sheetViews>
    <sheetView topLeftCell="A5" workbookViewId="0">
      <selection activeCell="G12" sqref="G12"/>
    </sheetView>
  </sheetViews>
  <sheetFormatPr defaultRowHeight="15" x14ac:dyDescent="0.25"/>
  <cols>
    <col min="5" max="5" width="9.28515625" bestFit="1" customWidth="1"/>
    <col min="6" max="6" width="19.140625" bestFit="1" customWidth="1"/>
    <col min="7" max="7" width="11.5703125" bestFit="1" customWidth="1"/>
    <col min="8" max="10" width="10.5703125" bestFit="1" customWidth="1"/>
  </cols>
  <sheetData>
    <row r="1" spans="2:10" x14ac:dyDescent="0.25">
      <c r="D1" s="3">
        <v>2024</v>
      </c>
      <c r="E1" s="3">
        <v>2025</v>
      </c>
      <c r="F1" s="3">
        <v>2026</v>
      </c>
      <c r="G1" s="3">
        <v>2027</v>
      </c>
      <c r="H1" s="3">
        <v>2028</v>
      </c>
      <c r="I1" s="3">
        <v>2029</v>
      </c>
      <c r="J1" s="3">
        <v>2030</v>
      </c>
    </row>
    <row r="2" spans="2:10" x14ac:dyDescent="0.25">
      <c r="B2" t="s">
        <v>504</v>
      </c>
    </row>
    <row r="3" spans="2:10" x14ac:dyDescent="0.25">
      <c r="C3" t="s">
        <v>472</v>
      </c>
      <c r="F3" s="202"/>
      <c r="G3" s="202">
        <f>300000/'GB300 '!E52</f>
        <v>0.67500000000000004</v>
      </c>
      <c r="H3" s="202">
        <f>G3</f>
        <v>0.67500000000000004</v>
      </c>
      <c r="I3" s="202">
        <f t="shared" ref="I3:J3" si="0">H3</f>
        <v>0.67500000000000004</v>
      </c>
      <c r="J3" s="202">
        <f t="shared" si="0"/>
        <v>0.67500000000000004</v>
      </c>
    </row>
    <row r="4" spans="2:10" x14ac:dyDescent="0.25">
      <c r="C4" t="s">
        <v>473</v>
      </c>
      <c r="F4" s="202"/>
      <c r="G4" s="202">
        <v>2</v>
      </c>
      <c r="H4" s="202">
        <v>2</v>
      </c>
      <c r="I4" s="202">
        <v>2</v>
      </c>
      <c r="J4" s="202">
        <v>2</v>
      </c>
    </row>
    <row r="5" spans="2:10" x14ac:dyDescent="0.25">
      <c r="C5" t="s">
        <v>474</v>
      </c>
      <c r="F5" s="202"/>
      <c r="G5" s="202">
        <f>Oracle!G5</f>
        <v>4</v>
      </c>
      <c r="H5" s="202">
        <f>Oracle!H5</f>
        <v>4.5</v>
      </c>
      <c r="I5" s="202">
        <f>Oracle!I5</f>
        <v>4.5</v>
      </c>
      <c r="J5" s="202">
        <f>Oracle!J5</f>
        <v>4.5</v>
      </c>
    </row>
    <row r="6" spans="2:10" x14ac:dyDescent="0.25">
      <c r="C6" t="s">
        <v>494</v>
      </c>
      <c r="F6" s="202"/>
      <c r="G6" s="202">
        <v>5</v>
      </c>
      <c r="H6" s="202">
        <f>G6</f>
        <v>5</v>
      </c>
      <c r="I6" s="202">
        <f t="shared" ref="I6:J6" si="1">H6</f>
        <v>5</v>
      </c>
      <c r="J6" s="202">
        <f t="shared" si="1"/>
        <v>5</v>
      </c>
    </row>
    <row r="7" spans="2:10" x14ac:dyDescent="0.25">
      <c r="C7" t="s">
        <v>37</v>
      </c>
      <c r="F7" s="202"/>
      <c r="G7" s="202">
        <v>0</v>
      </c>
      <c r="H7" s="202">
        <v>0</v>
      </c>
      <c r="I7" s="202">
        <v>0</v>
      </c>
      <c r="J7" s="202">
        <v>0</v>
      </c>
    </row>
    <row r="8" spans="2:10" x14ac:dyDescent="0.25">
      <c r="B8" t="s">
        <v>38</v>
      </c>
      <c r="F8" s="202">
        <v>3</v>
      </c>
      <c r="G8" s="202">
        <f>SUM(G3:G7)</f>
        <v>11.675000000000001</v>
      </c>
      <c r="H8" s="202">
        <f t="shared" ref="H8:J8" si="2">SUM(H3:H7)</f>
        <v>12.175000000000001</v>
      </c>
      <c r="I8" s="202">
        <f t="shared" si="2"/>
        <v>12.175000000000001</v>
      </c>
      <c r="J8" s="202">
        <f t="shared" si="2"/>
        <v>12.175000000000001</v>
      </c>
    </row>
    <row r="10" spans="2:10" x14ac:dyDescent="0.25">
      <c r="B10" t="s">
        <v>488</v>
      </c>
    </row>
    <row r="11" spans="2:10" x14ac:dyDescent="0.25">
      <c r="C11" t="s">
        <v>489</v>
      </c>
      <c r="E11" s="190">
        <v>0.1</v>
      </c>
      <c r="F11" s="190">
        <v>0.1</v>
      </c>
      <c r="G11" s="190">
        <v>0.3</v>
      </c>
      <c r="H11" s="190">
        <v>0.1</v>
      </c>
      <c r="I11" s="190">
        <v>0.1</v>
      </c>
      <c r="J11" s="190">
        <v>0.1</v>
      </c>
    </row>
    <row r="12" spans="2:10" x14ac:dyDescent="0.25">
      <c r="C12" t="s">
        <v>490</v>
      </c>
      <c r="E12" s="190">
        <v>0.1</v>
      </c>
      <c r="F12" s="190">
        <v>0.1</v>
      </c>
      <c r="G12" s="190">
        <v>0.1</v>
      </c>
      <c r="H12" s="190">
        <v>0.1</v>
      </c>
      <c r="I12" s="190">
        <v>0.1</v>
      </c>
      <c r="J12" s="190">
        <v>0.1</v>
      </c>
    </row>
    <row r="13" spans="2:10" x14ac:dyDescent="0.25">
      <c r="C13" t="s">
        <v>491</v>
      </c>
      <c r="E13" s="190">
        <f>1-E14-E12-E11</f>
        <v>0.60000000000000009</v>
      </c>
      <c r="F13" s="190">
        <f t="shared" ref="F13:J13" si="3">1-F14-F12-F11</f>
        <v>0.60000000000000009</v>
      </c>
      <c r="G13" s="190">
        <f t="shared" si="3"/>
        <v>0.40000000000000008</v>
      </c>
      <c r="H13" s="190">
        <f t="shared" si="3"/>
        <v>0.60000000000000009</v>
      </c>
      <c r="I13" s="190">
        <f t="shared" si="3"/>
        <v>0.60000000000000009</v>
      </c>
      <c r="J13" s="190">
        <f t="shared" si="3"/>
        <v>0.60000000000000009</v>
      </c>
    </row>
    <row r="14" spans="2:10" x14ac:dyDescent="0.25">
      <c r="C14" t="s">
        <v>492</v>
      </c>
      <c r="E14" s="190">
        <v>0.2</v>
      </c>
      <c r="F14" s="190">
        <v>0.2</v>
      </c>
      <c r="G14" s="190">
        <v>0.2</v>
      </c>
      <c r="H14" s="190">
        <v>0.2</v>
      </c>
      <c r="I14" s="190">
        <v>0.2</v>
      </c>
      <c r="J14" s="190">
        <v>0.2</v>
      </c>
    </row>
    <row r="16" spans="2:10" x14ac:dyDescent="0.25">
      <c r="B16" t="s">
        <v>371</v>
      </c>
    </row>
    <row r="17" spans="2:10" x14ac:dyDescent="0.25">
      <c r="C17" t="s">
        <v>489</v>
      </c>
      <c r="G17" s="188">
        <f>G8*G11*'Model unit economics'!F11*1000</f>
        <v>73636.56</v>
      </c>
    </row>
    <row r="18" spans="2:10" x14ac:dyDescent="0.25">
      <c r="C18" t="s">
        <v>490</v>
      </c>
      <c r="G18" s="188">
        <f>G8*G12*'Model unit economics'!F21*1000</f>
        <v>14727.312</v>
      </c>
    </row>
    <row r="19" spans="2:10" x14ac:dyDescent="0.25">
      <c r="C19" t="s">
        <v>491</v>
      </c>
      <c r="G19" s="188">
        <f>G8*G13*'Model unit economics'!F31*1000</f>
        <v>53018.323200000006</v>
      </c>
    </row>
    <row r="20" spans="2:10" x14ac:dyDescent="0.25">
      <c r="B20" t="s">
        <v>38</v>
      </c>
      <c r="G20" s="188">
        <f>SUM(G17:G19)</f>
        <v>141382.19520000002</v>
      </c>
    </row>
    <row r="22" spans="2:10" x14ac:dyDescent="0.25">
      <c r="B22" t="s">
        <v>493</v>
      </c>
    </row>
    <row r="23" spans="2:10" x14ac:dyDescent="0.25">
      <c r="C23" t="s">
        <v>1</v>
      </c>
      <c r="F23" s="187">
        <f>Amazon!F60+Amazon!F61</f>
        <v>0</v>
      </c>
      <c r="G23" s="187">
        <f>Amazon!G60+Amazon!G61</f>
        <v>17928.571428571428</v>
      </c>
      <c r="H23" s="187">
        <f>Amazon!H60+Amazon!H61</f>
        <v>17928.571428571428</v>
      </c>
      <c r="I23" s="187">
        <f>Amazon!I60+Amazon!I61</f>
        <v>17928.571428571428</v>
      </c>
      <c r="J23" s="187">
        <f>Amazon!J60+Amazon!J61</f>
        <v>17928.571428571428</v>
      </c>
    </row>
    <row r="24" spans="2:10" x14ac:dyDescent="0.25">
      <c r="C24" t="s">
        <v>475</v>
      </c>
      <c r="E24" s="187">
        <f>Oracle!E11</f>
        <v>0</v>
      </c>
      <c r="F24" s="187">
        <f>Oracle!F11</f>
        <v>22222.222222222223</v>
      </c>
      <c r="G24" s="187">
        <f>Oracle!G11</f>
        <v>44444.444444444445</v>
      </c>
      <c r="H24" s="187">
        <f>Oracle!H11</f>
        <v>50000</v>
      </c>
      <c r="I24" s="187">
        <f>Oracle!I11</f>
        <v>50000</v>
      </c>
      <c r="J24" s="187">
        <f>Oracle!J11</f>
        <v>50000</v>
      </c>
    </row>
    <row r="25" spans="2:10" x14ac:dyDescent="0.25">
      <c r="C25" t="s">
        <v>34</v>
      </c>
      <c r="F25" s="187">
        <f>Microsoft!F3</f>
        <v>41666.666666666664</v>
      </c>
      <c r="G25" s="187">
        <f>Microsoft!G3</f>
        <v>41666.666666666664</v>
      </c>
      <c r="H25" s="187">
        <f>Microsoft!H3</f>
        <v>41666.666666666664</v>
      </c>
      <c r="I25" s="187">
        <f>Microsoft!I3</f>
        <v>41666.666666666664</v>
      </c>
      <c r="J25" s="187">
        <f>Microsoft!J3</f>
        <v>41666.666666666664</v>
      </c>
    </row>
    <row r="26" spans="2:10" x14ac:dyDescent="0.25">
      <c r="C26" t="s">
        <v>37</v>
      </c>
    </row>
    <row r="27" spans="2:10" x14ac:dyDescent="0.25">
      <c r="B27" t="s">
        <v>38</v>
      </c>
      <c r="F27" s="188">
        <f>SUM(F23:F26)</f>
        <v>63888.888888888891</v>
      </c>
      <c r="G27" s="188">
        <f>SUM(G23:G26)</f>
        <v>104039.68253968254</v>
      </c>
      <c r="H27" s="188">
        <f>SUM(H23:H26)</f>
        <v>109595.23809523808</v>
      </c>
      <c r="I27" s="188">
        <f>SUM(I23:I26)</f>
        <v>109595.23809523808</v>
      </c>
      <c r="J27" s="188">
        <f>SUM(J23:J26)</f>
        <v>109595.23809523808</v>
      </c>
    </row>
    <row r="28" spans="2:10" x14ac:dyDescent="0.25">
      <c r="G28" s="188">
        <f>G20-G27</f>
        <v>37342.512660317472</v>
      </c>
    </row>
    <row r="29" spans="2:10" x14ac:dyDescent="0.25">
      <c r="B29" t="s">
        <v>328</v>
      </c>
      <c r="F29" s="15">
        <f>'GB300 '!E52</f>
        <v>444444.44444444444</v>
      </c>
    </row>
    <row r="30" spans="2:10" x14ac:dyDescent="0.25">
      <c r="B30" t="s">
        <v>331</v>
      </c>
      <c r="F30">
        <f>'Rental rates'!D3</f>
        <v>5.65</v>
      </c>
    </row>
    <row r="31" spans="2:10" x14ac:dyDescent="0.25">
      <c r="B31" t="s">
        <v>333</v>
      </c>
      <c r="F31">
        <f>24*365</f>
        <v>8760</v>
      </c>
    </row>
    <row r="32" spans="2:10" x14ac:dyDescent="0.25">
      <c r="B32" t="s">
        <v>332</v>
      </c>
      <c r="F32" s="187">
        <f>F29*F30*F31/1000000</f>
        <v>21997.333333333332</v>
      </c>
    </row>
    <row r="34" spans="2:6" x14ac:dyDescent="0.25">
      <c r="B34" s="3" t="s">
        <v>336</v>
      </c>
    </row>
    <row r="35" spans="2:6" x14ac:dyDescent="0.25">
      <c r="B35" t="s">
        <v>334</v>
      </c>
      <c r="F35">
        <v>10000</v>
      </c>
    </row>
    <row r="36" spans="2:6" x14ac:dyDescent="0.25">
      <c r="B36" t="s">
        <v>335</v>
      </c>
      <c r="F36">
        <f>60*60*F31</f>
        <v>31536000</v>
      </c>
    </row>
    <row r="37" spans="2:6" x14ac:dyDescent="0.25">
      <c r="B37" t="s">
        <v>337</v>
      </c>
      <c r="F37" s="187">
        <f>F35*F36/1000000</f>
        <v>315360</v>
      </c>
    </row>
    <row r="38" spans="2:6" x14ac:dyDescent="0.25">
      <c r="B38" t="s">
        <v>338</v>
      </c>
      <c r="F38" s="192">
        <v>2</v>
      </c>
    </row>
    <row r="39" spans="2:6" x14ac:dyDescent="0.25">
      <c r="B39" t="s">
        <v>339</v>
      </c>
      <c r="F39" s="188">
        <f>F37*F38</f>
        <v>630720</v>
      </c>
    </row>
    <row r="40" spans="2:6" x14ac:dyDescent="0.25">
      <c r="B40" t="s">
        <v>340</v>
      </c>
      <c r="F40" s="15">
        <f>F29</f>
        <v>444444.44444444444</v>
      </c>
    </row>
    <row r="41" spans="2:6" x14ac:dyDescent="0.25">
      <c r="B41" t="s">
        <v>406</v>
      </c>
      <c r="F41" s="189">
        <f>F39*F40/1000000000</f>
        <v>280.32</v>
      </c>
    </row>
    <row r="42" spans="2:6" x14ac:dyDescent="0.25">
      <c r="F42" s="187"/>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74348-0ABC-4F38-A6BF-3753ABAC26D3}">
  <dimension ref="B1:J11"/>
  <sheetViews>
    <sheetView workbookViewId="0">
      <selection activeCell="G23" sqref="G23"/>
    </sheetView>
  </sheetViews>
  <sheetFormatPr defaultRowHeight="15" x14ac:dyDescent="0.25"/>
  <cols>
    <col min="5" max="5" width="9.42578125" bestFit="1" customWidth="1"/>
    <col min="6" max="6" width="11.7109375" bestFit="1" customWidth="1"/>
    <col min="7" max="8" width="13.42578125" bestFit="1" customWidth="1"/>
    <col min="9" max="10" width="10.5703125" bestFit="1" customWidth="1"/>
  </cols>
  <sheetData>
    <row r="1" spans="2:10" x14ac:dyDescent="0.25">
      <c r="D1" s="3">
        <v>2024</v>
      </c>
      <c r="E1" s="3">
        <v>2025</v>
      </c>
      <c r="F1" s="3">
        <v>2026</v>
      </c>
      <c r="G1" s="3">
        <v>2027</v>
      </c>
      <c r="H1" s="3">
        <v>2028</v>
      </c>
      <c r="I1" s="3">
        <v>2029</v>
      </c>
      <c r="J1" s="3">
        <v>2030</v>
      </c>
    </row>
    <row r="2" spans="2:10" x14ac:dyDescent="0.25">
      <c r="B2" t="s">
        <v>475</v>
      </c>
    </row>
    <row r="3" spans="2:10" x14ac:dyDescent="0.25">
      <c r="B3" t="s">
        <v>497</v>
      </c>
      <c r="E3">
        <v>0</v>
      </c>
      <c r="F3">
        <v>2</v>
      </c>
      <c r="G3">
        <v>2</v>
      </c>
      <c r="H3">
        <v>0.5</v>
      </c>
      <c r="I3">
        <v>0</v>
      </c>
      <c r="J3">
        <v>0</v>
      </c>
    </row>
    <row r="4" spans="2:10" x14ac:dyDescent="0.25">
      <c r="B4" t="s">
        <v>498</v>
      </c>
      <c r="F4">
        <f>F3*'GB300 '!E52</f>
        <v>888888.88888888888</v>
      </c>
      <c r="G4">
        <f>G3*'Vera Rubin'!$E$52</f>
        <v>598752.59875259863</v>
      </c>
      <c r="H4">
        <f>H3*'Vera Rubin'!$E$52</f>
        <v>149688.14968814966</v>
      </c>
      <c r="I4">
        <f>I3*'Vera Rubin'!$E$52</f>
        <v>0</v>
      </c>
      <c r="J4">
        <f>J3*'Vera Rubin'!$E$52</f>
        <v>0</v>
      </c>
    </row>
    <row r="5" spans="2:10" x14ac:dyDescent="0.25">
      <c r="B5" t="s">
        <v>496</v>
      </c>
      <c r="E5">
        <v>0</v>
      </c>
      <c r="F5">
        <f>E3+F3</f>
        <v>2</v>
      </c>
      <c r="G5">
        <f>F5+G3</f>
        <v>4</v>
      </c>
      <c r="H5">
        <f>G5+H3</f>
        <v>4.5</v>
      </c>
      <c r="I5">
        <f>H5+I3</f>
        <v>4.5</v>
      </c>
      <c r="J5">
        <f>I5+J3</f>
        <v>4.5</v>
      </c>
    </row>
    <row r="6" spans="2:10" x14ac:dyDescent="0.25">
      <c r="B6" t="s">
        <v>499</v>
      </c>
      <c r="E6" s="187"/>
      <c r="F6" s="187">
        <f>F4</f>
        <v>888888.88888888888</v>
      </c>
      <c r="G6" s="187"/>
      <c r="H6" s="187"/>
    </row>
    <row r="7" spans="2:10" x14ac:dyDescent="0.25">
      <c r="B7" t="s">
        <v>500</v>
      </c>
      <c r="G7" s="187">
        <f>G4</f>
        <v>598752.59875259863</v>
      </c>
      <c r="H7" s="187">
        <f>G7+H4</f>
        <v>748440.74844074831</v>
      </c>
    </row>
    <row r="9" spans="2:10" x14ac:dyDescent="0.25">
      <c r="B9" t="s">
        <v>501</v>
      </c>
      <c r="D9">
        <f>50000/4.5</f>
        <v>11111.111111111111</v>
      </c>
    </row>
    <row r="11" spans="2:10" x14ac:dyDescent="0.25">
      <c r="B11" t="s">
        <v>502</v>
      </c>
      <c r="E11" s="187">
        <f>$D$9*E5</f>
        <v>0</v>
      </c>
      <c r="F11" s="187">
        <f t="shared" ref="F11:H11" si="0">$D$9*F5</f>
        <v>22222.222222222223</v>
      </c>
      <c r="G11" s="187">
        <f t="shared" si="0"/>
        <v>44444.444444444445</v>
      </c>
      <c r="H11" s="187">
        <f t="shared" si="0"/>
        <v>50000</v>
      </c>
      <c r="I11" s="187">
        <f>H11</f>
        <v>50000</v>
      </c>
      <c r="J11" s="187">
        <f>I11</f>
        <v>50000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87B48-BD15-483B-A3EC-FC42AA56F5AF}">
  <dimension ref="A1"/>
  <sheetViews>
    <sheetView workbookViewId="0">
      <selection activeCell="L36" sqref="L36"/>
    </sheetView>
  </sheetViews>
  <sheetFormatPr defaultRowHeight="15" x14ac:dyDescent="0.25"/>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562A3-CF6C-4C6B-B374-B60A23ABD7D5}">
  <dimension ref="B1:S68"/>
  <sheetViews>
    <sheetView topLeftCell="A13" workbookViewId="0">
      <selection activeCell="G32" sqref="G32"/>
    </sheetView>
  </sheetViews>
  <sheetFormatPr defaultRowHeight="15" x14ac:dyDescent="0.25"/>
  <cols>
    <col min="7" max="7" width="10.5703125" bestFit="1" customWidth="1"/>
    <col min="8" max="8" width="18" bestFit="1" customWidth="1"/>
    <col min="13" max="13" width="11.5703125" bestFit="1" customWidth="1"/>
  </cols>
  <sheetData>
    <row r="1" spans="2:10" x14ac:dyDescent="0.25">
      <c r="D1" s="3">
        <v>2024</v>
      </c>
      <c r="E1" s="3">
        <v>2025</v>
      </c>
      <c r="F1" s="3">
        <v>2026</v>
      </c>
      <c r="G1" s="3">
        <v>2027</v>
      </c>
      <c r="H1" s="3">
        <v>2028</v>
      </c>
      <c r="I1" s="3">
        <v>2029</v>
      </c>
      <c r="J1" s="3">
        <v>2030</v>
      </c>
    </row>
    <row r="2" spans="2:10" x14ac:dyDescent="0.25">
      <c r="D2" s="3"/>
      <c r="E2" s="3"/>
      <c r="F2" s="3"/>
      <c r="G2" s="3"/>
      <c r="H2" s="3"/>
      <c r="I2" s="3"/>
      <c r="J2" s="3"/>
    </row>
    <row r="3" spans="2:10" x14ac:dyDescent="0.25">
      <c r="B3" t="s">
        <v>368</v>
      </c>
      <c r="D3" s="3"/>
      <c r="E3" s="3"/>
      <c r="F3" s="3"/>
      <c r="G3" s="3"/>
      <c r="H3" s="3"/>
      <c r="I3" s="3"/>
      <c r="J3" s="3"/>
    </row>
    <row r="4" spans="2:10" x14ac:dyDescent="0.25">
      <c r="D4" s="3"/>
      <c r="E4" s="3"/>
      <c r="F4" s="3"/>
      <c r="G4" s="3"/>
      <c r="H4" s="3"/>
      <c r="I4" s="3"/>
      <c r="J4" s="3"/>
    </row>
    <row r="5" spans="2:10" x14ac:dyDescent="0.25">
      <c r="B5" s="3" t="s">
        <v>374</v>
      </c>
      <c r="D5" s="3"/>
      <c r="E5" s="3"/>
      <c r="F5" s="3"/>
      <c r="G5" s="3"/>
      <c r="H5" s="3"/>
      <c r="I5" s="3"/>
      <c r="J5" s="3"/>
    </row>
    <row r="6" spans="2:10" x14ac:dyDescent="0.25">
      <c r="D6" s="3"/>
      <c r="E6" s="3"/>
      <c r="F6" s="3"/>
      <c r="G6" s="3"/>
      <c r="H6" s="3"/>
      <c r="I6" s="3"/>
      <c r="J6" s="3"/>
    </row>
    <row r="7" spans="2:10" x14ac:dyDescent="0.25">
      <c r="B7" t="s">
        <v>323</v>
      </c>
      <c r="D7" s="3"/>
      <c r="E7" s="3"/>
      <c r="F7" s="3"/>
      <c r="G7" s="3"/>
      <c r="H7" s="3"/>
      <c r="I7" s="3"/>
      <c r="J7" s="3"/>
    </row>
    <row r="8" spans="2:10" x14ac:dyDescent="0.25">
      <c r="B8" t="s">
        <v>39</v>
      </c>
      <c r="E8">
        <f>D11</f>
        <v>1000000</v>
      </c>
      <c r="F8">
        <f t="shared" ref="F8:H8" si="0">E11</f>
        <v>2485000</v>
      </c>
      <c r="G8">
        <f t="shared" si="0"/>
        <v>4185000</v>
      </c>
      <c r="H8">
        <f t="shared" si="0"/>
        <v>6565000</v>
      </c>
    </row>
    <row r="9" spans="2:10" x14ac:dyDescent="0.25">
      <c r="C9" t="s">
        <v>324</v>
      </c>
      <c r="E9" s="15">
        <f>'Chip sales'!F70</f>
        <v>1485000</v>
      </c>
      <c r="F9" s="15">
        <f>'Chip sales'!G70</f>
        <v>1700000</v>
      </c>
      <c r="G9" s="15">
        <f>'Chip sales'!H70</f>
        <v>2380000</v>
      </c>
      <c r="H9" s="15">
        <f>'Chip sales'!I70</f>
        <v>3000000</v>
      </c>
      <c r="I9" s="15"/>
    </row>
    <row r="10" spans="2:10" x14ac:dyDescent="0.25">
      <c r="C10" t="s">
        <v>325</v>
      </c>
      <c r="E10">
        <v>0</v>
      </c>
      <c r="F10">
        <v>0</v>
      </c>
      <c r="G10">
        <v>0</v>
      </c>
      <c r="H10">
        <v>0</v>
      </c>
    </row>
    <row r="11" spans="2:10" x14ac:dyDescent="0.25">
      <c r="B11" t="s">
        <v>326</v>
      </c>
      <c r="D11">
        <v>1000000</v>
      </c>
      <c r="E11" s="15">
        <f>SUM(E8:E10)</f>
        <v>2485000</v>
      </c>
      <c r="F11" s="15">
        <f t="shared" ref="F11:H11" si="1">SUM(F8:F10)</f>
        <v>4185000</v>
      </c>
      <c r="G11" s="15">
        <f t="shared" si="1"/>
        <v>6565000</v>
      </c>
      <c r="H11" s="15">
        <f t="shared" si="1"/>
        <v>9565000</v>
      </c>
    </row>
    <row r="13" spans="2:10" x14ac:dyDescent="0.25">
      <c r="B13" t="s">
        <v>327</v>
      </c>
    </row>
    <row r="14" spans="2:10" x14ac:dyDescent="0.25">
      <c r="B14" t="s">
        <v>39</v>
      </c>
      <c r="E14">
        <f>D17</f>
        <v>200000</v>
      </c>
      <c r="F14">
        <f t="shared" ref="F14:H14" si="2">E17</f>
        <v>270000</v>
      </c>
      <c r="G14">
        <f t="shared" si="2"/>
        <v>270000</v>
      </c>
      <c r="H14">
        <f t="shared" si="2"/>
        <v>270000</v>
      </c>
    </row>
    <row r="15" spans="2:10" x14ac:dyDescent="0.25">
      <c r="C15" t="s">
        <v>324</v>
      </c>
      <c r="E15">
        <f>'Chip sales'!F8</f>
        <v>70000</v>
      </c>
      <c r="F15">
        <f>'Chip sales'!G8</f>
        <v>0</v>
      </c>
      <c r="G15">
        <f>'Chip sales'!H8</f>
        <v>0</v>
      </c>
      <c r="H15">
        <f>'Chip sales'!I8</f>
        <v>0</v>
      </c>
    </row>
    <row r="16" spans="2:10" x14ac:dyDescent="0.25">
      <c r="C16" t="s">
        <v>325</v>
      </c>
      <c r="E16">
        <v>0</v>
      </c>
      <c r="F16">
        <v>0</v>
      </c>
      <c r="G16">
        <v>0</v>
      </c>
      <c r="H16">
        <v>0</v>
      </c>
    </row>
    <row r="17" spans="2:11" x14ac:dyDescent="0.25">
      <c r="B17" t="s">
        <v>326</v>
      </c>
      <c r="D17">
        <v>200000</v>
      </c>
      <c r="E17" s="15">
        <f>SUM(E14:E16)</f>
        <v>270000</v>
      </c>
      <c r="F17" s="15">
        <f t="shared" ref="F17" si="3">SUM(F14:F16)</f>
        <v>270000</v>
      </c>
      <c r="G17" s="15">
        <f t="shared" ref="G17" si="4">SUM(G14:G16)</f>
        <v>270000</v>
      </c>
      <c r="H17" s="15">
        <f t="shared" ref="H17" si="5">SUM(H14:H16)</f>
        <v>270000</v>
      </c>
    </row>
    <row r="19" spans="2:11" x14ac:dyDescent="0.25">
      <c r="B19" t="s">
        <v>328</v>
      </c>
    </row>
    <row r="20" spans="2:11" x14ac:dyDescent="0.25">
      <c r="B20" t="s">
        <v>39</v>
      </c>
      <c r="E20">
        <f>D23</f>
        <v>200000</v>
      </c>
      <c r="F20">
        <f t="shared" ref="F20:H20" si="6">E23</f>
        <v>480000</v>
      </c>
      <c r="G20">
        <f t="shared" si="6"/>
        <v>1000000</v>
      </c>
      <c r="H20">
        <f t="shared" si="6"/>
        <v>1187500</v>
      </c>
    </row>
    <row r="21" spans="2:11" x14ac:dyDescent="0.25">
      <c r="C21" t="s">
        <v>324</v>
      </c>
      <c r="E21">
        <f>'Chip sales'!F4+'Chip sales'!F7</f>
        <v>280000</v>
      </c>
      <c r="F21">
        <f>'Chip sales'!G4+'Chip sales'!G7</f>
        <v>520000</v>
      </c>
      <c r="G21">
        <f>'Chip sales'!H4+'Chip sales'!H7</f>
        <v>187500</v>
      </c>
      <c r="H21">
        <f>'Chip sales'!I4+'Chip sales'!I7</f>
        <v>0</v>
      </c>
    </row>
    <row r="22" spans="2:11" x14ac:dyDescent="0.25">
      <c r="C22" t="s">
        <v>325</v>
      </c>
      <c r="E22">
        <v>0</v>
      </c>
      <c r="F22">
        <v>0</v>
      </c>
      <c r="G22">
        <v>0</v>
      </c>
      <c r="H22">
        <v>0</v>
      </c>
    </row>
    <row r="23" spans="2:11" x14ac:dyDescent="0.25">
      <c r="B23" t="s">
        <v>326</v>
      </c>
      <c r="D23">
        <v>200000</v>
      </c>
      <c r="E23" s="15">
        <f>SUM(E20:E22)</f>
        <v>480000</v>
      </c>
      <c r="F23" s="15">
        <f t="shared" ref="F23" si="7">SUM(F20:F22)</f>
        <v>1000000</v>
      </c>
      <c r="G23" s="15">
        <f t="shared" ref="G23" si="8">SUM(G20:G22)</f>
        <v>1187500</v>
      </c>
      <c r="H23" s="15">
        <f t="shared" ref="H23" si="9">SUM(H20:H22)</f>
        <v>1187500</v>
      </c>
    </row>
    <row r="25" spans="2:11" x14ac:dyDescent="0.25">
      <c r="B25" t="s">
        <v>329</v>
      </c>
    </row>
    <row r="26" spans="2:11" x14ac:dyDescent="0.25">
      <c r="B26" t="s">
        <v>39</v>
      </c>
      <c r="E26">
        <f>D29</f>
        <v>0</v>
      </c>
      <c r="F26">
        <f t="shared" ref="F26:H26" si="10">E29</f>
        <v>0</v>
      </c>
      <c r="G26">
        <f t="shared" si="10"/>
        <v>130000</v>
      </c>
      <c r="H26">
        <f t="shared" si="10"/>
        <v>692500</v>
      </c>
    </row>
    <row r="27" spans="2:11" x14ac:dyDescent="0.25">
      <c r="C27" t="s">
        <v>324</v>
      </c>
      <c r="E27">
        <f>'Chip sales'!F5+'Chip sales'!F6</f>
        <v>0</v>
      </c>
      <c r="F27">
        <f>'Chip sales'!G5+'Chip sales'!G6</f>
        <v>130000</v>
      </c>
      <c r="G27">
        <f>'Chip sales'!H5+'Chip sales'!H6</f>
        <v>562500</v>
      </c>
      <c r="H27">
        <f>'Chip sales'!I5+'Chip sales'!I6</f>
        <v>600000</v>
      </c>
    </row>
    <row r="28" spans="2:11" x14ac:dyDescent="0.25">
      <c r="C28" t="s">
        <v>325</v>
      </c>
      <c r="E28">
        <v>0</v>
      </c>
      <c r="F28">
        <v>0</v>
      </c>
      <c r="G28">
        <v>0</v>
      </c>
      <c r="H28">
        <v>0</v>
      </c>
    </row>
    <row r="29" spans="2:11" x14ac:dyDescent="0.25">
      <c r="B29" t="s">
        <v>326</v>
      </c>
      <c r="D29">
        <v>0</v>
      </c>
      <c r="E29" s="15">
        <f>SUM(E26:E28)</f>
        <v>0</v>
      </c>
      <c r="F29" s="15">
        <f t="shared" ref="F29" si="11">SUM(F26:F28)</f>
        <v>130000</v>
      </c>
      <c r="G29" s="15">
        <f t="shared" ref="G29" si="12">SUM(G26:G28)</f>
        <v>692500</v>
      </c>
      <c r="H29" s="15">
        <f t="shared" ref="H29" si="13">SUM(H26:H28)</f>
        <v>1292500</v>
      </c>
    </row>
    <row r="30" spans="2:11" x14ac:dyDescent="0.25">
      <c r="E30" s="15"/>
      <c r="F30" s="15"/>
      <c r="G30" s="15"/>
      <c r="H30" s="15"/>
    </row>
    <row r="31" spans="2:11" x14ac:dyDescent="0.25">
      <c r="B31" t="s">
        <v>377</v>
      </c>
      <c r="E31" s="15"/>
      <c r="F31" s="15"/>
      <c r="G31" s="15">
        <v>300000</v>
      </c>
      <c r="H31" s="15">
        <v>300000</v>
      </c>
    </row>
    <row r="32" spans="2:11" x14ac:dyDescent="0.25">
      <c r="B32" t="s">
        <v>376</v>
      </c>
      <c r="E32" s="15"/>
      <c r="F32" s="15"/>
      <c r="G32" s="15">
        <f>Trainium3!E53*2</f>
        <v>1538461.5384615383</v>
      </c>
      <c r="H32" s="15">
        <f>G32</f>
        <v>1538461.5384615383</v>
      </c>
      <c r="K32" s="191" t="s">
        <v>378</v>
      </c>
    </row>
    <row r="33" spans="2:19" x14ac:dyDescent="0.25">
      <c r="B33" t="s">
        <v>385</v>
      </c>
      <c r="E33" s="15"/>
      <c r="F33" s="15"/>
      <c r="G33" s="192">
        <f>(G60*1000000/G31)/(8760*0.8)</f>
        <v>2.5820830615351165</v>
      </c>
      <c r="H33" s="192">
        <f>(H60*1000000/H31)/(8760*0.8)</f>
        <v>2.5820830615351165</v>
      </c>
      <c r="K33" s="191"/>
    </row>
    <row r="34" spans="2:19" x14ac:dyDescent="0.25">
      <c r="B34" t="s">
        <v>382</v>
      </c>
      <c r="E34" s="15"/>
      <c r="F34" s="15"/>
      <c r="G34" s="192">
        <f>(G61*1000000/G32)/(8760*0.8)</f>
        <v>1.1593892694063928</v>
      </c>
      <c r="H34" s="192">
        <f>(H61*1000000/H32)/(8760*0.8)</f>
        <v>1.1593892694063928</v>
      </c>
    </row>
    <row r="35" spans="2:19" x14ac:dyDescent="0.25">
      <c r="E35" s="15"/>
      <c r="F35" s="15"/>
      <c r="G35" s="192"/>
      <c r="H35" s="192"/>
    </row>
    <row r="36" spans="2:19" x14ac:dyDescent="0.25">
      <c r="B36" t="s">
        <v>386</v>
      </c>
      <c r="E36" s="15"/>
      <c r="F36" s="15"/>
      <c r="G36" s="192"/>
      <c r="H36" s="193">
        <f>IRR(K36:S36)</f>
        <v>6.3221659194024227E-2</v>
      </c>
      <c r="K36">
        <f>-'GB300 '!E67*Amazon!$G$31/'GB300 '!$E$52</f>
        <v>-30218.961944444447</v>
      </c>
      <c r="L36" s="188">
        <f>G60-500</f>
        <v>4928.5714285714284</v>
      </c>
      <c r="M36" s="188">
        <f>L36</f>
        <v>4928.5714285714284</v>
      </c>
      <c r="N36" s="188">
        <f t="shared" ref="N36:S36" si="14">M36</f>
        <v>4928.5714285714284</v>
      </c>
      <c r="O36" s="188">
        <f t="shared" si="14"/>
        <v>4928.5714285714284</v>
      </c>
      <c r="P36" s="188">
        <f t="shared" si="14"/>
        <v>4928.5714285714284</v>
      </c>
      <c r="Q36" s="188">
        <f t="shared" si="14"/>
        <v>4928.5714285714284</v>
      </c>
      <c r="R36" s="188">
        <f t="shared" si="14"/>
        <v>4928.5714285714284</v>
      </c>
      <c r="S36" s="188">
        <f t="shared" si="14"/>
        <v>4928.5714285714284</v>
      </c>
    </row>
    <row r="37" spans="2:19" x14ac:dyDescent="0.25">
      <c r="B37" t="s">
        <v>383</v>
      </c>
      <c r="E37" s="15"/>
      <c r="F37" s="15"/>
      <c r="G37" s="192"/>
      <c r="H37" s="193">
        <f>IRR(K37:S37)</f>
        <v>0.20323198823214539</v>
      </c>
      <c r="K37">
        <f>-Trainium3!E68*2</f>
        <v>-41805.480769230766</v>
      </c>
      <c r="L37" s="188">
        <f>H61-1500</f>
        <v>11000</v>
      </c>
      <c r="M37" s="188">
        <f>L37</f>
        <v>11000</v>
      </c>
      <c r="N37" s="188">
        <f t="shared" ref="N37:S37" si="15">M37</f>
        <v>11000</v>
      </c>
      <c r="O37" s="188">
        <f t="shared" si="15"/>
        <v>11000</v>
      </c>
      <c r="P37" s="188">
        <f t="shared" si="15"/>
        <v>11000</v>
      </c>
      <c r="Q37" s="188">
        <f t="shared" si="15"/>
        <v>11000</v>
      </c>
      <c r="R37" s="188">
        <f t="shared" si="15"/>
        <v>11000</v>
      </c>
      <c r="S37" s="188">
        <f t="shared" si="15"/>
        <v>11000</v>
      </c>
    </row>
    <row r="38" spans="2:19" x14ac:dyDescent="0.25">
      <c r="E38" s="15"/>
      <c r="F38" s="15"/>
      <c r="G38" s="15"/>
      <c r="H38" s="15"/>
    </row>
    <row r="39" spans="2:19" x14ac:dyDescent="0.25">
      <c r="B39" t="s">
        <v>387</v>
      </c>
      <c r="E39" s="15"/>
      <c r="F39" s="15"/>
      <c r="G39" s="15">
        <f>Trainium3!E53*3</f>
        <v>2307692.3076923075</v>
      </c>
      <c r="H39" s="15">
        <f>Trainium3!E53*5</f>
        <v>3846153.8461538455</v>
      </c>
    </row>
    <row r="40" spans="2:19" x14ac:dyDescent="0.25">
      <c r="E40" s="15"/>
      <c r="F40" s="15"/>
      <c r="G40" s="15"/>
      <c r="H40" s="15"/>
    </row>
    <row r="41" spans="2:19" x14ac:dyDescent="0.25">
      <c r="B41" t="s">
        <v>388</v>
      </c>
      <c r="E41" s="15"/>
      <c r="F41" s="15"/>
      <c r="G41" s="15">
        <f>G11-G32-G39</f>
        <v>2718846.1538461545</v>
      </c>
      <c r="H41" s="15">
        <f>H11-H32-H39</f>
        <v>4180384.6153846164</v>
      </c>
    </row>
    <row r="42" spans="2:19" x14ac:dyDescent="0.25">
      <c r="B42" t="s">
        <v>391</v>
      </c>
      <c r="E42" s="15"/>
      <c r="F42" s="15"/>
      <c r="G42" s="15">
        <f>G17</f>
        <v>270000</v>
      </c>
      <c r="H42" s="15">
        <f>H17</f>
        <v>270000</v>
      </c>
    </row>
    <row r="43" spans="2:19" x14ac:dyDescent="0.25">
      <c r="B43" t="s">
        <v>389</v>
      </c>
      <c r="E43" s="15"/>
      <c r="F43" s="15"/>
      <c r="G43" s="15">
        <f>G23-G31</f>
        <v>887500</v>
      </c>
      <c r="H43" s="15">
        <f>H23-H31</f>
        <v>887500</v>
      </c>
    </row>
    <row r="44" spans="2:19" x14ac:dyDescent="0.25">
      <c r="B44" t="s">
        <v>390</v>
      </c>
      <c r="G44" s="15">
        <f>G29</f>
        <v>692500</v>
      </c>
      <c r="H44" s="15">
        <f>H29</f>
        <v>1292500</v>
      </c>
    </row>
    <row r="45" spans="2:19" x14ac:dyDescent="0.25">
      <c r="H45" s="15"/>
    </row>
    <row r="46" spans="2:19" x14ac:dyDescent="0.25">
      <c r="B46" t="s">
        <v>392</v>
      </c>
      <c r="H46" s="194">
        <v>1.5</v>
      </c>
    </row>
    <row r="47" spans="2:19" x14ac:dyDescent="0.25">
      <c r="B47" t="s">
        <v>394</v>
      </c>
      <c r="H47" s="194">
        <v>2</v>
      </c>
    </row>
    <row r="48" spans="2:19" x14ac:dyDescent="0.25">
      <c r="B48" t="s">
        <v>393</v>
      </c>
      <c r="H48" s="194">
        <v>2.5</v>
      </c>
    </row>
    <row r="49" spans="2:14" x14ac:dyDescent="0.25">
      <c r="B49" t="s">
        <v>395</v>
      </c>
      <c r="H49" s="194">
        <v>2.5</v>
      </c>
    </row>
    <row r="50" spans="2:14" x14ac:dyDescent="0.25">
      <c r="H50" s="194"/>
    </row>
    <row r="51" spans="2:14" x14ac:dyDescent="0.25">
      <c r="B51" t="s">
        <v>392</v>
      </c>
      <c r="H51" s="194">
        <f>H46*8760*0.8*AVERAGE(G41:H41)/1000000</f>
        <v>36262.356923076935</v>
      </c>
    </row>
    <row r="52" spans="2:14" x14ac:dyDescent="0.25">
      <c r="B52" t="s">
        <v>394</v>
      </c>
      <c r="H52" s="194">
        <f>H47*8760*0.8*AVERAGE(G42:H42)/1000000</f>
        <v>3784.32</v>
      </c>
    </row>
    <row r="53" spans="2:14" x14ac:dyDescent="0.25">
      <c r="B53" t="s">
        <v>393</v>
      </c>
      <c r="H53" s="194">
        <f>H48*8760*0.8*AVERAGE(G43:H43)/1000000</f>
        <v>15549</v>
      </c>
      <c r="M53">
        <f>500*0.7/6+550*0.3/20</f>
        <v>66.583333333333343</v>
      </c>
      <c r="N53">
        <f>M53*1000</f>
        <v>66583.333333333343</v>
      </c>
    </row>
    <row r="54" spans="2:14" x14ac:dyDescent="0.25">
      <c r="B54" t="s">
        <v>395</v>
      </c>
      <c r="H54" s="194">
        <f>H49*8760*0.8*AVERAGE(G44:H44)/1000000</f>
        <v>17388.599999999999</v>
      </c>
      <c r="M54" s="197">
        <f>(H64-N53)/550000</f>
        <v>6.4235481851481868E-2</v>
      </c>
    </row>
    <row r="55" spans="2:14" x14ac:dyDescent="0.25">
      <c r="B55" t="s">
        <v>38</v>
      </c>
      <c r="H55" s="194">
        <f>SUM(H51:H54)</f>
        <v>72984.276923076934</v>
      </c>
    </row>
    <row r="56" spans="2:14" x14ac:dyDescent="0.25">
      <c r="H56" s="15"/>
    </row>
    <row r="58" spans="2:14" x14ac:dyDescent="0.25">
      <c r="B58" s="3" t="s">
        <v>371</v>
      </c>
    </row>
    <row r="59" spans="2:14" x14ac:dyDescent="0.25">
      <c r="B59" t="s">
        <v>375</v>
      </c>
      <c r="G59" s="187">
        <f>(110000/10)*3/5</f>
        <v>6600</v>
      </c>
      <c r="H59" s="187">
        <f>110000/10</f>
        <v>11000</v>
      </c>
      <c r="K59" s="191" t="s">
        <v>384</v>
      </c>
    </row>
    <row r="60" spans="2:14" x14ac:dyDescent="0.25">
      <c r="B60" t="s">
        <v>379</v>
      </c>
      <c r="F60">
        <v>0</v>
      </c>
      <c r="G60" s="187">
        <f>38000/7</f>
        <v>5428.5714285714284</v>
      </c>
      <c r="H60" s="187">
        <f>G60</f>
        <v>5428.5714285714284</v>
      </c>
      <c r="I60" s="187">
        <f t="shared" ref="I60:J60" si="16">H60</f>
        <v>5428.5714285714284</v>
      </c>
      <c r="J60" s="187">
        <f t="shared" si="16"/>
        <v>5428.5714285714284</v>
      </c>
      <c r="K60" s="191" t="s">
        <v>381</v>
      </c>
    </row>
    <row r="61" spans="2:14" x14ac:dyDescent="0.25">
      <c r="B61" t="s">
        <v>380</v>
      </c>
      <c r="F61">
        <v>0</v>
      </c>
      <c r="G61" s="187">
        <f>100000/8</f>
        <v>12500</v>
      </c>
      <c r="H61" s="187">
        <f>G61</f>
        <v>12500</v>
      </c>
      <c r="I61" s="187">
        <f t="shared" ref="I61:J61" si="17">H61</f>
        <v>12500</v>
      </c>
      <c r="J61" s="187">
        <f t="shared" si="17"/>
        <v>12500</v>
      </c>
    </row>
    <row r="62" spans="2:14" x14ac:dyDescent="0.25">
      <c r="B62" t="s">
        <v>370</v>
      </c>
      <c r="H62" s="195">
        <f>H55</f>
        <v>72984.276923076934</v>
      </c>
    </row>
    <row r="63" spans="2:14" x14ac:dyDescent="0.25">
      <c r="B63" t="s">
        <v>369</v>
      </c>
    </row>
    <row r="64" spans="2:14" x14ac:dyDescent="0.25">
      <c r="B64" t="s">
        <v>396</v>
      </c>
      <c r="H64" s="188">
        <f>SUM(H59:H63)</f>
        <v>101912.84835164837</v>
      </c>
    </row>
    <row r="66" spans="2:2" x14ac:dyDescent="0.25">
      <c r="B66" t="s">
        <v>372</v>
      </c>
    </row>
    <row r="67" spans="2:2" x14ac:dyDescent="0.25">
      <c r="B67" t="s">
        <v>373</v>
      </c>
    </row>
    <row r="68" spans="2:2" x14ac:dyDescent="0.25">
      <c r="B68" t="s">
        <v>37</v>
      </c>
    </row>
  </sheetData>
  <hyperlinks>
    <hyperlink ref="K32" r:id="rId1" display="https://openai.com/index/amazon-partnership/" xr:uid="{48268F3C-D7F8-4010-91FA-390682336374}"/>
    <hyperlink ref="K60" r:id="rId2" display="https://openai.com/index/aws-and-openai-partnership/" xr:uid="{498912E9-89E2-4E51-8687-090821CBC4A9}"/>
    <hyperlink ref="K59" r:id="rId3" display="https://www.anthropic.com/news/anthropic-amazon-compute" xr:uid="{A110FEDF-BFFC-41AA-9C14-848C76E8BEB6}"/>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7EDEC-F61C-4D7C-9612-8AAA496F80CC}">
  <dimension ref="A1"/>
  <sheetViews>
    <sheetView workbookViewId="0"/>
  </sheetViews>
  <sheetFormatPr defaultRowHeight="15" x14ac:dyDescent="0.25"/>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EAA49-D530-423C-89B2-C967A8B751F8}">
  <dimension ref="B1:J7"/>
  <sheetViews>
    <sheetView workbookViewId="0">
      <selection activeCell="G7" sqref="G7"/>
    </sheetView>
  </sheetViews>
  <sheetFormatPr defaultRowHeight="15" x14ac:dyDescent="0.25"/>
  <sheetData>
    <row r="1" spans="2:10" x14ac:dyDescent="0.25">
      <c r="D1" s="3">
        <v>2024</v>
      </c>
      <c r="E1" s="3">
        <v>2025</v>
      </c>
      <c r="F1" s="3">
        <v>2026</v>
      </c>
      <c r="G1" s="3">
        <v>2027</v>
      </c>
      <c r="H1" s="3">
        <v>2028</v>
      </c>
      <c r="I1" s="3">
        <v>2029</v>
      </c>
      <c r="J1" s="3">
        <v>2030</v>
      </c>
    </row>
    <row r="3" spans="2:10" x14ac:dyDescent="0.25">
      <c r="B3" t="s">
        <v>503</v>
      </c>
      <c r="F3">
        <f>250000/6</f>
        <v>41666.666666666664</v>
      </c>
      <c r="G3">
        <f>250000/6</f>
        <v>41666.666666666664</v>
      </c>
      <c r="H3">
        <f>250000/6</f>
        <v>41666.666666666664</v>
      </c>
      <c r="I3">
        <f>250000/6</f>
        <v>41666.666666666664</v>
      </c>
      <c r="J3">
        <f>250000/6</f>
        <v>41666.666666666664</v>
      </c>
    </row>
    <row r="4" spans="2:10" x14ac:dyDescent="0.25">
      <c r="B4" t="s">
        <v>505</v>
      </c>
      <c r="F4" s="196">
        <f>Amazon!G33</f>
        <v>2.5820830615351165</v>
      </c>
      <c r="G4" s="196">
        <f>F4</f>
        <v>2.5820830615351165</v>
      </c>
      <c r="H4" s="196">
        <f t="shared" ref="H4:J4" si="0">G4</f>
        <v>2.5820830615351165</v>
      </c>
      <c r="I4" s="196">
        <f t="shared" si="0"/>
        <v>2.5820830615351165</v>
      </c>
      <c r="J4" s="196">
        <f t="shared" si="0"/>
        <v>2.5820830615351165</v>
      </c>
    </row>
    <row r="5" spans="2:10" x14ac:dyDescent="0.25">
      <c r="F5">
        <f>F4*Conversion!C9*1000</f>
        <v>8042.328042328043</v>
      </c>
      <c r="G5">
        <f>F5</f>
        <v>8042.328042328043</v>
      </c>
      <c r="H5">
        <f t="shared" ref="H5:J5" si="1">G5</f>
        <v>8042.328042328043</v>
      </c>
      <c r="I5">
        <f t="shared" si="1"/>
        <v>8042.328042328043</v>
      </c>
      <c r="J5">
        <f t="shared" si="1"/>
        <v>8042.328042328043</v>
      </c>
    </row>
    <row r="6" spans="2:10" x14ac:dyDescent="0.25">
      <c r="F6">
        <f>F3/F5</f>
        <v>5.1809210526315779</v>
      </c>
      <c r="G6">
        <f t="shared" ref="G6:J6" si="2">G3/G5</f>
        <v>5.1809210526315779</v>
      </c>
      <c r="H6">
        <f t="shared" si="2"/>
        <v>5.1809210526315779</v>
      </c>
      <c r="I6">
        <f t="shared" si="2"/>
        <v>5.1809210526315779</v>
      </c>
      <c r="J6">
        <f t="shared" si="2"/>
        <v>5.1809210526315779</v>
      </c>
    </row>
    <row r="7" spans="2:10" x14ac:dyDescent="0.25">
      <c r="F7" s="15">
        <f>'GB300 '!E52*F6</f>
        <v>2302631.5789473681</v>
      </c>
      <c r="G7" s="15"/>
      <c r="H7" s="15"/>
      <c r="I7" s="15"/>
      <c r="J7" s="15"/>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4684D-5692-4AB3-A77E-89574B24BB3E}">
  <dimension ref="A1"/>
  <sheetViews>
    <sheetView topLeftCell="A3" workbookViewId="0">
      <selection activeCell="M30" sqref="M30"/>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4</vt:i4>
      </vt:variant>
    </vt:vector>
  </HeadingPairs>
  <TitlesOfParts>
    <vt:vector size="36" baseType="lpstr">
      <vt:lpstr>ROIC Dashboard</vt:lpstr>
      <vt:lpstr>Data sources</vt:lpstr>
      <vt:lpstr>Conversion</vt:lpstr>
      <vt:lpstr>Total</vt:lpstr>
      <vt:lpstr>Trainium3</vt:lpstr>
      <vt:lpstr>TPUv7</vt:lpstr>
      <vt:lpstr>Trainium Rack Cost (64)</vt:lpstr>
      <vt:lpstr>TPUv7 Rack Cost Template</vt:lpstr>
      <vt:lpstr>Vera Rubin</vt:lpstr>
      <vt:lpstr>GB300 </vt:lpstr>
      <vt:lpstr>VR200 BoM </vt:lpstr>
      <vt:lpstr>Memory sensitivity</vt:lpstr>
      <vt:lpstr>GB300 BoM</vt:lpstr>
      <vt:lpstr>TSMC</vt:lpstr>
      <vt:lpstr>DRAM</vt:lpstr>
      <vt:lpstr>Chip sales</vt:lpstr>
      <vt:lpstr>Task schedule</vt:lpstr>
      <vt:lpstr>Chip installed base</vt:lpstr>
      <vt:lpstr>Power</vt:lpstr>
      <vt:lpstr>Capex</vt:lpstr>
      <vt:lpstr>Rental rates</vt:lpstr>
      <vt:lpstr>Token pricing</vt:lpstr>
      <vt:lpstr>Token volume</vt:lpstr>
      <vt:lpstr>Token throughput matrix</vt:lpstr>
      <vt:lpstr>Model unit economics</vt:lpstr>
      <vt:lpstr>OpenAI</vt:lpstr>
      <vt:lpstr>Oracle</vt:lpstr>
      <vt:lpstr>Anthropic</vt:lpstr>
      <vt:lpstr>Amazon</vt:lpstr>
      <vt:lpstr>Google</vt:lpstr>
      <vt:lpstr>Microsoft</vt:lpstr>
      <vt:lpstr>Neoclouds</vt:lpstr>
      <vt:lpstr>'GB300 BoM'!Linking_4</vt:lpstr>
      <vt:lpstr>'VR200 BoM '!Linking_4</vt:lpstr>
      <vt:lpstr>'GB300 BoM'!Linking_5</vt:lpstr>
      <vt:lpstr>'VR200 BoM '!Linking_5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Aynbund</dc:creator>
  <cp:lastModifiedBy>Lev Margolin</cp:lastModifiedBy>
  <dcterms:created xsi:type="dcterms:W3CDTF">2026-08-19T02:49:59Z</dcterms:created>
  <dcterms:modified xsi:type="dcterms:W3CDTF">2026-09-24T00:08:19Z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23ee8e6-e2e1-4a32-b0ea-82e8bb15f21c_Enabled">
    <vt:lpwstr>true</vt:lpwstr>
  </property>
  <property fmtid="{D5CDD505-2E9C-101B-9397-08002B2CF9AE}" pid="3" name="MSIP_Label_a23ee8e6-e2e1-4a32-b0ea-82e8bb15f21c_SetDate">
    <vt:lpwstr>2026-08-19T06:04:09Z</vt:lpwstr>
  </property>
  <property fmtid="{D5CDD505-2E9C-101B-9397-08002B2CF9AE}" pid="4" name="MSIP_Label_a23ee8e6-e2e1-4a32-b0ea-82e8bb15f21c_Method">
    <vt:lpwstr>Standard</vt:lpwstr>
  </property>
  <property fmtid="{D5CDD505-2E9C-101B-9397-08002B2CF9AE}" pid="5" name="MSIP_Label_a23ee8e6-e2e1-4a32-b0ea-82e8bb15f21c_Name">
    <vt:lpwstr>Internal</vt:lpwstr>
  </property>
  <property fmtid="{D5CDD505-2E9C-101B-9397-08002B2CF9AE}" pid="6" name="MSIP_Label_a23ee8e6-e2e1-4a32-b0ea-82e8bb15f21c_SiteId">
    <vt:lpwstr>f8e1ec02-619b-4b66-a5a7-9bff83b76b2f</vt:lpwstr>
  </property>
  <property fmtid="{D5CDD505-2E9C-101B-9397-08002B2CF9AE}" pid="7" name="MSIP_Label_a23ee8e6-e2e1-4a32-b0ea-82e8bb15f21c_ActionId">
    <vt:lpwstr>9d87db88-2127-4dff-a260-2c40316088cd</vt:lpwstr>
  </property>
  <property fmtid="{D5CDD505-2E9C-101B-9397-08002B2CF9AE}" pid="8" name="MSIP_Label_a23ee8e6-e2e1-4a32-b0ea-82e8bb15f21c_ContentBits">
    <vt:lpwstr>0</vt:lpwstr>
  </property>
  <property fmtid="{D5CDD505-2E9C-101B-9397-08002B2CF9AE}" pid="9" name="MSIP_Label_a23ee8e6-e2e1-4a32-b0ea-82e8bb15f21c_Tag">
    <vt:lpwstr>10, 3, 0, 1</vt:lpwstr>
  </property>
</Properties>
</file>