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C:\Users\levka\Desktop\Workspace\Курсач\Repository\2019_tp_altitude_and_Daghestan_resettlement\data\"/>
    </mc:Choice>
  </mc:AlternateContent>
  <xr:revisionPtr revIDLastSave="0" documentId="13_ncr:1_{921D2281-B1F6-4BD0-A9AC-EDA390081FC6}" xr6:coauthVersionLast="45" xr6:coauthVersionMax="45" xr10:uidLastSave="{00000000-0000-0000-0000-000000000000}"/>
  <bookViews>
    <workbookView xWindow="-108" yWindow="-108" windowWidth="23256" windowHeight="13176" xr2:uid="{00000000-000D-0000-FFFF-FFFF00000000}"/>
  </bookViews>
  <sheets>
    <sheet name="Лист1" sheetId="1" r:id="rId1"/>
  </sheets>
  <definedNames>
    <definedName name="_xlnm._FilterDatabase" localSheetId="0" hidden="1">Лист1!$A$1:$Y$1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247" i="1" l="1"/>
  <c r="U186" i="1"/>
  <c r="U204" i="1"/>
  <c r="U279" i="1"/>
  <c r="U148" i="1"/>
  <c r="U48" i="1"/>
  <c r="U67" i="1"/>
  <c r="U92" i="1"/>
  <c r="U192" i="1"/>
  <c r="U270" i="1"/>
  <c r="U112" i="1"/>
  <c r="U149" i="1"/>
  <c r="U182" i="1"/>
  <c r="U101" i="1"/>
  <c r="U200" i="1"/>
  <c r="U211" i="1"/>
  <c r="U203" i="1"/>
  <c r="U133" i="1"/>
  <c r="U210" i="1"/>
  <c r="U126" i="1"/>
  <c r="U179" i="1"/>
  <c r="U58" i="1"/>
  <c r="U244" i="1"/>
  <c r="U144" i="1"/>
  <c r="U168" i="1"/>
  <c r="U120" i="1"/>
  <c r="U152" i="1"/>
  <c r="U18" i="1"/>
  <c r="U268" i="1"/>
  <c r="U183" i="1"/>
  <c r="U17" i="1"/>
  <c r="U140" i="1"/>
  <c r="U151" i="1"/>
  <c r="U209" i="1"/>
  <c r="U49" i="1"/>
  <c r="U53" i="1"/>
  <c r="U198" i="1"/>
  <c r="U173" i="1"/>
  <c r="U197" i="1"/>
  <c r="U95" i="1"/>
  <c r="U158" i="1"/>
  <c r="U172" i="1"/>
  <c r="U50" i="1"/>
  <c r="U177" i="1"/>
  <c r="U94" i="1"/>
  <c r="U132" i="1"/>
  <c r="U221" i="1"/>
  <c r="U131" i="1"/>
  <c r="U123" i="1"/>
  <c r="U274" i="1"/>
  <c r="U178" i="1"/>
  <c r="U280" i="1"/>
  <c r="U106" i="1"/>
  <c r="U205" i="1"/>
  <c r="U185" i="1"/>
  <c r="U281" i="1"/>
  <c r="U66" i="1"/>
  <c r="U230" i="1"/>
  <c r="U116" i="1"/>
  <c r="U272" i="1"/>
  <c r="U161" i="1"/>
  <c r="U170" i="1"/>
  <c r="U229" i="1"/>
  <c r="U194" i="1"/>
  <c r="U233" i="1"/>
  <c r="U164" i="1"/>
  <c r="U108" i="1"/>
  <c r="U9" i="1"/>
  <c r="U109" i="1"/>
  <c r="U202" i="1"/>
  <c r="U10" i="1"/>
  <c r="U214" i="1"/>
  <c r="U171" i="1"/>
  <c r="U278" i="1"/>
  <c r="U26" i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75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  <bk>
      <extLst>
        <ext uri="{3e2802c4-a4d2-4d8b-9148-e3be6c30e623}">
          <xlrd:rvb i="5"/>
        </ext>
      </extLst>
    </bk>
    <bk>
      <extLst>
        <ext uri="{3e2802c4-a4d2-4d8b-9148-e3be6c30e623}">
          <xlrd:rvb i="6"/>
        </ext>
      </extLst>
    </bk>
    <bk>
      <extLst>
        <ext uri="{3e2802c4-a4d2-4d8b-9148-e3be6c30e623}">
          <xlrd:rvb i="7"/>
        </ext>
      </extLst>
    </bk>
    <bk>
      <extLst>
        <ext uri="{3e2802c4-a4d2-4d8b-9148-e3be6c30e623}">
          <xlrd:rvb i="8"/>
        </ext>
      </extLst>
    </bk>
    <bk>
      <extLst>
        <ext uri="{3e2802c4-a4d2-4d8b-9148-e3be6c30e623}">
          <xlrd:rvb i="9"/>
        </ext>
      </extLst>
    </bk>
    <bk>
      <extLst>
        <ext uri="{3e2802c4-a4d2-4d8b-9148-e3be6c30e623}">
          <xlrd:rvb i="10"/>
        </ext>
      </extLst>
    </bk>
    <bk>
      <extLst>
        <ext uri="{3e2802c4-a4d2-4d8b-9148-e3be6c30e623}">
          <xlrd:rvb i="11"/>
        </ext>
      </extLst>
    </bk>
    <bk>
      <extLst>
        <ext uri="{3e2802c4-a4d2-4d8b-9148-e3be6c30e623}">
          <xlrd:rvb i="12"/>
        </ext>
      </extLst>
    </bk>
    <bk>
      <extLst>
        <ext uri="{3e2802c4-a4d2-4d8b-9148-e3be6c30e623}">
          <xlrd:rvb i="13"/>
        </ext>
      </extLst>
    </bk>
    <bk>
      <extLst>
        <ext uri="{3e2802c4-a4d2-4d8b-9148-e3be6c30e623}">
          <xlrd:rvb i="14"/>
        </ext>
      </extLst>
    </bk>
    <bk>
      <extLst>
        <ext uri="{3e2802c4-a4d2-4d8b-9148-e3be6c30e623}">
          <xlrd:rvb i="15"/>
        </ext>
      </extLst>
    </bk>
    <bk>
      <extLst>
        <ext uri="{3e2802c4-a4d2-4d8b-9148-e3be6c30e623}">
          <xlrd:rvb i="16"/>
        </ext>
      </extLst>
    </bk>
    <bk>
      <extLst>
        <ext uri="{3e2802c4-a4d2-4d8b-9148-e3be6c30e623}">
          <xlrd:rvb i="17"/>
        </ext>
      </extLst>
    </bk>
    <bk>
      <extLst>
        <ext uri="{3e2802c4-a4d2-4d8b-9148-e3be6c30e623}">
          <xlrd:rvb i="18"/>
        </ext>
      </extLst>
    </bk>
    <bk>
      <extLst>
        <ext uri="{3e2802c4-a4d2-4d8b-9148-e3be6c30e623}">
          <xlrd:rvb i="19"/>
        </ext>
      </extLst>
    </bk>
    <bk>
      <extLst>
        <ext uri="{3e2802c4-a4d2-4d8b-9148-e3be6c30e623}">
          <xlrd:rvb i="20"/>
        </ext>
      </extLst>
    </bk>
    <bk>
      <extLst>
        <ext uri="{3e2802c4-a4d2-4d8b-9148-e3be6c30e623}">
          <xlrd:rvb i="21"/>
        </ext>
      </extLst>
    </bk>
    <bk>
      <extLst>
        <ext uri="{3e2802c4-a4d2-4d8b-9148-e3be6c30e623}">
          <xlrd:rvb i="22"/>
        </ext>
      </extLst>
    </bk>
    <bk>
      <extLst>
        <ext uri="{3e2802c4-a4d2-4d8b-9148-e3be6c30e623}">
          <xlrd:rvb i="23"/>
        </ext>
      </extLst>
    </bk>
    <bk>
      <extLst>
        <ext uri="{3e2802c4-a4d2-4d8b-9148-e3be6c30e623}">
          <xlrd:rvb i="24"/>
        </ext>
      </extLst>
    </bk>
    <bk>
      <extLst>
        <ext uri="{3e2802c4-a4d2-4d8b-9148-e3be6c30e623}">
          <xlrd:rvb i="25"/>
        </ext>
      </extLst>
    </bk>
    <bk>
      <extLst>
        <ext uri="{3e2802c4-a4d2-4d8b-9148-e3be6c30e623}">
          <xlrd:rvb i="26"/>
        </ext>
      </extLst>
    </bk>
    <bk>
      <extLst>
        <ext uri="{3e2802c4-a4d2-4d8b-9148-e3be6c30e623}">
          <xlrd:rvb i="27"/>
        </ext>
      </extLst>
    </bk>
    <bk>
      <extLst>
        <ext uri="{3e2802c4-a4d2-4d8b-9148-e3be6c30e623}">
          <xlrd:rvb i="28"/>
        </ext>
      </extLst>
    </bk>
    <bk>
      <extLst>
        <ext uri="{3e2802c4-a4d2-4d8b-9148-e3be6c30e623}">
          <xlrd:rvb i="29"/>
        </ext>
      </extLst>
    </bk>
    <bk>
      <extLst>
        <ext uri="{3e2802c4-a4d2-4d8b-9148-e3be6c30e623}">
          <xlrd:rvb i="30"/>
        </ext>
      </extLst>
    </bk>
    <bk>
      <extLst>
        <ext uri="{3e2802c4-a4d2-4d8b-9148-e3be6c30e623}">
          <xlrd:rvb i="31"/>
        </ext>
      </extLst>
    </bk>
    <bk>
      <extLst>
        <ext uri="{3e2802c4-a4d2-4d8b-9148-e3be6c30e623}">
          <xlrd:rvb i="32"/>
        </ext>
      </extLst>
    </bk>
    <bk>
      <extLst>
        <ext uri="{3e2802c4-a4d2-4d8b-9148-e3be6c30e623}">
          <xlrd:rvb i="33"/>
        </ext>
      </extLst>
    </bk>
    <bk>
      <extLst>
        <ext uri="{3e2802c4-a4d2-4d8b-9148-e3be6c30e623}">
          <xlrd:rvb i="34"/>
        </ext>
      </extLst>
    </bk>
    <bk>
      <extLst>
        <ext uri="{3e2802c4-a4d2-4d8b-9148-e3be6c30e623}">
          <xlrd:rvb i="35"/>
        </ext>
      </extLst>
    </bk>
    <bk>
      <extLst>
        <ext uri="{3e2802c4-a4d2-4d8b-9148-e3be6c30e623}">
          <xlrd:rvb i="36"/>
        </ext>
      </extLst>
    </bk>
    <bk>
      <extLst>
        <ext uri="{3e2802c4-a4d2-4d8b-9148-e3be6c30e623}">
          <xlrd:rvb i="37"/>
        </ext>
      </extLst>
    </bk>
    <bk>
      <extLst>
        <ext uri="{3e2802c4-a4d2-4d8b-9148-e3be6c30e623}">
          <xlrd:rvb i="38"/>
        </ext>
      </extLst>
    </bk>
    <bk>
      <extLst>
        <ext uri="{3e2802c4-a4d2-4d8b-9148-e3be6c30e623}">
          <xlrd:rvb i="39"/>
        </ext>
      </extLst>
    </bk>
    <bk>
      <extLst>
        <ext uri="{3e2802c4-a4d2-4d8b-9148-e3be6c30e623}">
          <xlrd:rvb i="40"/>
        </ext>
      </extLst>
    </bk>
    <bk>
      <extLst>
        <ext uri="{3e2802c4-a4d2-4d8b-9148-e3be6c30e623}">
          <xlrd:rvb i="41"/>
        </ext>
      </extLst>
    </bk>
    <bk>
      <extLst>
        <ext uri="{3e2802c4-a4d2-4d8b-9148-e3be6c30e623}">
          <xlrd:rvb i="42"/>
        </ext>
      </extLst>
    </bk>
    <bk>
      <extLst>
        <ext uri="{3e2802c4-a4d2-4d8b-9148-e3be6c30e623}">
          <xlrd:rvb i="43"/>
        </ext>
      </extLst>
    </bk>
    <bk>
      <extLst>
        <ext uri="{3e2802c4-a4d2-4d8b-9148-e3be6c30e623}">
          <xlrd:rvb i="44"/>
        </ext>
      </extLst>
    </bk>
    <bk>
      <extLst>
        <ext uri="{3e2802c4-a4d2-4d8b-9148-e3be6c30e623}">
          <xlrd:rvb i="45"/>
        </ext>
      </extLst>
    </bk>
    <bk>
      <extLst>
        <ext uri="{3e2802c4-a4d2-4d8b-9148-e3be6c30e623}">
          <xlrd:rvb i="46"/>
        </ext>
      </extLst>
    </bk>
    <bk>
      <extLst>
        <ext uri="{3e2802c4-a4d2-4d8b-9148-e3be6c30e623}">
          <xlrd:rvb i="47"/>
        </ext>
      </extLst>
    </bk>
    <bk>
      <extLst>
        <ext uri="{3e2802c4-a4d2-4d8b-9148-e3be6c30e623}">
          <xlrd:rvb i="48"/>
        </ext>
      </extLst>
    </bk>
    <bk>
      <extLst>
        <ext uri="{3e2802c4-a4d2-4d8b-9148-e3be6c30e623}">
          <xlrd:rvb i="49"/>
        </ext>
      </extLst>
    </bk>
    <bk>
      <extLst>
        <ext uri="{3e2802c4-a4d2-4d8b-9148-e3be6c30e623}">
          <xlrd:rvb i="50"/>
        </ext>
      </extLst>
    </bk>
    <bk>
      <extLst>
        <ext uri="{3e2802c4-a4d2-4d8b-9148-e3be6c30e623}">
          <xlrd:rvb i="51"/>
        </ext>
      </extLst>
    </bk>
    <bk>
      <extLst>
        <ext uri="{3e2802c4-a4d2-4d8b-9148-e3be6c30e623}">
          <xlrd:rvb i="52"/>
        </ext>
      </extLst>
    </bk>
    <bk>
      <extLst>
        <ext uri="{3e2802c4-a4d2-4d8b-9148-e3be6c30e623}">
          <xlrd:rvb i="53"/>
        </ext>
      </extLst>
    </bk>
    <bk>
      <extLst>
        <ext uri="{3e2802c4-a4d2-4d8b-9148-e3be6c30e623}">
          <xlrd:rvb i="54"/>
        </ext>
      </extLst>
    </bk>
    <bk>
      <extLst>
        <ext uri="{3e2802c4-a4d2-4d8b-9148-e3be6c30e623}">
          <xlrd:rvb i="55"/>
        </ext>
      </extLst>
    </bk>
    <bk>
      <extLst>
        <ext uri="{3e2802c4-a4d2-4d8b-9148-e3be6c30e623}">
          <xlrd:rvb i="56"/>
        </ext>
      </extLst>
    </bk>
    <bk>
      <extLst>
        <ext uri="{3e2802c4-a4d2-4d8b-9148-e3be6c30e623}">
          <xlrd:rvb i="57"/>
        </ext>
      </extLst>
    </bk>
    <bk>
      <extLst>
        <ext uri="{3e2802c4-a4d2-4d8b-9148-e3be6c30e623}">
          <xlrd:rvb i="58"/>
        </ext>
      </extLst>
    </bk>
    <bk>
      <extLst>
        <ext uri="{3e2802c4-a4d2-4d8b-9148-e3be6c30e623}">
          <xlrd:rvb i="59"/>
        </ext>
      </extLst>
    </bk>
    <bk>
      <extLst>
        <ext uri="{3e2802c4-a4d2-4d8b-9148-e3be6c30e623}">
          <xlrd:rvb i="60"/>
        </ext>
      </extLst>
    </bk>
    <bk>
      <extLst>
        <ext uri="{3e2802c4-a4d2-4d8b-9148-e3be6c30e623}">
          <xlrd:rvb i="61"/>
        </ext>
      </extLst>
    </bk>
    <bk>
      <extLst>
        <ext uri="{3e2802c4-a4d2-4d8b-9148-e3be6c30e623}">
          <xlrd:rvb i="62"/>
        </ext>
      </extLst>
    </bk>
    <bk>
      <extLst>
        <ext uri="{3e2802c4-a4d2-4d8b-9148-e3be6c30e623}">
          <xlrd:rvb i="63"/>
        </ext>
      </extLst>
    </bk>
    <bk>
      <extLst>
        <ext uri="{3e2802c4-a4d2-4d8b-9148-e3be6c30e623}">
          <xlrd:rvb i="64"/>
        </ext>
      </extLst>
    </bk>
    <bk>
      <extLst>
        <ext uri="{3e2802c4-a4d2-4d8b-9148-e3be6c30e623}">
          <xlrd:rvb i="65"/>
        </ext>
      </extLst>
    </bk>
    <bk>
      <extLst>
        <ext uri="{3e2802c4-a4d2-4d8b-9148-e3be6c30e623}">
          <xlrd:rvb i="66"/>
        </ext>
      </extLst>
    </bk>
    <bk>
      <extLst>
        <ext uri="{3e2802c4-a4d2-4d8b-9148-e3be6c30e623}">
          <xlrd:rvb i="67"/>
        </ext>
      </extLst>
    </bk>
    <bk>
      <extLst>
        <ext uri="{3e2802c4-a4d2-4d8b-9148-e3be6c30e623}">
          <xlrd:rvb i="68"/>
        </ext>
      </extLst>
    </bk>
    <bk>
      <extLst>
        <ext uri="{3e2802c4-a4d2-4d8b-9148-e3be6c30e623}">
          <xlrd:rvb i="69"/>
        </ext>
      </extLst>
    </bk>
    <bk>
      <extLst>
        <ext uri="{3e2802c4-a4d2-4d8b-9148-e3be6c30e623}">
          <xlrd:rvb i="70"/>
        </ext>
      </extLst>
    </bk>
    <bk>
      <extLst>
        <ext uri="{3e2802c4-a4d2-4d8b-9148-e3be6c30e623}">
          <xlrd:rvb i="71"/>
        </ext>
      </extLst>
    </bk>
    <bk>
      <extLst>
        <ext uri="{3e2802c4-a4d2-4d8b-9148-e3be6c30e623}">
          <xlrd:rvb i="72"/>
        </ext>
      </extLst>
    </bk>
    <bk>
      <extLst>
        <ext uri="{3e2802c4-a4d2-4d8b-9148-e3be6c30e623}">
          <xlrd:rvb i="73"/>
        </ext>
      </extLst>
    </bk>
    <bk>
      <extLst>
        <ext uri="{3e2802c4-a4d2-4d8b-9148-e3be6c30e623}">
          <xlrd:rvb i="74"/>
        </ext>
      </extLst>
    </bk>
  </futureMetadata>
  <valueMetadata count="75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  <bk>
      <rc t="1" v="32"/>
    </bk>
    <bk>
      <rc t="1" v="33"/>
    </bk>
    <bk>
      <rc t="1" v="34"/>
    </bk>
    <bk>
      <rc t="1" v="35"/>
    </bk>
    <bk>
      <rc t="1" v="36"/>
    </bk>
    <bk>
      <rc t="1" v="37"/>
    </bk>
    <bk>
      <rc t="1" v="38"/>
    </bk>
    <bk>
      <rc t="1" v="39"/>
    </bk>
    <bk>
      <rc t="1" v="40"/>
    </bk>
    <bk>
      <rc t="1" v="41"/>
    </bk>
    <bk>
      <rc t="1" v="42"/>
    </bk>
    <bk>
      <rc t="1" v="43"/>
    </bk>
    <bk>
      <rc t="1" v="44"/>
    </bk>
    <bk>
      <rc t="1" v="45"/>
    </bk>
    <bk>
      <rc t="1" v="46"/>
    </bk>
    <bk>
      <rc t="1" v="47"/>
    </bk>
    <bk>
      <rc t="1" v="48"/>
    </bk>
    <bk>
      <rc t="1" v="49"/>
    </bk>
    <bk>
      <rc t="1" v="50"/>
    </bk>
    <bk>
      <rc t="1" v="51"/>
    </bk>
    <bk>
      <rc t="1" v="52"/>
    </bk>
    <bk>
      <rc t="1" v="53"/>
    </bk>
    <bk>
      <rc t="1" v="54"/>
    </bk>
    <bk>
      <rc t="1" v="55"/>
    </bk>
    <bk>
      <rc t="1" v="56"/>
    </bk>
    <bk>
      <rc t="1" v="57"/>
    </bk>
    <bk>
      <rc t="1" v="58"/>
    </bk>
    <bk>
      <rc t="1" v="59"/>
    </bk>
    <bk>
      <rc t="1" v="60"/>
    </bk>
    <bk>
      <rc t="1" v="61"/>
    </bk>
    <bk>
      <rc t="1" v="62"/>
    </bk>
    <bk>
      <rc t="1" v="63"/>
    </bk>
    <bk>
      <rc t="1" v="64"/>
    </bk>
    <bk>
      <rc t="1" v="65"/>
    </bk>
    <bk>
      <rc t="1" v="66"/>
    </bk>
    <bk>
      <rc t="1" v="67"/>
    </bk>
    <bk>
      <rc t="1" v="68"/>
    </bk>
    <bk>
      <rc t="1" v="69"/>
    </bk>
    <bk>
      <rc t="1" v="70"/>
    </bk>
    <bk>
      <rc t="1" v="71"/>
    </bk>
    <bk>
      <rc t="1" v="72"/>
    </bk>
    <bk>
      <rc t="1" v="73"/>
    </bk>
    <bk>
      <rc t="1" v="74"/>
    </bk>
  </valueMetadata>
</metadata>
</file>

<file path=xl/sharedStrings.xml><?xml version="1.0" encoding="utf-8"?>
<sst xmlns="http://schemas.openxmlformats.org/spreadsheetml/2006/main" count="1537" uniqueCount="986">
  <si>
    <t>Lezgian</t>
  </si>
  <si>
    <t>41.289126</t>
  </si>
  <si>
    <t>47.564416</t>
  </si>
  <si>
    <t>Daghestan</t>
  </si>
  <si>
    <t>1927.37268066406</t>
  </si>
  <si>
    <t>41.37481</t>
  </si>
  <si>
    <t>47.882489</t>
  </si>
  <si>
    <t>1373.07568359375</t>
  </si>
  <si>
    <t>41.40603</t>
  </si>
  <si>
    <t>47.9094</t>
  </si>
  <si>
    <t>975.075439453125</t>
  </si>
  <si>
    <t>41.417413</t>
  </si>
  <si>
    <t>47.962618</t>
  </si>
  <si>
    <t>1179.6318359375</t>
  </si>
  <si>
    <t>41.49105</t>
  </si>
  <si>
    <t>47.564736</t>
  </si>
  <si>
    <t>1164.05908203125</t>
  </si>
  <si>
    <t>Amsar</t>
  </si>
  <si>
    <t>Rutul</t>
  </si>
  <si>
    <t>41.60348</t>
  </si>
  <si>
    <t>47.33116</t>
  </si>
  <si>
    <t>1435.587890625</t>
  </si>
  <si>
    <t>41.63006</t>
  </si>
  <si>
    <t>48.19895</t>
  </si>
  <si>
    <t>697.304504394531</t>
  </si>
  <si>
    <t>Novyy Ispik</t>
  </si>
  <si>
    <t>41.63566</t>
  </si>
  <si>
    <t>48.18933</t>
  </si>
  <si>
    <t>551.174682617188</t>
  </si>
  <si>
    <t>Khnyakh</t>
  </si>
  <si>
    <t>Tsakhur</t>
  </si>
  <si>
    <t>41.648441</t>
  </si>
  <si>
    <t>47.153831</t>
  </si>
  <si>
    <t>1806.30590820313</t>
  </si>
  <si>
    <t>41.659002</t>
  </si>
  <si>
    <t>47.602833</t>
  </si>
  <si>
    <t>1740.53051757813</t>
  </si>
  <si>
    <t>41.67389</t>
  </si>
  <si>
    <t>47.24639</t>
  </si>
  <si>
    <t>1621.11962890625</t>
  </si>
  <si>
    <t>Gereykhanovskoe</t>
  </si>
  <si>
    <t>41.7047</t>
  </si>
  <si>
    <t>48.2869</t>
  </si>
  <si>
    <t>315.658996582031</t>
  </si>
  <si>
    <t>Koshkent</t>
  </si>
  <si>
    <t>41.7414</t>
  </si>
  <si>
    <t>48.0386</t>
  </si>
  <si>
    <t>841.118774414062</t>
  </si>
  <si>
    <t>41.7692</t>
  </si>
  <si>
    <t>48.1097</t>
  </si>
  <si>
    <t>434.159454345703</t>
  </si>
  <si>
    <t>41.77797</t>
  </si>
  <si>
    <t>48.37314</t>
  </si>
  <si>
    <t>150.930114746094</t>
  </si>
  <si>
    <t>Tabasaran</t>
  </si>
  <si>
    <t>41.80685</t>
  </si>
  <si>
    <t>48.0425</t>
  </si>
  <si>
    <t>852.193054199219</t>
  </si>
  <si>
    <t>41.870833</t>
  </si>
  <si>
    <t>48.388611</t>
  </si>
  <si>
    <t>21.179744720459</t>
  </si>
  <si>
    <t>41.87358</t>
  </si>
  <si>
    <t>47.85893</t>
  </si>
  <si>
    <t>1274.958984375</t>
  </si>
  <si>
    <t>41.89153</t>
  </si>
  <si>
    <t>47.89347</t>
  </si>
  <si>
    <t>1063.06896972656</t>
  </si>
  <si>
    <t>41.907149</t>
  </si>
  <si>
    <t>48.349478</t>
  </si>
  <si>
    <t>13.5814723968506</t>
  </si>
  <si>
    <t>Dargwa</t>
  </si>
  <si>
    <t>41.9142</t>
  </si>
  <si>
    <t>47.5422</t>
  </si>
  <si>
    <t>2266.556640625</t>
  </si>
  <si>
    <t>Gerel'</t>
  </si>
  <si>
    <t>Avar</t>
  </si>
  <si>
    <t>41.94451</t>
  </si>
  <si>
    <t>46.551888</t>
  </si>
  <si>
    <t>1931.5654296875</t>
  </si>
  <si>
    <t>Aghul</t>
  </si>
  <si>
    <t>41.94722</t>
  </si>
  <si>
    <t>48.16722</t>
  </si>
  <si>
    <t>265.338439941406</t>
  </si>
  <si>
    <t>41.95077</t>
  </si>
  <si>
    <t>46.54164</t>
  </si>
  <si>
    <t>1975.10412597656</t>
  </si>
  <si>
    <t>41.96295</t>
  </si>
  <si>
    <t>47.89501</t>
  </si>
  <si>
    <t>956.627868652344</t>
  </si>
  <si>
    <t>North Azerbaijani</t>
  </si>
  <si>
    <t>41.967212</t>
  </si>
  <si>
    <t>48.044297</t>
  </si>
  <si>
    <t>522.480407714844</t>
  </si>
  <si>
    <t>Arablinskoe</t>
  </si>
  <si>
    <t>41.9675</t>
  </si>
  <si>
    <t>48.3303</t>
  </si>
  <si>
    <t>42.018844</t>
  </si>
  <si>
    <t>48.012897</t>
  </si>
  <si>
    <t>581.006408691406</t>
  </si>
  <si>
    <t>Alchunib</t>
  </si>
  <si>
    <t>Archi</t>
  </si>
  <si>
    <t>42.05196</t>
  </si>
  <si>
    <t>46.86943</t>
  </si>
  <si>
    <t>2089.67138671875</t>
  </si>
  <si>
    <t>42.060627</t>
  </si>
  <si>
    <t>47.589895</t>
  </si>
  <si>
    <t>1440.24670410156</t>
  </si>
  <si>
    <t>42.06667</t>
  </si>
  <si>
    <t>47.5</t>
  </si>
  <si>
    <t>1731.88232421875</t>
  </si>
  <si>
    <t>47.53333</t>
  </si>
  <si>
    <t>1676.83923339844</t>
  </si>
  <si>
    <t>42.068009000000004</t>
  </si>
  <si>
    <t>47.597806</t>
  </si>
  <si>
    <t>1505.86791992188</t>
  </si>
  <si>
    <t>42.07093</t>
  </si>
  <si>
    <t>47.52058</t>
  </si>
  <si>
    <t>1744.46899414063</t>
  </si>
  <si>
    <t>42.09916</t>
  </si>
  <si>
    <t>47.56236</t>
  </si>
  <si>
    <t>1488.67065429688</t>
  </si>
  <si>
    <t>Gedzhukh</t>
  </si>
  <si>
    <t>42.1247</t>
  </si>
  <si>
    <t>48.0661</t>
  </si>
  <si>
    <t>90.5159072875977</t>
  </si>
  <si>
    <t>Lak</t>
  </si>
  <si>
    <t>42.1269</t>
  </si>
  <si>
    <t>47.2219</t>
  </si>
  <si>
    <t>1936.29345703125</t>
  </si>
  <si>
    <t>Govkra</t>
  </si>
  <si>
    <t>42.13254</t>
  </si>
  <si>
    <t>47.12389</t>
  </si>
  <si>
    <t>1718.52917480469</t>
  </si>
  <si>
    <t>Hunzib</t>
  </si>
  <si>
    <t>42.137257</t>
  </si>
  <si>
    <t>46.264448</t>
  </si>
  <si>
    <t>1750.33422851563</t>
  </si>
  <si>
    <t>42.14039</t>
  </si>
  <si>
    <t>46.77575</t>
  </si>
  <si>
    <t>1942.02014160156</t>
  </si>
  <si>
    <t>42.15128</t>
  </si>
  <si>
    <t>47.09368</t>
  </si>
  <si>
    <t>1721.72241210938</t>
  </si>
  <si>
    <t>42.15228</t>
  </si>
  <si>
    <t>47.66839</t>
  </si>
  <si>
    <t>1225.419921875</t>
  </si>
  <si>
    <t>42.153227</t>
  </si>
  <si>
    <t>46.219098</t>
  </si>
  <si>
    <t>1645.01745605469</t>
  </si>
  <si>
    <t>42.180183</t>
  </si>
  <si>
    <t>48.160227</t>
  </si>
  <si>
    <t>42.1892</t>
  </si>
  <si>
    <t>46.3397</t>
  </si>
  <si>
    <t>1336.34020996094</t>
  </si>
  <si>
    <t>42.198508</t>
  </si>
  <si>
    <t>46.448902</t>
  </si>
  <si>
    <t>1978.2109375</t>
  </si>
  <si>
    <t>Vikry</t>
  </si>
  <si>
    <t>42.20556</t>
  </si>
  <si>
    <t>47.67889</t>
  </si>
  <si>
    <t>1222.21789550781</t>
  </si>
  <si>
    <t>42.21511</t>
  </si>
  <si>
    <t>48.00644</t>
  </si>
  <si>
    <t>74.5648040771484</t>
  </si>
  <si>
    <t>Landa</t>
  </si>
  <si>
    <t>42.218</t>
  </si>
  <si>
    <t>46.27432</t>
  </si>
  <si>
    <t>1536.74206542969</t>
  </si>
  <si>
    <t>42.2228</t>
  </si>
  <si>
    <t>48.0611</t>
  </si>
  <si>
    <t>28.950008392334</t>
  </si>
  <si>
    <t>Tsibari</t>
  </si>
  <si>
    <t>42.25213</t>
  </si>
  <si>
    <t>45.87861</t>
  </si>
  <si>
    <t>1715.63928222656</t>
  </si>
  <si>
    <t>42.260462</t>
  </si>
  <si>
    <t>47.352616</t>
  </si>
  <si>
    <t>1350.51403808594</t>
  </si>
  <si>
    <t>42.2634</t>
  </si>
  <si>
    <t>47.52765</t>
  </si>
  <si>
    <t>1686.34790039063</t>
  </si>
  <si>
    <t>42.26871</t>
  </si>
  <si>
    <t>47.29919</t>
  </si>
  <si>
    <t>1544.451171875</t>
  </si>
  <si>
    <t>Khebatli</t>
  </si>
  <si>
    <t>Tsez</t>
  </si>
  <si>
    <t>42.2819</t>
  </si>
  <si>
    <t>45.92585</t>
  </si>
  <si>
    <t>2045.81994628906</t>
  </si>
  <si>
    <t>42.295511</t>
  </si>
  <si>
    <t>47.359585</t>
  </si>
  <si>
    <t>1288.5419921875</t>
  </si>
  <si>
    <t>Aynurbimakhi</t>
  </si>
  <si>
    <t>42.29623</t>
  </si>
  <si>
    <t>47.58462</t>
  </si>
  <si>
    <t>1204.91027832031</t>
  </si>
  <si>
    <t>Sshulani</t>
  </si>
  <si>
    <t>42.3067</t>
  </si>
  <si>
    <t>46.9294</t>
  </si>
  <si>
    <t>1602.04943847656</t>
  </si>
  <si>
    <t>42.309412</t>
  </si>
  <si>
    <t>46.380732</t>
  </si>
  <si>
    <t>1930.39868164063</t>
  </si>
  <si>
    <t>Musrukh</t>
  </si>
  <si>
    <t>42.32897</t>
  </si>
  <si>
    <t>46.51614</t>
  </si>
  <si>
    <t>1758.40612792969</t>
  </si>
  <si>
    <t>Gasha</t>
  </si>
  <si>
    <t>Kumyk</t>
  </si>
  <si>
    <t>42.33592</t>
  </si>
  <si>
    <t>47.83067</t>
  </si>
  <si>
    <t>353.794708251953</t>
  </si>
  <si>
    <t>Sangimakhi</t>
  </si>
  <si>
    <t>42.33788</t>
  </si>
  <si>
    <t>47.43307</t>
  </si>
  <si>
    <t>1653.22985839844</t>
  </si>
  <si>
    <t>Mekesh</t>
  </si>
  <si>
    <t>42.337924</t>
  </si>
  <si>
    <t>47.510751</t>
  </si>
  <si>
    <t>1652.37756347656</t>
  </si>
  <si>
    <t>42.339694</t>
  </si>
  <si>
    <t>47.56167</t>
  </si>
  <si>
    <t>1207.26184082031</t>
  </si>
  <si>
    <t>Alkhadzhakent</t>
  </si>
  <si>
    <t>42.340016</t>
  </si>
  <si>
    <t>47.79177</t>
  </si>
  <si>
    <t>563.317138671875</t>
  </si>
  <si>
    <t>Verkhnie Kabkomakhi</t>
  </si>
  <si>
    <t>42.34176</t>
  </si>
  <si>
    <t>47.43688</t>
  </si>
  <si>
    <t>1665.66662597656</t>
  </si>
  <si>
    <t>42.34665</t>
  </si>
  <si>
    <t>47.62254</t>
  </si>
  <si>
    <t>1118.05053710938</t>
  </si>
  <si>
    <t>Urtsamakhi</t>
  </si>
  <si>
    <t>42.34854</t>
  </si>
  <si>
    <t>47.276792</t>
  </si>
  <si>
    <t>1373.57873535156</t>
  </si>
  <si>
    <t>42.35785</t>
  </si>
  <si>
    <t>47.37355</t>
  </si>
  <si>
    <t>1445.6845703125</t>
  </si>
  <si>
    <t>42.35863</t>
  </si>
  <si>
    <t>47.3576</t>
  </si>
  <si>
    <t>1433.25463867188</t>
  </si>
  <si>
    <t>Kuknamakhi</t>
  </si>
  <si>
    <t>42.359775</t>
  </si>
  <si>
    <t>47.286853</t>
  </si>
  <si>
    <t>1295.29467773438</t>
  </si>
  <si>
    <t>42.36361</t>
  </si>
  <si>
    <t>47.35248</t>
  </si>
  <si>
    <t>1403.68298339844</t>
  </si>
  <si>
    <t>Kusamakhi</t>
  </si>
  <si>
    <t>42.36441</t>
  </si>
  <si>
    <t>47.270869</t>
  </si>
  <si>
    <t>1248.07495117188</t>
  </si>
  <si>
    <t>42.3656</t>
  </si>
  <si>
    <t>46.9686</t>
  </si>
  <si>
    <t>1103.49865722656</t>
  </si>
  <si>
    <t>Shinkalabukhna</t>
  </si>
  <si>
    <t>42.386144</t>
  </si>
  <si>
    <t>47.471707</t>
  </si>
  <si>
    <t>1407.72900390625</t>
  </si>
  <si>
    <t>Gunib</t>
  </si>
  <si>
    <t>42.388232</t>
  </si>
  <si>
    <t>46.962258</t>
  </si>
  <si>
    <t>1214.30200195313</t>
  </si>
  <si>
    <t>Novokayakent</t>
  </si>
  <si>
    <t>42.3922</t>
  </si>
  <si>
    <t>47.9878</t>
  </si>
  <si>
    <t>Verkhnie Arshi</t>
  </si>
  <si>
    <t>42.40006</t>
  </si>
  <si>
    <t>47.12529</t>
  </si>
  <si>
    <t>1271.74829101563</t>
  </si>
  <si>
    <t>Aymazimakhi</t>
  </si>
  <si>
    <t>42.401788</t>
  </si>
  <si>
    <t>47.525794</t>
  </si>
  <si>
    <t>1314.40466308594</t>
  </si>
  <si>
    <t>42.40805</t>
  </si>
  <si>
    <t>47.17095</t>
  </si>
  <si>
    <t>907.342956542969</t>
  </si>
  <si>
    <t>Verkhnie Khvarshini</t>
  </si>
  <si>
    <t>42.41088</t>
  </si>
  <si>
    <t>45.84551</t>
  </si>
  <si>
    <t>1901.16418457031</t>
  </si>
  <si>
    <t>Akhinets</t>
  </si>
  <si>
    <t>42.412612</t>
  </si>
  <si>
    <t>47.113872</t>
  </si>
  <si>
    <t>1144.8828125</t>
  </si>
  <si>
    <t>Khvayni</t>
  </si>
  <si>
    <t>Xvarshi</t>
  </si>
  <si>
    <t>Inkhoqwari</t>
  </si>
  <si>
    <t>42.415087</t>
  </si>
  <si>
    <t>45.968736</t>
  </si>
  <si>
    <t>1555.16833496094</t>
  </si>
  <si>
    <t>42.415472</t>
  </si>
  <si>
    <t>46.837085</t>
  </si>
  <si>
    <t>1169.43725585938</t>
  </si>
  <si>
    <t>42.4161</t>
  </si>
  <si>
    <t>47.5372</t>
  </si>
  <si>
    <t>948.225036621094</t>
  </si>
  <si>
    <t>Ayalakab</t>
  </si>
  <si>
    <t>42.4231</t>
  </si>
  <si>
    <t>47.4625</t>
  </si>
  <si>
    <t>1243.02075195312</t>
  </si>
  <si>
    <t>Tindi</t>
  </si>
  <si>
    <t>42.424818</t>
  </si>
  <si>
    <t>46.15836</t>
  </si>
  <si>
    <t>1719.97119140625</t>
  </si>
  <si>
    <t>Kapulagumi</t>
  </si>
  <si>
    <t>42.427995</t>
  </si>
  <si>
    <t>47.476847</t>
  </si>
  <si>
    <t>1156.04956054688</t>
  </si>
  <si>
    <t>42.4301</t>
  </si>
  <si>
    <t>47.49276</t>
  </si>
  <si>
    <t>1078.59924316406</t>
  </si>
  <si>
    <t>42.4858</t>
  </si>
  <si>
    <t>46.9197</t>
  </si>
  <si>
    <t>1005.92388916016</t>
  </si>
  <si>
    <t>42.51266</t>
  </si>
  <si>
    <t>47.85563</t>
  </si>
  <si>
    <t>136.836471557617</t>
  </si>
  <si>
    <t>Chamalal</t>
  </si>
  <si>
    <t>42.547874</t>
  </si>
  <si>
    <t>46.032686</t>
  </si>
  <si>
    <t>1917.32922363281</t>
  </si>
  <si>
    <t>42.5556</t>
  </si>
  <si>
    <t>46.7225</t>
  </si>
  <si>
    <t>1677.14465332031</t>
  </si>
  <si>
    <t>42.569651</t>
  </si>
  <si>
    <t>46.61206</t>
  </si>
  <si>
    <t>1935.9482421875</t>
  </si>
  <si>
    <t>Gurbuki</t>
  </si>
  <si>
    <t>42.611506</t>
  </si>
  <si>
    <t>47.591942</t>
  </si>
  <si>
    <t>432.416229248047</t>
  </si>
  <si>
    <t>Tekita</t>
  </si>
  <si>
    <t>42.630886</t>
  </si>
  <si>
    <t>46.521832</t>
  </si>
  <si>
    <t>1039.2744140625</t>
  </si>
  <si>
    <t>42.64472</t>
  </si>
  <si>
    <t>47.19165</t>
  </si>
  <si>
    <t>970.323974609375</t>
  </si>
  <si>
    <t>42.77004</t>
  </si>
  <si>
    <t>47.68884</t>
  </si>
  <si>
    <t>Gunkha</t>
  </si>
  <si>
    <t>Andi</t>
  </si>
  <si>
    <t>42.78968</t>
  </si>
  <si>
    <t>46.28275</t>
  </si>
  <si>
    <t>1586.26391601563</t>
  </si>
  <si>
    <t>Old Siukh</t>
  </si>
  <si>
    <t>Karata</t>
  </si>
  <si>
    <t>42.80278</t>
  </si>
  <si>
    <t>46.43694</t>
  </si>
  <si>
    <t>1874.5869140625</t>
  </si>
  <si>
    <t>Novyy Khushet</t>
  </si>
  <si>
    <t>42.900261</t>
  </si>
  <si>
    <t>47.561244</t>
  </si>
  <si>
    <t>1.96381795406342</t>
  </si>
  <si>
    <t>42.92342</t>
  </si>
  <si>
    <t>46.694116</t>
  </si>
  <si>
    <t>1541.13452148438</t>
  </si>
  <si>
    <t>42.96839</t>
  </si>
  <si>
    <t>47.48301</t>
  </si>
  <si>
    <t>24.7096500396729</t>
  </si>
  <si>
    <t>Al'burikent</t>
  </si>
  <si>
    <t>42.97389</t>
  </si>
  <si>
    <t>47.47111</t>
  </si>
  <si>
    <t>44.374870300293</t>
  </si>
  <si>
    <t>42.985693</t>
  </si>
  <si>
    <t>46.580315</t>
  </si>
  <si>
    <t>957.737609863281</t>
  </si>
  <si>
    <t>Shamkhal</t>
  </si>
  <si>
    <t>43.056632</t>
  </si>
  <si>
    <t>47.344526</t>
  </si>
  <si>
    <t>Almalo</t>
  </si>
  <si>
    <t>43.0967</t>
  </si>
  <si>
    <t>47.2253</t>
  </si>
  <si>
    <t>10.9668636322022</t>
  </si>
  <si>
    <t>Chapaevo</t>
  </si>
  <si>
    <t>43.11009</t>
  </si>
  <si>
    <t>46.4862</t>
  </si>
  <si>
    <t>428.326232910156</t>
  </si>
  <si>
    <t>Novolakskoe</t>
  </si>
  <si>
    <t>Chechen</t>
  </si>
  <si>
    <t>43.1169</t>
  </si>
  <si>
    <t>46.4839</t>
  </si>
  <si>
    <t>415.906494140625</t>
  </si>
  <si>
    <t>Temirgoe</t>
  </si>
  <si>
    <t>43.127436</t>
  </si>
  <si>
    <t>47.136434</t>
  </si>
  <si>
    <t>6.71145963668823</t>
  </si>
  <si>
    <t>43.129826</t>
  </si>
  <si>
    <t>47.460438</t>
  </si>
  <si>
    <t>Yamansu (Shushiya)</t>
  </si>
  <si>
    <t>43.13546</t>
  </si>
  <si>
    <t>46.425114</t>
  </si>
  <si>
    <t>315.418914794922</t>
  </si>
  <si>
    <t>Banayyurt (Akhar)</t>
  </si>
  <si>
    <t>43.1375</t>
  </si>
  <si>
    <t>46.4225</t>
  </si>
  <si>
    <t>328.919647216797</t>
  </si>
  <si>
    <t>43.15101</t>
  </si>
  <si>
    <t>46.85751</t>
  </si>
  <si>
    <t>104.810287475586</t>
  </si>
  <si>
    <t>Novokuli</t>
  </si>
  <si>
    <t>43.1656</t>
  </si>
  <si>
    <t>46.5211</t>
  </si>
  <si>
    <t>324.602142333984</t>
  </si>
  <si>
    <t>Bavtugay</t>
  </si>
  <si>
    <t>43.16808</t>
  </si>
  <si>
    <t>46.83415</t>
  </si>
  <si>
    <t>104.974472045898</t>
  </si>
  <si>
    <t>Kul'zeb</t>
  </si>
  <si>
    <t>43.1686</t>
  </si>
  <si>
    <t>47.0108</t>
  </si>
  <si>
    <t>38.169563293457</t>
  </si>
  <si>
    <t>Staryy Bavtugay</t>
  </si>
  <si>
    <t>43.17479</t>
  </si>
  <si>
    <t>46.83946</t>
  </si>
  <si>
    <t>84.3094482421875</t>
  </si>
  <si>
    <t>Endirey</t>
  </si>
  <si>
    <t>43.182964</t>
  </si>
  <si>
    <t>46.662014</t>
  </si>
  <si>
    <t>259.258819580078</t>
  </si>
  <si>
    <t>Albaniya (Tonokh-Kuli)</t>
  </si>
  <si>
    <t>43.2056</t>
  </si>
  <si>
    <t>46.6933</t>
  </si>
  <si>
    <t>186.568817138672</t>
  </si>
  <si>
    <t>Toturbiykala</t>
  </si>
  <si>
    <t>Novyy Sulak</t>
  </si>
  <si>
    <t>43.21068</t>
  </si>
  <si>
    <t>46.81809</t>
  </si>
  <si>
    <t>49.761043548584</t>
  </si>
  <si>
    <t>Novochurtakh</t>
  </si>
  <si>
    <t>43.2131</t>
  </si>
  <si>
    <t>46.5436</t>
  </si>
  <si>
    <t>190.977981567383</t>
  </si>
  <si>
    <t>43.2192</t>
  </si>
  <si>
    <t>46.4139</t>
  </si>
  <si>
    <t>255.03857421875</t>
  </si>
  <si>
    <t>Sultan-Yangiyurt</t>
  </si>
  <si>
    <t>43.21961</t>
  </si>
  <si>
    <t>46.86187</t>
  </si>
  <si>
    <t>46.8808670043945</t>
  </si>
  <si>
    <t>Goksuv</t>
  </si>
  <si>
    <t>43.2222</t>
  </si>
  <si>
    <t>46.82137</t>
  </si>
  <si>
    <t>42.0612411499023</t>
  </si>
  <si>
    <t>Karlanyurt</t>
  </si>
  <si>
    <t>43.2303</t>
  </si>
  <si>
    <t>46.6447</t>
  </si>
  <si>
    <t>161.624847412109</t>
  </si>
  <si>
    <t>Kokrek</t>
  </si>
  <si>
    <t>43.23639</t>
  </si>
  <si>
    <t>46.72665</t>
  </si>
  <si>
    <t>93.6132736206055</t>
  </si>
  <si>
    <t>Khasavyurt</t>
  </si>
  <si>
    <t>43.246769</t>
  </si>
  <si>
    <t>46.58939</t>
  </si>
  <si>
    <t>132.420455932617</t>
  </si>
  <si>
    <t>Novomekhel'ta</t>
  </si>
  <si>
    <t>43.249918</t>
  </si>
  <si>
    <t>46.54397</t>
  </si>
  <si>
    <t>121.827644348145</t>
  </si>
  <si>
    <t>Petrakovskoe</t>
  </si>
  <si>
    <t>43.25332</t>
  </si>
  <si>
    <t>46.6321</t>
  </si>
  <si>
    <t>117.787124633789</t>
  </si>
  <si>
    <t>Temiraul</t>
  </si>
  <si>
    <t>43.2539</t>
  </si>
  <si>
    <t>46.8272</t>
  </si>
  <si>
    <t>26.8926086425781</t>
  </si>
  <si>
    <t>Bayram</t>
  </si>
  <si>
    <t>43.25691</t>
  </si>
  <si>
    <t>46.6513</t>
  </si>
  <si>
    <t>115.609321594238</t>
  </si>
  <si>
    <t>Mogilyovskoe</t>
  </si>
  <si>
    <t>43.26106</t>
  </si>
  <si>
    <t>46.62714</t>
  </si>
  <si>
    <t>108.514930725098</t>
  </si>
  <si>
    <t>Bammatbekyurt</t>
  </si>
  <si>
    <t>43.27167</t>
  </si>
  <si>
    <t>46.61972</t>
  </si>
  <si>
    <t>92.9582595825195</t>
  </si>
  <si>
    <t>Mutsalaul</t>
  </si>
  <si>
    <t>43.2719</t>
  </si>
  <si>
    <t>46.7311</t>
  </si>
  <si>
    <t>54.6309318542481</t>
  </si>
  <si>
    <t>Khamavyurt</t>
  </si>
  <si>
    <t>43.2722</t>
  </si>
  <si>
    <t>46.4286</t>
  </si>
  <si>
    <t>109.971817016602</t>
  </si>
  <si>
    <t>Solnechnoe</t>
  </si>
  <si>
    <t>43.2761</t>
  </si>
  <si>
    <t>46.5069</t>
  </si>
  <si>
    <t>88.1296463012695</t>
  </si>
  <si>
    <t>43.28282</t>
  </si>
  <si>
    <t>47.02641</t>
  </si>
  <si>
    <t>Nuradilovo</t>
  </si>
  <si>
    <t>43.284357</t>
  </si>
  <si>
    <t>46.4645</t>
  </si>
  <si>
    <t>85.1721343994141</t>
  </si>
  <si>
    <t>Pokrovskoe</t>
  </si>
  <si>
    <t>43.2886</t>
  </si>
  <si>
    <t>46.6658</t>
  </si>
  <si>
    <t>61.4022521972656</t>
  </si>
  <si>
    <t>Genzheaul</t>
  </si>
  <si>
    <t>43.2934</t>
  </si>
  <si>
    <t>46.75729</t>
  </si>
  <si>
    <t>27.3168506622314</t>
  </si>
  <si>
    <t>Bayramaul</t>
  </si>
  <si>
    <t>43.296175</t>
  </si>
  <si>
    <t>46.730134</t>
  </si>
  <si>
    <t>Laklakyurt</t>
  </si>
  <si>
    <t>43.30534</t>
  </si>
  <si>
    <t>46.80168</t>
  </si>
  <si>
    <t>Osmanyurt</t>
  </si>
  <si>
    <t>43.3056</t>
  </si>
  <si>
    <t>46.5308</t>
  </si>
  <si>
    <t>62.3963928222656</t>
  </si>
  <si>
    <t>Batashyurt</t>
  </si>
  <si>
    <t>43.3069</t>
  </si>
  <si>
    <t>46.5108</t>
  </si>
  <si>
    <t>62.8196182250977</t>
  </si>
  <si>
    <t>Boragangechuv</t>
  </si>
  <si>
    <t>43.30852</t>
  </si>
  <si>
    <t>46.43596</t>
  </si>
  <si>
    <t>72.0114059448242</t>
  </si>
  <si>
    <t>Simsir</t>
  </si>
  <si>
    <t>43.31315</t>
  </si>
  <si>
    <t>46.54329</t>
  </si>
  <si>
    <t>60.3782768249512</t>
  </si>
  <si>
    <t>Batayurt</t>
  </si>
  <si>
    <t>43.315233</t>
  </si>
  <si>
    <t>46.680623</t>
  </si>
  <si>
    <t>36.7777061462402</t>
  </si>
  <si>
    <t>Umashaul</t>
  </si>
  <si>
    <t>43.32606</t>
  </si>
  <si>
    <t>46.69719</t>
  </si>
  <si>
    <t>28.1823978424072</t>
  </si>
  <si>
    <t>Novyy Kostek</t>
  </si>
  <si>
    <t>43.3356</t>
  </si>
  <si>
    <t>46.8281</t>
  </si>
  <si>
    <t>7.67822217941284</t>
  </si>
  <si>
    <t>Kostek</t>
  </si>
  <si>
    <t>43.3411</t>
  </si>
  <si>
    <t>46.8536</t>
  </si>
  <si>
    <t>1.07768738269806</t>
  </si>
  <si>
    <t>Sadovoe</t>
  </si>
  <si>
    <t>43.34119</t>
  </si>
  <si>
    <t>46.77181</t>
  </si>
  <si>
    <t>11.4318218231201</t>
  </si>
  <si>
    <t>Kandauraul</t>
  </si>
  <si>
    <t>43.3414</t>
  </si>
  <si>
    <t>46.5664</t>
  </si>
  <si>
    <t>41.5113258361816</t>
  </si>
  <si>
    <t>Bammatyurt</t>
  </si>
  <si>
    <t>43.3442</t>
  </si>
  <si>
    <t>46.6075</t>
  </si>
  <si>
    <t>38.0396919250488</t>
  </si>
  <si>
    <t>Adzhimazhagatyurt</t>
  </si>
  <si>
    <t>43.35055</t>
  </si>
  <si>
    <t>46.50783</t>
  </si>
  <si>
    <t>41.3079414367676</t>
  </si>
  <si>
    <t>Aksay</t>
  </si>
  <si>
    <t>43.3686</t>
  </si>
  <si>
    <t>46.4461</t>
  </si>
  <si>
    <t>34.9020843505859</t>
  </si>
  <si>
    <t>Pyatiletka</t>
  </si>
  <si>
    <t>43.37262</t>
  </si>
  <si>
    <t>46.96553</t>
  </si>
  <si>
    <t>Novosasitli</t>
  </si>
  <si>
    <t>43.38468</t>
  </si>
  <si>
    <t>46.58564</t>
  </si>
  <si>
    <t>28.1227645874023</t>
  </si>
  <si>
    <t>Abdurashid</t>
  </si>
  <si>
    <t>43.38644</t>
  </si>
  <si>
    <t>46.67183</t>
  </si>
  <si>
    <t>21.7143135070801</t>
  </si>
  <si>
    <t>Tsiab-Ichichali</t>
  </si>
  <si>
    <t>43.38712</t>
  </si>
  <si>
    <t>46.61917</t>
  </si>
  <si>
    <t>26.0063896179199</t>
  </si>
  <si>
    <t>Kaziyurt</t>
  </si>
  <si>
    <t>43.38808</t>
  </si>
  <si>
    <t>47.03489</t>
  </si>
  <si>
    <t>Umarotar</t>
  </si>
  <si>
    <t>43.42388</t>
  </si>
  <si>
    <t>46.69025</t>
  </si>
  <si>
    <t>11.3050966262817</t>
  </si>
  <si>
    <t>Novosel'skoe</t>
  </si>
  <si>
    <t>43.4275</t>
  </si>
  <si>
    <t>46.4667</t>
  </si>
  <si>
    <t>24.1968688964844</t>
  </si>
  <si>
    <t>Kazmaaul</t>
  </si>
  <si>
    <t>43.4306</t>
  </si>
  <si>
    <t>46.7644</t>
  </si>
  <si>
    <t>Kemsiyurt</t>
  </si>
  <si>
    <t>43.43439</t>
  </si>
  <si>
    <t>46.43548</t>
  </si>
  <si>
    <t>20.4790134429932</t>
  </si>
  <si>
    <t>Terechnoe</t>
  </si>
  <si>
    <t>43.4358</t>
  </si>
  <si>
    <t>46.4008</t>
  </si>
  <si>
    <t>18.8763885498047</t>
  </si>
  <si>
    <t>Kadyrotar</t>
  </si>
  <si>
    <t>43.44099</t>
  </si>
  <si>
    <t>46.65515</t>
  </si>
  <si>
    <t>13.2566556930542</t>
  </si>
  <si>
    <t>Khamzayurt</t>
  </si>
  <si>
    <t>43.4509</t>
  </si>
  <si>
    <t>46.98475</t>
  </si>
  <si>
    <t>Novogagatli</t>
  </si>
  <si>
    <t>43.4561</t>
  </si>
  <si>
    <t>46.4819</t>
  </si>
  <si>
    <t>20.6917171478271</t>
  </si>
  <si>
    <t>Akbulatyurt</t>
  </si>
  <si>
    <t>43.45934</t>
  </si>
  <si>
    <t>46.385980000000004</t>
  </si>
  <si>
    <t>Adil'otar</t>
  </si>
  <si>
    <t>43.4603</t>
  </si>
  <si>
    <t>46.6761</t>
  </si>
  <si>
    <t>10.9975461959839</t>
  </si>
  <si>
    <t>Kirpichkutan</t>
  </si>
  <si>
    <t>43.46198</t>
  </si>
  <si>
    <t>46.61053</t>
  </si>
  <si>
    <t>14.0484285354614</t>
  </si>
  <si>
    <t>Tutlar</t>
  </si>
  <si>
    <t>43.46703</t>
  </si>
  <si>
    <t>46.68876</t>
  </si>
  <si>
    <t>9.35335063934326</t>
  </si>
  <si>
    <t>Chagarotar</t>
  </si>
  <si>
    <t>43.4692</t>
  </si>
  <si>
    <t>46.5403</t>
  </si>
  <si>
    <t>16.5262126922607</t>
  </si>
  <si>
    <t>Sulevkent</t>
  </si>
  <si>
    <t>43.470028</t>
  </si>
  <si>
    <t>46.754764</t>
  </si>
  <si>
    <t>1.74352216720581</t>
  </si>
  <si>
    <t>Shagada</t>
  </si>
  <si>
    <t>43.479</t>
  </si>
  <si>
    <t>46.72585</t>
  </si>
  <si>
    <t>6.96933746337891</t>
  </si>
  <si>
    <t>Glavnyy-Kut</t>
  </si>
  <si>
    <t>43.488244</t>
  </si>
  <si>
    <t>47.443771</t>
  </si>
  <si>
    <t>43.49528</t>
  </si>
  <si>
    <t>47.11944</t>
  </si>
  <si>
    <t>Kamyshkutan</t>
  </si>
  <si>
    <t>Akhvakh</t>
  </si>
  <si>
    <t>43.500222</t>
  </si>
  <si>
    <t>46.621832</t>
  </si>
  <si>
    <t>8.03595638275147</t>
  </si>
  <si>
    <t>Dzerzhinskoe</t>
  </si>
  <si>
    <t>43.5192</t>
  </si>
  <si>
    <t>46.4731</t>
  </si>
  <si>
    <t>Kazankulak</t>
  </si>
  <si>
    <t>43.52334</t>
  </si>
  <si>
    <t>47.13435</t>
  </si>
  <si>
    <t>Utsmiyurt</t>
  </si>
  <si>
    <t>43.5342</t>
  </si>
  <si>
    <t>46.4703</t>
  </si>
  <si>
    <t>11.2029628753662</t>
  </si>
  <si>
    <t>Germenchik</t>
  </si>
  <si>
    <t>43.5403</t>
  </si>
  <si>
    <t>46.7256</t>
  </si>
  <si>
    <t>1.30183970928192</t>
  </si>
  <si>
    <t>Novaya Kosa</t>
  </si>
  <si>
    <t>Nogai</t>
  </si>
  <si>
    <t>43.553007</t>
  </si>
  <si>
    <t>47.367407</t>
  </si>
  <si>
    <t>Tatayurt</t>
  </si>
  <si>
    <t>43.5619</t>
  </si>
  <si>
    <t>46.9961</t>
  </si>
  <si>
    <t>Adil'-Yangiyurt</t>
  </si>
  <si>
    <t>43.5633</t>
  </si>
  <si>
    <t>46.5853</t>
  </si>
  <si>
    <t>6.2631402015686</t>
  </si>
  <si>
    <t>Orazgulaul</t>
  </si>
  <si>
    <t>43.564682</t>
  </si>
  <si>
    <t>47.344642</t>
  </si>
  <si>
    <t>Chankayurt</t>
  </si>
  <si>
    <t>43.56935</t>
  </si>
  <si>
    <t>46.56515</t>
  </si>
  <si>
    <t>3.46492433547974</t>
  </si>
  <si>
    <t>Shakhbulatotar</t>
  </si>
  <si>
    <t>43.57167</t>
  </si>
  <si>
    <t>46.70056</t>
  </si>
  <si>
    <t>0.156330659985542</t>
  </si>
  <si>
    <t>Gemetyube</t>
  </si>
  <si>
    <t>43.5747</t>
  </si>
  <si>
    <t>46.9014</t>
  </si>
  <si>
    <t>43.576019</t>
  </si>
  <si>
    <t>47.285419</t>
  </si>
  <si>
    <t>Tamazatyube</t>
  </si>
  <si>
    <t>43.578224</t>
  </si>
  <si>
    <t>47.159585</t>
  </si>
  <si>
    <t>Turshunay</t>
  </si>
  <si>
    <t>43.6003</t>
  </si>
  <si>
    <t>46.6642</t>
  </si>
  <si>
    <t>Novokare</t>
  </si>
  <si>
    <t>43.6011</t>
  </si>
  <si>
    <t>46.9675</t>
  </si>
  <si>
    <t>Babayurt</t>
  </si>
  <si>
    <t>43.601403</t>
  </si>
  <si>
    <t>46.783386</t>
  </si>
  <si>
    <t>Khamamatyurt</t>
  </si>
  <si>
    <t>43.60809</t>
  </si>
  <si>
    <t>46.5006</t>
  </si>
  <si>
    <t>5.29128551483154</t>
  </si>
  <si>
    <t>Muzhukay</t>
  </si>
  <si>
    <t>43.6283</t>
  </si>
  <si>
    <t>46.9013</t>
  </si>
  <si>
    <t>Yangylbay</t>
  </si>
  <si>
    <t>43.63059</t>
  </si>
  <si>
    <t>46.93654</t>
  </si>
  <si>
    <t>Khasanay</t>
  </si>
  <si>
    <t>43.63109</t>
  </si>
  <si>
    <t>46.70978</t>
  </si>
  <si>
    <t>Lyuksemburg</t>
  </si>
  <si>
    <t>43.6617</t>
  </si>
  <si>
    <t>46.7442</t>
  </si>
  <si>
    <t>Tamazatyube (staroe)</t>
  </si>
  <si>
    <t>43.66258</t>
  </si>
  <si>
    <t>47.171012</t>
  </si>
  <si>
    <t>43.70835</t>
  </si>
  <si>
    <t>46.86498</t>
  </si>
  <si>
    <t>Zarechnoe</t>
  </si>
  <si>
    <t>43.76292</t>
  </si>
  <si>
    <t>46.58238</t>
  </si>
  <si>
    <t>Novyy Biryuzyak</t>
  </si>
  <si>
    <t>43.77431</t>
  </si>
  <si>
    <t>47.294614</t>
  </si>
  <si>
    <t>Rybalko</t>
  </si>
  <si>
    <t>43.78321</t>
  </si>
  <si>
    <t>46.65519</t>
  </si>
  <si>
    <t>Kardonovka</t>
  </si>
  <si>
    <t>43.8158</t>
  </si>
  <si>
    <t>46.8478</t>
  </si>
  <si>
    <t>Yuzhnoe</t>
  </si>
  <si>
    <t>43.8169</t>
  </si>
  <si>
    <t>46.7242</t>
  </si>
  <si>
    <t>Novonadezhdovka</t>
  </si>
  <si>
    <t>43.83556</t>
  </si>
  <si>
    <t>46.93295</t>
  </si>
  <si>
    <t>Yefimovka</t>
  </si>
  <si>
    <t>43.84302</t>
  </si>
  <si>
    <t>46.79782</t>
  </si>
  <si>
    <t>Kizlyar</t>
  </si>
  <si>
    <t>43.84465</t>
  </si>
  <si>
    <t>46.718689</t>
  </si>
  <si>
    <t>Krasnooktyabr'skoe</t>
  </si>
  <si>
    <t>43.84705</t>
  </si>
  <si>
    <t>46.65553</t>
  </si>
  <si>
    <t>Novogladovka</t>
  </si>
  <si>
    <t>43.84923</t>
  </si>
  <si>
    <t>46.89421</t>
  </si>
  <si>
    <t>Staroterechnoe</t>
  </si>
  <si>
    <t>43.85585</t>
  </si>
  <si>
    <t>47.46163</t>
  </si>
  <si>
    <t>Imeni Zhdanova</t>
  </si>
  <si>
    <t>43.85694</t>
  </si>
  <si>
    <t>46.69528</t>
  </si>
  <si>
    <t>Krasnyy Voskhod</t>
  </si>
  <si>
    <t>43.86232</t>
  </si>
  <si>
    <t>46.67508</t>
  </si>
  <si>
    <t>Imeni Kirova</t>
  </si>
  <si>
    <t>43.86396</t>
  </si>
  <si>
    <t>46.70564</t>
  </si>
  <si>
    <t>Novomonastyrskoe</t>
  </si>
  <si>
    <t>43.865916</t>
  </si>
  <si>
    <t>46.607527</t>
  </si>
  <si>
    <t>Bol'shezadoevskoe</t>
  </si>
  <si>
    <t>43.8661</t>
  </si>
  <si>
    <t>46.8289</t>
  </si>
  <si>
    <t>Novokokhanovskoe</t>
  </si>
  <si>
    <t>43.8672</t>
  </si>
  <si>
    <t>46.6508</t>
  </si>
  <si>
    <t>Malaya Zadoevka</t>
  </si>
  <si>
    <t>43.86766</t>
  </si>
  <si>
    <t>46.85721</t>
  </si>
  <si>
    <t>Mulla-Ali</t>
  </si>
  <si>
    <t>43.86792</t>
  </si>
  <si>
    <t>46.88344</t>
  </si>
  <si>
    <t>Imeni Shaumyana</t>
  </si>
  <si>
    <t>43.87796</t>
  </si>
  <si>
    <t>46.68821</t>
  </si>
  <si>
    <t>Persidskoe</t>
  </si>
  <si>
    <t>43.884078</t>
  </si>
  <si>
    <t>46.894044</t>
  </si>
  <si>
    <t>Novokrest'yanovskoe</t>
  </si>
  <si>
    <t>43.88459</t>
  </si>
  <si>
    <t>46.57013</t>
  </si>
  <si>
    <t>Pervokizlyarskoe</t>
  </si>
  <si>
    <t>43.88591</t>
  </si>
  <si>
    <t>46.67872</t>
  </si>
  <si>
    <t>Burumbay</t>
  </si>
  <si>
    <t>43.888168</t>
  </si>
  <si>
    <t>46.968787</t>
  </si>
  <si>
    <t>Stepnoe</t>
  </si>
  <si>
    <t>43.89479</t>
  </si>
  <si>
    <t>46.49285</t>
  </si>
  <si>
    <t>Bol'shebredikhinskiy</t>
  </si>
  <si>
    <t>43.8967</t>
  </si>
  <si>
    <t>46.8539</t>
  </si>
  <si>
    <t>Imeni Karla Marksa</t>
  </si>
  <si>
    <t>43.897</t>
  </si>
  <si>
    <t>46.78746</t>
  </si>
  <si>
    <t>Zarya Kommuny</t>
  </si>
  <si>
    <t>43.89784</t>
  </si>
  <si>
    <t>46.73016</t>
  </si>
  <si>
    <t>Sangishi</t>
  </si>
  <si>
    <t>43.89977</t>
  </si>
  <si>
    <t>47.03304</t>
  </si>
  <si>
    <t>Maloe Kozyrevskoe</t>
  </si>
  <si>
    <t>43.90025</t>
  </si>
  <si>
    <t>46.81582</t>
  </si>
  <si>
    <t>Kuznetsovskoe</t>
  </si>
  <si>
    <t>43.90277</t>
  </si>
  <si>
    <t>46.63276</t>
  </si>
  <si>
    <t>Aleksandriyskaya</t>
  </si>
  <si>
    <t>43.9047</t>
  </si>
  <si>
    <t>47.1297</t>
  </si>
  <si>
    <t>Novovladimirskoe</t>
  </si>
  <si>
    <t>43.9128</t>
  </si>
  <si>
    <t>46.95124</t>
  </si>
  <si>
    <t>Ukrainskoe</t>
  </si>
  <si>
    <t>43.91396</t>
  </si>
  <si>
    <t>47.00889</t>
  </si>
  <si>
    <t>Vinogradnoe</t>
  </si>
  <si>
    <t>43.9167</t>
  </si>
  <si>
    <t>46.81963</t>
  </si>
  <si>
    <t>Aleksandro-Nevskoe</t>
  </si>
  <si>
    <t>43.92181</t>
  </si>
  <si>
    <t>46.55817</t>
  </si>
  <si>
    <t>Mangulaul</t>
  </si>
  <si>
    <t>43.92672</t>
  </si>
  <si>
    <t>47.31052</t>
  </si>
  <si>
    <t>Khutseevka</t>
  </si>
  <si>
    <t>43.92938</t>
  </si>
  <si>
    <t>46.78123</t>
  </si>
  <si>
    <t>Novogeorgievka</t>
  </si>
  <si>
    <t>43.9314</t>
  </si>
  <si>
    <t>46.6339</t>
  </si>
  <si>
    <t>Lopukhovka</t>
  </si>
  <si>
    <t>43.93463</t>
  </si>
  <si>
    <t>47.4079</t>
  </si>
  <si>
    <t>Tsvetkovka</t>
  </si>
  <si>
    <t>43.93939</t>
  </si>
  <si>
    <t>46.83366</t>
  </si>
  <si>
    <t>Chernyaevka</t>
  </si>
  <si>
    <t>43.9458</t>
  </si>
  <si>
    <t>47.0342</t>
  </si>
  <si>
    <t>Novoromanovka</t>
  </si>
  <si>
    <t>43.9567</t>
  </si>
  <si>
    <t>46.6444</t>
  </si>
  <si>
    <t>Kollektivizator</t>
  </si>
  <si>
    <t>43.95942</t>
  </si>
  <si>
    <t>47.39102</t>
  </si>
  <si>
    <t>Sar-Sar</t>
  </si>
  <si>
    <t>43.96993</t>
  </si>
  <si>
    <t>47.0777</t>
  </si>
  <si>
    <t>Kraynovka</t>
  </si>
  <si>
    <t>43.9772</t>
  </si>
  <si>
    <t>47.3719</t>
  </si>
  <si>
    <t>Komsomol'skiy</t>
  </si>
  <si>
    <t>43.97833</t>
  </si>
  <si>
    <t>46.69852</t>
  </si>
  <si>
    <t>Rassvet</t>
  </si>
  <si>
    <t>43.9786</t>
  </si>
  <si>
    <t>46.7111</t>
  </si>
  <si>
    <t>Serebryakovka</t>
  </si>
  <si>
    <t>43.98115</t>
  </si>
  <si>
    <t>46.8328</t>
  </si>
  <si>
    <t>Kumli</t>
  </si>
  <si>
    <t>43.9906</t>
  </si>
  <si>
    <t>46.0658</t>
  </si>
  <si>
    <t>14.8245725631714</t>
  </si>
  <si>
    <t>Plodopitomnik</t>
  </si>
  <si>
    <t>43.99533</t>
  </si>
  <si>
    <t>46.73344</t>
  </si>
  <si>
    <t>Karabagly</t>
  </si>
  <si>
    <t>Armenian</t>
  </si>
  <si>
    <t>44.0089</t>
  </si>
  <si>
    <t>46.5964</t>
  </si>
  <si>
    <t>Novoterechnoe</t>
  </si>
  <si>
    <t>44.01557</t>
  </si>
  <si>
    <t>47.34915</t>
  </si>
  <si>
    <t>Malaya Areshevka</t>
  </si>
  <si>
    <t>44.0208</t>
  </si>
  <si>
    <t>46.8231</t>
  </si>
  <si>
    <t>Kerlikent</t>
  </si>
  <si>
    <t>44.02694</t>
  </si>
  <si>
    <t>46.74889</t>
  </si>
  <si>
    <t>Vyshetalovskiy</t>
  </si>
  <si>
    <t>44.035</t>
  </si>
  <si>
    <t>46.72333</t>
  </si>
  <si>
    <t>Vyshetalovka</t>
  </si>
  <si>
    <t>44.042518</t>
  </si>
  <si>
    <t>46.725504</t>
  </si>
  <si>
    <t>Oguzer</t>
  </si>
  <si>
    <t>44.0508</t>
  </si>
  <si>
    <t>47.0619</t>
  </si>
  <si>
    <t>Imeni Kalinina</t>
  </si>
  <si>
    <t>44.05499</t>
  </si>
  <si>
    <t>46.93192</t>
  </si>
  <si>
    <t>Tarumovka</t>
  </si>
  <si>
    <t>44.0733</t>
  </si>
  <si>
    <t>46.5364</t>
  </si>
  <si>
    <t>Edige</t>
  </si>
  <si>
    <t>44.07361</t>
  </si>
  <si>
    <t>46.35778</t>
  </si>
  <si>
    <t>Novodmitrievka</t>
  </si>
  <si>
    <t>44.0808</t>
  </si>
  <si>
    <t>46.4847</t>
  </si>
  <si>
    <t>Karasu</t>
  </si>
  <si>
    <t>44.08328</t>
  </si>
  <si>
    <t>45.90582</t>
  </si>
  <si>
    <t>28.6910228729248</t>
  </si>
  <si>
    <t>Bol'shaya Areshevka</t>
  </si>
  <si>
    <t>44.107833</t>
  </si>
  <si>
    <t>46.916939</t>
  </si>
  <si>
    <t>Makarovskoe</t>
  </si>
  <si>
    <t>44.121013</t>
  </si>
  <si>
    <t>46.892273</t>
  </si>
  <si>
    <t>Novyy Bakhtemir</t>
  </si>
  <si>
    <t>44.131866</t>
  </si>
  <si>
    <t>47.265502</t>
  </si>
  <si>
    <t>Sulutyube</t>
  </si>
  <si>
    <t>44.13378</t>
  </si>
  <si>
    <t>45.81648</t>
  </si>
  <si>
    <t>29.5648307800293</t>
  </si>
  <si>
    <t>Chervlennye Buruny</t>
  </si>
  <si>
    <t>44.16142</t>
  </si>
  <si>
    <t>45.62342</t>
  </si>
  <si>
    <t>52.0788192749023</t>
  </si>
  <si>
    <t>Terekli-Mekteb</t>
  </si>
  <si>
    <t>44.1671</t>
  </si>
  <si>
    <t>45.86975</t>
  </si>
  <si>
    <t>21.3332977294922</t>
  </si>
  <si>
    <t>Batyr-Murza</t>
  </si>
  <si>
    <t>44.176052</t>
  </si>
  <si>
    <t>45.695673</t>
  </si>
  <si>
    <t>42.0387535095215</t>
  </si>
  <si>
    <t>Yurkovka</t>
  </si>
  <si>
    <t>44.1789</t>
  </si>
  <si>
    <t>46.6797</t>
  </si>
  <si>
    <t>Nariman</t>
  </si>
  <si>
    <t>44.189709</t>
  </si>
  <si>
    <t>45.835784</t>
  </si>
  <si>
    <t>21.1268730163574</t>
  </si>
  <si>
    <t>Razdol'e</t>
  </si>
  <si>
    <t>44.1942</t>
  </si>
  <si>
    <t>46.5856</t>
  </si>
  <si>
    <t>Boranchi</t>
  </si>
  <si>
    <t>44.21684</t>
  </si>
  <si>
    <t>45.53166</t>
  </si>
  <si>
    <t>Uy-Salgan</t>
  </si>
  <si>
    <t>44.21889</t>
  </si>
  <si>
    <t>45.15639</t>
  </si>
  <si>
    <t>89.4261093139648</t>
  </si>
  <si>
    <t>Shumly-Olik</t>
  </si>
  <si>
    <t>44.24283</t>
  </si>
  <si>
    <t>45.68992</t>
  </si>
  <si>
    <t>33.5224380493164</t>
  </si>
  <si>
    <t>Ortatyube</t>
  </si>
  <si>
    <t>44.24611</t>
  </si>
  <si>
    <t>45.28167</t>
  </si>
  <si>
    <t>77.6665267944336</t>
  </si>
  <si>
    <t>Karagas</t>
  </si>
  <si>
    <t>44.2514</t>
  </si>
  <si>
    <t>45.3853</t>
  </si>
  <si>
    <t>66.2675933837891</t>
  </si>
  <si>
    <t>Novyy Chechen'</t>
  </si>
  <si>
    <t>44.254761</t>
  </si>
  <si>
    <t>47.07089</t>
  </si>
  <si>
    <t>Kunbatar</t>
  </si>
  <si>
    <t>44.29337</t>
  </si>
  <si>
    <t>45.58396</t>
  </si>
  <si>
    <t>42.4533920288086</t>
  </si>
  <si>
    <t>Tushilovka</t>
  </si>
  <si>
    <t>44.3092</t>
  </si>
  <si>
    <t>46.8814</t>
  </si>
  <si>
    <t>Kochubey</t>
  </si>
  <si>
    <t>44.39179</t>
  </si>
  <si>
    <t>46.54615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</si>
</sst>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Types" Target="richData/rdRichValueTypes.xml"/><Relationship Id="rId3" Type="http://schemas.openxmlformats.org/officeDocument/2006/relationships/styles" Target="styles.xml"/><Relationship Id="rId7" Type="http://schemas.microsoft.com/office/2017/06/relationships/rdRichValueStructure" Target="richData/rdrichvaluestructure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06/relationships/rdRichValue" Target="richData/rdrichvalue.xml"/><Relationship Id="rId5" Type="http://schemas.openxmlformats.org/officeDocument/2006/relationships/sheetMetadata" Target="metadata.xml"/><Relationship Id="rId4" Type="http://schemas.openxmlformats.org/officeDocument/2006/relationships/sharedStrings" Target="sharedStrings.xml"/><Relationship Id="rId9" Type="http://schemas.openxmlformats.org/officeDocument/2006/relationships/calcChain" Target="calcChain.xml"/></Relationships>
</file>

<file path=xl/richData/rdRichValueTypes.xml><?xml version="1.0" encoding="utf-8"?>
<rvTypesInfo xmlns="http://schemas.microsoft.com/office/spreadsheetml/2017/richdata2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75">
  <rv s="0">
    <v>12</v>
    <v>0172252655029</v>
  </rv>
  <rv s="0">
    <v>12</v>
    <v>82463264465332</v>
  </rv>
  <rv s="0">
    <v>12</v>
    <v>3411388397217</v>
  </rv>
  <rv s="0">
    <v>12</v>
    <v>77200317382813</v>
  </rv>
  <rv s="0">
    <v>12</v>
    <v>95981693267822</v>
  </rv>
  <rv s="0">
    <v>12</v>
    <v>0797271728516</v>
  </rv>
  <rv s="0">
    <v>12</v>
    <v>4555978775024</v>
  </rv>
  <rv s="0">
    <v>12</v>
    <v>1911506652832</v>
  </rv>
  <rv s="0">
    <v>12</v>
    <v>1661672592163</v>
  </rv>
  <rv s="0">
    <v>12</v>
    <v>1915016174316</v>
  </rv>
  <rv s="0">
    <v>12</v>
    <v>99247932434082</v>
  </rv>
  <rv s="0">
    <v>12</v>
    <v>4992208480835</v>
  </rv>
  <rv s="0">
    <v>12</v>
    <v>847827911377</v>
  </rv>
  <rv s="0">
    <v>12</v>
    <v>947585105896</v>
  </rv>
  <rv s="0">
    <v>12</v>
    <v>699333190918</v>
  </rv>
  <rv s="0">
    <v>12</v>
    <v>4388303756714</v>
  </rv>
  <rv s="0">
    <v>12</v>
    <v>0206441879273</v>
  </rv>
  <rv s="0">
    <v>12</v>
    <v>6598873138428</v>
  </rv>
  <rv s="0">
    <v>12</v>
    <v>7233295440674</v>
  </rv>
  <rv s="0">
    <v>12</v>
    <v>1206493377686</v>
  </rv>
  <rv s="0">
    <v>12</v>
    <v>40981447696686</v>
  </rv>
  <rv s="0">
    <v>12</v>
    <v>0830125808716</v>
  </rv>
  <rv s="0">
    <v>12</v>
    <v>98662710189819</v>
  </rv>
  <rv s="0">
    <v>12</v>
    <v>9203510284424</v>
  </rv>
  <rv s="0">
    <v>12</v>
    <v>9639253616333</v>
  </rv>
  <rv s="0">
    <v>12</v>
    <v>48793601989746</v>
  </rv>
  <rv s="0">
    <v>12</v>
    <v>8550662994385</v>
  </rv>
  <rv s="0">
    <v>12</v>
    <v>03779602050781</v>
  </rv>
  <rv s="0">
    <v>12</v>
    <v>8735790252685</v>
  </rv>
  <rv s="0">
    <v>12</v>
    <v>1777038574219</v>
  </rv>
  <rv s="0">
    <v>12</v>
    <v>0818138122559</v>
  </rv>
  <rv s="0">
    <v>12</v>
    <v>4795446395874</v>
  </rv>
  <rv s="0">
    <v>12</v>
    <v>9227085113525</v>
  </rv>
  <rv s="0">
    <v>12</v>
    <v>3186454772949</v>
  </rv>
  <rv s="0">
    <v>12</v>
    <v>97870540618897</v>
  </rv>
  <rv s="0">
    <v>12</v>
    <v>6637058258057</v>
  </rv>
  <rv s="0">
    <v>12</v>
    <v>85893726348877</v>
  </rv>
  <rv s="0">
    <v>12</v>
    <v>1835193634033</v>
  </rv>
  <rv s="0">
    <v>12</v>
    <v>29912900924683</v>
  </rv>
  <rv s="0">
    <v>12</v>
    <v>84824895858765</v>
  </rv>
  <rv s="0">
    <v>12</v>
    <v>32121658325195</v>
  </rv>
  <rv s="0">
    <v>12</v>
    <v>49865627288818</v>
  </rv>
  <rv s="0">
    <v>12</v>
    <v>8386631011963</v>
  </rv>
  <rv s="0">
    <v>12</v>
    <v>5842485427856</v>
  </rv>
  <rv s="0">
    <v>12</v>
    <v>5175533294678</v>
  </rv>
  <rv s="0">
    <v>12</v>
    <v>1955833435059</v>
  </rv>
  <rv s="0">
    <v>12</v>
    <v>7021102905273</v>
  </rv>
  <rv s="0">
    <v>12</v>
    <v>3170280456543</v>
  </rv>
  <rv s="0">
    <v>12</v>
    <v>3726940155029</v>
  </rv>
  <rv s="0">
    <v>12</v>
    <v>4216136932373</v>
  </rv>
  <rv s="0">
    <v>12</v>
    <v>2864580154419</v>
  </rv>
  <rv s="0">
    <v>12</v>
    <v>8863620758057</v>
  </rv>
  <rv s="0">
    <v>12</v>
    <v>4174375534058</v>
  </rv>
  <rv s="0">
    <v>12</v>
    <v>48946475982666</v>
  </rv>
  <rv s="0">
    <v>12</v>
    <v>5359220504761</v>
  </rv>
  <rv s="0">
    <v>12</v>
    <v>0925064086914</v>
  </rv>
  <rv s="0">
    <v>12</v>
    <v>07887649536133</v>
  </rv>
  <rv s="0">
    <v>12</v>
    <v>3855218887329</v>
  </rv>
  <rv s="0">
    <v>12</v>
    <v>1481666564941</v>
  </rv>
  <rv s="0">
    <v>12</v>
    <v>3605499267578</v>
  </rv>
  <rv s="0">
    <v>12</v>
    <v>530433416366577</v>
  </rv>
  <rv s="0">
    <v>12</v>
    <v>9914741516113</v>
  </rv>
  <rv s="0">
    <v>12</v>
    <v>6113758087158</v>
  </rv>
  <rv s="0">
    <v>12</v>
    <v>2409534454346</v>
  </rv>
  <rv s="0">
    <v>12</v>
    <v>64640045166016</v>
  </rv>
  <rv s="0">
    <v>12</v>
    <v>778413772583</v>
  </rv>
  <rv s="0">
    <v>12</v>
    <v>9502201080322</v>
  </rv>
  <rv s="0">
    <v>12</v>
    <v>9906740188599</v>
  </rv>
  <rv s="0">
    <v>12</v>
    <v>7007064819336</v>
  </rv>
  <rv s="0">
    <v>12</v>
    <v>65213871002197</v>
  </rv>
  <rv s="0">
    <v>12</v>
    <v>2840671539307</v>
  </rv>
  <rv s="0">
    <v>12</v>
    <v>61559104919434</v>
  </rv>
  <rv s="0">
    <v>12</v>
    <v>1864528656006</v>
  </rv>
  <rv s="0">
    <v>12</v>
    <v>01425790786743</v>
  </rv>
  <rv s="0">
    <v>12</v>
    <v>37166929244995</v>
  </rv>
</rvData>
</file>

<file path=xl/richData/rdrichvaluestructure.xml><?xml version="1.0" encoding="utf-8"?>
<rvStructures xmlns="http://schemas.microsoft.com/office/spreadsheetml/2017/richdata" count="1">
  <s t="_error">
    <k n="errorType" t="i"/>
    <k n="field" t="s"/>
  </s>
</rvStructur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86"/>
  <sheetViews>
    <sheetView tabSelected="1" topLeftCell="A23" workbookViewId="0">
      <selection activeCell="C52" sqref="C52"/>
    </sheetView>
  </sheetViews>
  <sheetFormatPr defaultRowHeight="14.4" x14ac:dyDescent="0.3"/>
  <sheetData>
    <row r="1" spans="1:21" x14ac:dyDescent="0.3">
      <c r="A1">
        <v>1</v>
      </c>
    </row>
    <row r="2" spans="1:21" x14ac:dyDescent="0.3">
      <c r="B2" t="s">
        <v>575</v>
      </c>
      <c r="F2" t="s">
        <v>75</v>
      </c>
      <c r="Q2" t="s">
        <v>576</v>
      </c>
      <c r="R2" t="s">
        <v>577</v>
      </c>
      <c r="S2" t="s">
        <v>3</v>
      </c>
      <c r="U2" t="s">
        <v>578</v>
      </c>
    </row>
    <row r="3" spans="1:21" x14ac:dyDescent="0.3">
      <c r="B3" t="s">
        <v>619</v>
      </c>
      <c r="F3" t="s">
        <v>383</v>
      </c>
      <c r="Q3" t="s">
        <v>620</v>
      </c>
      <c r="R3" t="s">
        <v>621</v>
      </c>
      <c r="S3" t="s">
        <v>3</v>
      </c>
      <c r="U3" t="s">
        <v>622</v>
      </c>
    </row>
    <row r="4" spans="1:21" x14ac:dyDescent="0.3">
      <c r="B4" t="s">
        <v>674</v>
      </c>
      <c r="F4" t="s">
        <v>208</v>
      </c>
      <c r="Q4" t="s">
        <v>675</v>
      </c>
      <c r="R4" t="s">
        <v>676</v>
      </c>
      <c r="S4" t="s">
        <v>3</v>
      </c>
      <c r="U4" t="s">
        <v>677</v>
      </c>
    </row>
    <row r="5" spans="1:21" x14ac:dyDescent="0.3">
      <c r="B5" t="s">
        <v>560</v>
      </c>
      <c r="F5" t="s">
        <v>208</v>
      </c>
      <c r="Q5" t="s">
        <v>561</v>
      </c>
      <c r="R5" t="s">
        <v>562</v>
      </c>
      <c r="S5" t="s">
        <v>3</v>
      </c>
      <c r="U5" t="s">
        <v>563</v>
      </c>
    </row>
    <row r="6" spans="1:21" x14ac:dyDescent="0.3">
      <c r="B6" t="s">
        <v>616</v>
      </c>
      <c r="F6" t="s">
        <v>383</v>
      </c>
      <c r="Q6" t="s">
        <v>617</v>
      </c>
      <c r="R6" t="s">
        <v>618</v>
      </c>
      <c r="S6" t="s">
        <v>3</v>
      </c>
      <c r="U6">
        <v>17</v>
      </c>
    </row>
    <row r="7" spans="1:21" x14ac:dyDescent="0.3">
      <c r="B7" t="s">
        <v>284</v>
      </c>
      <c r="F7" t="s">
        <v>70</v>
      </c>
      <c r="Q7" t="s">
        <v>285</v>
      </c>
      <c r="R7" t="s">
        <v>286</v>
      </c>
      <c r="S7" t="s">
        <v>3</v>
      </c>
      <c r="U7" t="s">
        <v>287</v>
      </c>
    </row>
    <row r="8" spans="1:21" x14ac:dyDescent="0.3">
      <c r="F8" t="s">
        <v>75</v>
      </c>
      <c r="Q8" t="s">
        <v>358</v>
      </c>
      <c r="R8" t="s">
        <v>359</v>
      </c>
      <c r="S8" t="s">
        <v>3</v>
      </c>
      <c r="U8" t="s">
        <v>360</v>
      </c>
    </row>
    <row r="9" spans="1:21" x14ac:dyDescent="0.3">
      <c r="F9" t="s">
        <v>75</v>
      </c>
      <c r="Q9" t="s">
        <v>646</v>
      </c>
      <c r="R9" t="s">
        <v>647</v>
      </c>
      <c r="S9" t="s">
        <v>3</v>
      </c>
      <c r="U9" t="e" vm="1">
        <f>_FV(-17,"0172252655029")</f>
        <v>#VALUE!</v>
      </c>
    </row>
    <row r="10" spans="1:21" x14ac:dyDescent="0.3">
      <c r="F10" t="s">
        <v>75</v>
      </c>
      <c r="Q10" t="s">
        <v>496</v>
      </c>
      <c r="R10" t="s">
        <v>497</v>
      </c>
      <c r="S10" t="s">
        <v>3</v>
      </c>
      <c r="U10" t="e" vm="2">
        <f>_FV(-9,"82463264465332")</f>
        <v>#VALUE!</v>
      </c>
    </row>
    <row r="11" spans="1:21" x14ac:dyDescent="0.3">
      <c r="B11" t="s">
        <v>564</v>
      </c>
      <c r="F11" t="s">
        <v>75</v>
      </c>
      <c r="Q11" t="s">
        <v>565</v>
      </c>
      <c r="R11" t="s">
        <v>566</v>
      </c>
      <c r="S11" t="s">
        <v>3</v>
      </c>
      <c r="U11" t="s">
        <v>567</v>
      </c>
    </row>
    <row r="12" spans="1:21" x14ac:dyDescent="0.3">
      <c r="F12" t="s">
        <v>75</v>
      </c>
      <c r="Q12" t="s">
        <v>294</v>
      </c>
      <c r="R12" t="s">
        <v>295</v>
      </c>
      <c r="S12" t="s">
        <v>3</v>
      </c>
      <c r="U12" t="s">
        <v>296</v>
      </c>
    </row>
    <row r="13" spans="1:21" x14ac:dyDescent="0.3">
      <c r="F13" t="s">
        <v>0</v>
      </c>
      <c r="Q13" t="s">
        <v>67</v>
      </c>
      <c r="R13" t="s">
        <v>68</v>
      </c>
      <c r="S13" t="s">
        <v>3</v>
      </c>
      <c r="U13" t="s">
        <v>69</v>
      </c>
    </row>
    <row r="14" spans="1:21" x14ac:dyDescent="0.3">
      <c r="B14" t="s">
        <v>424</v>
      </c>
      <c r="F14" t="s">
        <v>75</v>
      </c>
      <c r="Q14" t="s">
        <v>425</v>
      </c>
      <c r="R14" t="s">
        <v>426</v>
      </c>
      <c r="S14" t="s">
        <v>3</v>
      </c>
      <c r="U14" t="s">
        <v>427</v>
      </c>
    </row>
    <row r="15" spans="1:21" x14ac:dyDescent="0.3">
      <c r="B15" t="s">
        <v>364</v>
      </c>
      <c r="F15" t="s">
        <v>75</v>
      </c>
      <c r="Q15" t="s">
        <v>365</v>
      </c>
      <c r="R15" t="s">
        <v>366</v>
      </c>
      <c r="S15" t="s">
        <v>3</v>
      </c>
      <c r="U15" t="s">
        <v>367</v>
      </c>
    </row>
    <row r="16" spans="1:21" x14ac:dyDescent="0.3">
      <c r="B16" t="s">
        <v>99</v>
      </c>
      <c r="F16" t="s">
        <v>100</v>
      </c>
      <c r="Q16" t="s">
        <v>101</v>
      </c>
      <c r="R16" t="s">
        <v>102</v>
      </c>
      <c r="S16" t="s">
        <v>3</v>
      </c>
      <c r="U16" t="s">
        <v>103</v>
      </c>
    </row>
    <row r="17" spans="2:21" x14ac:dyDescent="0.3">
      <c r="B17" t="s">
        <v>820</v>
      </c>
      <c r="F17" t="s">
        <v>75</v>
      </c>
      <c r="Q17" t="s">
        <v>821</v>
      </c>
      <c r="R17" t="s">
        <v>822</v>
      </c>
      <c r="S17" t="s">
        <v>3</v>
      </c>
      <c r="U17" t="e" vm="3">
        <f>_FV(-19,"3411388397217")</f>
        <v>#VALUE!</v>
      </c>
    </row>
    <row r="18" spans="2:21" x14ac:dyDescent="0.3">
      <c r="B18" t="s">
        <v>832</v>
      </c>
      <c r="F18" t="s">
        <v>0</v>
      </c>
      <c r="Q18" t="s">
        <v>833</v>
      </c>
      <c r="R18" t="s">
        <v>834</v>
      </c>
      <c r="S18" t="s">
        <v>3</v>
      </c>
      <c r="U18" t="e" vm="4">
        <f>_FV(-8,"77200317382813")</f>
        <v>#VALUE!</v>
      </c>
    </row>
    <row r="19" spans="2:21" x14ac:dyDescent="0.3">
      <c r="B19" t="s">
        <v>223</v>
      </c>
      <c r="F19" t="s">
        <v>208</v>
      </c>
      <c r="Q19" t="s">
        <v>224</v>
      </c>
      <c r="R19" t="s">
        <v>225</v>
      </c>
      <c r="S19" t="s">
        <v>3</v>
      </c>
      <c r="U19" t="s">
        <v>226</v>
      </c>
    </row>
    <row r="20" spans="2:21" x14ac:dyDescent="0.3">
      <c r="F20" t="s">
        <v>75</v>
      </c>
      <c r="Q20" t="s">
        <v>368</v>
      </c>
      <c r="R20" t="s">
        <v>369</v>
      </c>
      <c r="S20" t="s">
        <v>3</v>
      </c>
      <c r="U20" t="s">
        <v>370</v>
      </c>
    </row>
    <row r="21" spans="2:21" x14ac:dyDescent="0.3">
      <c r="B21" t="s">
        <v>374</v>
      </c>
      <c r="F21" t="s">
        <v>75</v>
      </c>
      <c r="Q21" t="s">
        <v>375</v>
      </c>
      <c r="R21" t="s">
        <v>376</v>
      </c>
      <c r="S21" t="s">
        <v>3</v>
      </c>
      <c r="U21" t="s">
        <v>377</v>
      </c>
    </row>
    <row r="22" spans="2:21" x14ac:dyDescent="0.3">
      <c r="B22" t="s">
        <v>17</v>
      </c>
      <c r="F22" t="s">
        <v>18</v>
      </c>
      <c r="Q22" t="s">
        <v>19</v>
      </c>
      <c r="R22" t="s">
        <v>20</v>
      </c>
      <c r="S22" t="s">
        <v>3</v>
      </c>
      <c r="U22" t="s">
        <v>21</v>
      </c>
    </row>
    <row r="23" spans="2:21" x14ac:dyDescent="0.3">
      <c r="F23" t="s">
        <v>70</v>
      </c>
      <c r="Q23" t="s">
        <v>71</v>
      </c>
      <c r="R23" t="s">
        <v>72</v>
      </c>
      <c r="S23" t="s">
        <v>3</v>
      </c>
      <c r="U23" t="s">
        <v>73</v>
      </c>
    </row>
    <row r="24" spans="2:21" x14ac:dyDescent="0.3">
      <c r="F24" t="s">
        <v>70</v>
      </c>
      <c r="Q24" t="s">
        <v>112</v>
      </c>
      <c r="R24" t="s">
        <v>113</v>
      </c>
      <c r="S24" t="s">
        <v>3</v>
      </c>
      <c r="U24" t="s">
        <v>114</v>
      </c>
    </row>
    <row r="25" spans="2:21" x14ac:dyDescent="0.3">
      <c r="F25" t="s">
        <v>75</v>
      </c>
      <c r="Q25" t="s">
        <v>151</v>
      </c>
      <c r="R25" t="s">
        <v>152</v>
      </c>
      <c r="S25" t="s">
        <v>3</v>
      </c>
      <c r="U25" t="s">
        <v>153</v>
      </c>
    </row>
    <row r="26" spans="2:21" x14ac:dyDescent="0.3">
      <c r="B26" s="1" t="s">
        <v>93</v>
      </c>
      <c r="F26" t="s">
        <v>0</v>
      </c>
      <c r="Q26" t="s">
        <v>94</v>
      </c>
      <c r="R26" t="s">
        <v>95</v>
      </c>
      <c r="S26" t="s">
        <v>3</v>
      </c>
      <c r="U26" t="e" vm="5">
        <f>_FV(-7,"95981693267822")</f>
        <v>#VALUE!</v>
      </c>
    </row>
    <row r="27" spans="2:21" x14ac:dyDescent="0.3">
      <c r="F27" t="s">
        <v>18</v>
      </c>
      <c r="Q27" t="s">
        <v>37</v>
      </c>
      <c r="R27" t="s">
        <v>38</v>
      </c>
      <c r="S27" t="s">
        <v>3</v>
      </c>
      <c r="U27" t="s">
        <v>39</v>
      </c>
    </row>
    <row r="28" spans="2:21" x14ac:dyDescent="0.3">
      <c r="F28" t="s">
        <v>75</v>
      </c>
      <c r="Q28" t="s">
        <v>325</v>
      </c>
      <c r="R28" t="s">
        <v>326</v>
      </c>
      <c r="S28" t="s">
        <v>3</v>
      </c>
      <c r="U28" t="s">
        <v>327</v>
      </c>
    </row>
    <row r="29" spans="2:21" x14ac:dyDescent="0.3">
      <c r="F29" t="s">
        <v>75</v>
      </c>
      <c r="Q29" t="s">
        <v>339</v>
      </c>
      <c r="R29" t="s">
        <v>340</v>
      </c>
      <c r="S29" t="s">
        <v>3</v>
      </c>
      <c r="U29" t="s">
        <v>341</v>
      </c>
    </row>
    <row r="30" spans="2:21" x14ac:dyDescent="0.3">
      <c r="B30" t="s">
        <v>300</v>
      </c>
      <c r="F30" t="s">
        <v>70</v>
      </c>
      <c r="Q30" t="s">
        <v>301</v>
      </c>
      <c r="R30" t="s">
        <v>302</v>
      </c>
      <c r="S30" t="s">
        <v>3</v>
      </c>
      <c r="U30" t="s">
        <v>303</v>
      </c>
    </row>
    <row r="31" spans="2:21" x14ac:dyDescent="0.3">
      <c r="B31" t="s">
        <v>273</v>
      </c>
      <c r="F31" t="s">
        <v>70</v>
      </c>
      <c r="Q31" t="s">
        <v>274</v>
      </c>
      <c r="R31" t="s">
        <v>275</v>
      </c>
      <c r="S31" t="s">
        <v>3</v>
      </c>
      <c r="U31" t="s">
        <v>276</v>
      </c>
    </row>
    <row r="32" spans="2:21" x14ac:dyDescent="0.3">
      <c r="B32" t="s">
        <v>192</v>
      </c>
      <c r="F32" t="s">
        <v>70</v>
      </c>
      <c r="Q32" t="s">
        <v>193</v>
      </c>
      <c r="R32" t="s">
        <v>194</v>
      </c>
      <c r="S32" t="s">
        <v>3</v>
      </c>
      <c r="U32" t="s">
        <v>195</v>
      </c>
    </row>
    <row r="33" spans="2:21" x14ac:dyDescent="0.3">
      <c r="B33" t="s">
        <v>703</v>
      </c>
      <c r="F33" t="s">
        <v>75</v>
      </c>
      <c r="Q33" t="s">
        <v>704</v>
      </c>
      <c r="R33" t="s">
        <v>705</v>
      </c>
      <c r="S33" t="s">
        <v>3</v>
      </c>
      <c r="U33">
        <v>-2</v>
      </c>
    </row>
    <row r="34" spans="2:21" x14ac:dyDescent="0.3">
      <c r="B34" t="s">
        <v>480</v>
      </c>
      <c r="F34" t="s">
        <v>383</v>
      </c>
      <c r="Q34" t="s">
        <v>481</v>
      </c>
      <c r="R34" t="s">
        <v>482</v>
      </c>
      <c r="S34" t="s">
        <v>3</v>
      </c>
      <c r="U34" t="s">
        <v>483</v>
      </c>
    </row>
    <row r="35" spans="2:21" x14ac:dyDescent="0.3">
      <c r="B35" t="s">
        <v>556</v>
      </c>
      <c r="F35" t="s">
        <v>383</v>
      </c>
      <c r="Q35" t="s">
        <v>557</v>
      </c>
      <c r="R35" t="s">
        <v>558</v>
      </c>
      <c r="S35" t="s">
        <v>3</v>
      </c>
      <c r="U35" t="s">
        <v>559</v>
      </c>
    </row>
    <row r="36" spans="2:21" x14ac:dyDescent="0.3">
      <c r="B36" t="s">
        <v>397</v>
      </c>
      <c r="F36" t="s">
        <v>383</v>
      </c>
      <c r="Q36" t="s">
        <v>398</v>
      </c>
      <c r="R36" t="s">
        <v>399</v>
      </c>
      <c r="S36" t="s">
        <v>3</v>
      </c>
      <c r="U36" t="s">
        <v>400</v>
      </c>
    </row>
    <row r="37" spans="2:21" x14ac:dyDescent="0.3">
      <c r="B37" t="s">
        <v>520</v>
      </c>
      <c r="F37" t="s">
        <v>208</v>
      </c>
      <c r="Q37" t="s">
        <v>521</v>
      </c>
      <c r="R37" t="s">
        <v>522</v>
      </c>
      <c r="S37" t="s">
        <v>3</v>
      </c>
      <c r="U37" t="s">
        <v>523</v>
      </c>
    </row>
    <row r="38" spans="2:21" x14ac:dyDescent="0.3">
      <c r="B38" t="s">
        <v>532</v>
      </c>
      <c r="F38" t="s">
        <v>208</v>
      </c>
      <c r="Q38" t="s">
        <v>533</v>
      </c>
      <c r="R38" t="s">
        <v>534</v>
      </c>
      <c r="S38" t="s">
        <v>3</v>
      </c>
      <c r="U38" t="s">
        <v>535</v>
      </c>
    </row>
    <row r="39" spans="2:21" x14ac:dyDescent="0.3">
      <c r="B39" t="s">
        <v>940</v>
      </c>
      <c r="F39" t="s">
        <v>668</v>
      </c>
      <c r="Q39" t="s">
        <v>941</v>
      </c>
      <c r="R39" t="s">
        <v>942</v>
      </c>
      <c r="S39" t="s">
        <v>3</v>
      </c>
      <c r="U39" t="s">
        <v>943</v>
      </c>
    </row>
    <row r="40" spans="2:21" x14ac:dyDescent="0.3">
      <c r="B40" t="s">
        <v>408</v>
      </c>
      <c r="F40" t="s">
        <v>75</v>
      </c>
      <c r="Q40" t="s">
        <v>409</v>
      </c>
      <c r="R40" t="s">
        <v>410</v>
      </c>
      <c r="S40" t="s">
        <v>3</v>
      </c>
      <c r="U40" t="s">
        <v>411</v>
      </c>
    </row>
    <row r="41" spans="2:21" x14ac:dyDescent="0.3">
      <c r="F41" t="s">
        <v>70</v>
      </c>
      <c r="Q41" t="s">
        <v>181</v>
      </c>
      <c r="R41" t="s">
        <v>182</v>
      </c>
      <c r="S41" t="s">
        <v>3</v>
      </c>
      <c r="U41" t="s">
        <v>183</v>
      </c>
    </row>
    <row r="42" spans="2:21" x14ac:dyDescent="0.3">
      <c r="B42" t="s">
        <v>472</v>
      </c>
      <c r="F42" t="s">
        <v>75</v>
      </c>
      <c r="Q42" t="s">
        <v>473</v>
      </c>
      <c r="R42" t="s">
        <v>474</v>
      </c>
      <c r="S42" t="s">
        <v>3</v>
      </c>
      <c r="U42" t="s">
        <v>475</v>
      </c>
    </row>
    <row r="43" spans="2:21" x14ac:dyDescent="0.3">
      <c r="B43" t="s">
        <v>510</v>
      </c>
      <c r="F43" t="s">
        <v>383</v>
      </c>
      <c r="Q43" t="s">
        <v>511</v>
      </c>
      <c r="R43" t="s">
        <v>512</v>
      </c>
      <c r="S43" t="s">
        <v>3</v>
      </c>
      <c r="U43">
        <v>36</v>
      </c>
    </row>
    <row r="44" spans="2:21" x14ac:dyDescent="0.3">
      <c r="F44" t="s">
        <v>0</v>
      </c>
      <c r="Q44" t="s">
        <v>58</v>
      </c>
      <c r="R44" t="s">
        <v>59</v>
      </c>
      <c r="S44" t="s">
        <v>3</v>
      </c>
      <c r="U44" t="s">
        <v>60</v>
      </c>
    </row>
    <row r="45" spans="2:21" x14ac:dyDescent="0.3">
      <c r="F45" t="s">
        <v>70</v>
      </c>
      <c r="Q45" t="s">
        <v>175</v>
      </c>
      <c r="R45" t="s">
        <v>176</v>
      </c>
      <c r="S45" t="s">
        <v>3</v>
      </c>
      <c r="U45" t="s">
        <v>177</v>
      </c>
    </row>
    <row r="46" spans="2:21" x14ac:dyDescent="0.3">
      <c r="F46" t="s">
        <v>89</v>
      </c>
      <c r="Q46" t="s">
        <v>168</v>
      </c>
      <c r="R46" t="s">
        <v>169</v>
      </c>
      <c r="S46" t="s">
        <v>3</v>
      </c>
      <c r="U46" t="s">
        <v>170</v>
      </c>
    </row>
    <row r="47" spans="2:21" x14ac:dyDescent="0.3">
      <c r="F47" t="s">
        <v>75</v>
      </c>
      <c r="Q47" t="s">
        <v>83</v>
      </c>
      <c r="R47" t="s">
        <v>84</v>
      </c>
      <c r="S47" t="s">
        <v>3</v>
      </c>
      <c r="U47" t="s">
        <v>85</v>
      </c>
    </row>
    <row r="48" spans="2:21" x14ac:dyDescent="0.3">
      <c r="B48" t="s">
        <v>919</v>
      </c>
      <c r="F48" t="s">
        <v>75</v>
      </c>
      <c r="Q48" t="s">
        <v>920</v>
      </c>
      <c r="R48" t="s">
        <v>921</v>
      </c>
      <c r="S48" t="s">
        <v>3</v>
      </c>
      <c r="U48" t="e" vm="6">
        <f>_FV(-22,"0797271728516")</f>
        <v>#VALUE!</v>
      </c>
    </row>
    <row r="49" spans="2:21" x14ac:dyDescent="0.3">
      <c r="B49" t="s">
        <v>802</v>
      </c>
      <c r="F49" t="s">
        <v>89</v>
      </c>
      <c r="Q49" t="s">
        <v>803</v>
      </c>
      <c r="R49" t="s">
        <v>804</v>
      </c>
      <c r="S49" t="s">
        <v>3</v>
      </c>
      <c r="U49" t="e" vm="7">
        <f>_FV(-11,"4555978775024")</f>
        <v>#VALUE!</v>
      </c>
    </row>
    <row r="50" spans="2:21" x14ac:dyDescent="0.3">
      <c r="B50" t="s">
        <v>772</v>
      </c>
      <c r="F50" t="s">
        <v>75</v>
      </c>
      <c r="Q50" t="s">
        <v>773</v>
      </c>
      <c r="R50" t="s">
        <v>774</v>
      </c>
      <c r="S50" t="s">
        <v>3</v>
      </c>
      <c r="U50" t="e" vm="8">
        <f>_FV(-9,"1911506652832")</f>
        <v>#VALUE!</v>
      </c>
    </row>
    <row r="51" spans="2:21" x14ac:dyDescent="0.3">
      <c r="B51" t="s">
        <v>524</v>
      </c>
      <c r="F51" t="s">
        <v>383</v>
      </c>
      <c r="Q51" t="s">
        <v>525</v>
      </c>
      <c r="R51" t="s">
        <v>526</v>
      </c>
      <c r="S51" t="s">
        <v>3</v>
      </c>
      <c r="U51" t="s">
        <v>527</v>
      </c>
    </row>
    <row r="52" spans="2:21" x14ac:dyDescent="0.3">
      <c r="B52" t="s">
        <v>954</v>
      </c>
      <c r="F52" t="s">
        <v>668</v>
      </c>
      <c r="Q52" t="s">
        <v>955</v>
      </c>
      <c r="R52" t="s">
        <v>956</v>
      </c>
      <c r="S52" t="s">
        <v>3</v>
      </c>
      <c r="U52">
        <v>58</v>
      </c>
    </row>
    <row r="53" spans="2:21" x14ac:dyDescent="0.3">
      <c r="B53" t="s">
        <v>796</v>
      </c>
      <c r="F53" t="s">
        <v>668</v>
      </c>
      <c r="Q53" t="s">
        <v>797</v>
      </c>
      <c r="R53" t="s">
        <v>798</v>
      </c>
      <c r="S53" t="s">
        <v>3</v>
      </c>
      <c r="U53" t="e" vm="9">
        <f>_FV(-14,"1661672592163")</f>
        <v>#VALUE!</v>
      </c>
    </row>
    <row r="54" spans="2:21" x14ac:dyDescent="0.3">
      <c r="B54" t="s">
        <v>631</v>
      </c>
      <c r="F54" t="s">
        <v>208</v>
      </c>
      <c r="Q54" t="s">
        <v>632</v>
      </c>
      <c r="R54" t="s">
        <v>633</v>
      </c>
      <c r="S54" t="s">
        <v>3</v>
      </c>
      <c r="U54" t="s">
        <v>634</v>
      </c>
    </row>
    <row r="55" spans="2:21" x14ac:dyDescent="0.3">
      <c r="B55" t="s">
        <v>681</v>
      </c>
      <c r="F55" t="s">
        <v>383</v>
      </c>
      <c r="Q55" t="s">
        <v>682</v>
      </c>
      <c r="R55" t="s">
        <v>683</v>
      </c>
      <c r="S55" t="s">
        <v>3</v>
      </c>
      <c r="U55" t="s">
        <v>684</v>
      </c>
    </row>
    <row r="56" spans="2:21" x14ac:dyDescent="0.3">
      <c r="B56" t="s">
        <v>378</v>
      </c>
      <c r="F56" t="s">
        <v>125</v>
      </c>
      <c r="Q56" t="s">
        <v>379</v>
      </c>
      <c r="R56" t="s">
        <v>380</v>
      </c>
      <c r="S56" t="s">
        <v>3</v>
      </c>
      <c r="U56" t="s">
        <v>381</v>
      </c>
    </row>
    <row r="57" spans="2:21" x14ac:dyDescent="0.3">
      <c r="F57" t="s">
        <v>54</v>
      </c>
      <c r="Q57" t="s">
        <v>55</v>
      </c>
      <c r="R57" t="s">
        <v>56</v>
      </c>
      <c r="S57" t="s">
        <v>3</v>
      </c>
      <c r="U57" t="s">
        <v>57</v>
      </c>
    </row>
    <row r="58" spans="2:21" x14ac:dyDescent="0.3">
      <c r="B58" t="s">
        <v>850</v>
      </c>
      <c r="F58" t="s">
        <v>0</v>
      </c>
      <c r="Q58" t="s">
        <v>851</v>
      </c>
      <c r="R58" t="s">
        <v>852</v>
      </c>
      <c r="S58" t="s">
        <v>3</v>
      </c>
      <c r="U58" t="e" vm="10">
        <f>_FV(-19,"1915016174316")</f>
        <v>#VALUE!</v>
      </c>
    </row>
    <row r="59" spans="2:21" x14ac:dyDescent="0.3">
      <c r="B59" t="s">
        <v>932</v>
      </c>
      <c r="F59" t="s">
        <v>668</v>
      </c>
      <c r="Q59" t="s">
        <v>933</v>
      </c>
      <c r="R59" t="s">
        <v>934</v>
      </c>
      <c r="S59" t="s">
        <v>3</v>
      </c>
      <c r="U59" t="s">
        <v>935</v>
      </c>
    </row>
    <row r="60" spans="2:21" x14ac:dyDescent="0.3">
      <c r="F60" t="s">
        <v>70</v>
      </c>
      <c r="Q60" t="s">
        <v>143</v>
      </c>
      <c r="R60" t="s">
        <v>144</v>
      </c>
      <c r="S60" t="s">
        <v>3</v>
      </c>
      <c r="U60" t="s">
        <v>145</v>
      </c>
    </row>
    <row r="61" spans="2:21" x14ac:dyDescent="0.3">
      <c r="F61" t="s">
        <v>0</v>
      </c>
      <c r="Q61" t="s">
        <v>51</v>
      </c>
      <c r="R61" t="s">
        <v>52</v>
      </c>
      <c r="S61" t="s">
        <v>3</v>
      </c>
      <c r="U61" t="s">
        <v>53</v>
      </c>
    </row>
    <row r="62" spans="2:21" x14ac:dyDescent="0.3">
      <c r="F62" t="s">
        <v>0</v>
      </c>
      <c r="Q62" t="s">
        <v>8</v>
      </c>
      <c r="R62" t="s">
        <v>9</v>
      </c>
      <c r="S62" t="s">
        <v>3</v>
      </c>
      <c r="U62" t="s">
        <v>10</v>
      </c>
    </row>
    <row r="63" spans="2:21" x14ac:dyDescent="0.3">
      <c r="F63" t="s">
        <v>70</v>
      </c>
      <c r="Q63" t="s">
        <v>297</v>
      </c>
      <c r="R63" t="s">
        <v>298</v>
      </c>
      <c r="S63" t="s">
        <v>3</v>
      </c>
      <c r="U63" t="s">
        <v>299</v>
      </c>
    </row>
    <row r="64" spans="2:21" x14ac:dyDescent="0.3">
      <c r="F64" t="s">
        <v>383</v>
      </c>
      <c r="Q64" t="s">
        <v>391</v>
      </c>
      <c r="R64" t="s">
        <v>392</v>
      </c>
      <c r="S64" t="s">
        <v>3</v>
      </c>
      <c r="U64">
        <v>-25</v>
      </c>
    </row>
    <row r="65" spans="2:21" x14ac:dyDescent="0.3">
      <c r="B65" t="s">
        <v>653</v>
      </c>
      <c r="F65" t="s">
        <v>75</v>
      </c>
      <c r="Q65" t="s">
        <v>654</v>
      </c>
      <c r="R65" t="s">
        <v>655</v>
      </c>
      <c r="S65" t="s">
        <v>3</v>
      </c>
      <c r="U65">
        <v>12</v>
      </c>
    </row>
    <row r="66" spans="2:21" x14ac:dyDescent="0.3">
      <c r="F66" t="s">
        <v>345</v>
      </c>
      <c r="Q66" t="s">
        <v>725</v>
      </c>
      <c r="R66" t="s">
        <v>726</v>
      </c>
      <c r="S66" t="s">
        <v>3</v>
      </c>
      <c r="U66" t="e" vm="11">
        <f>_FV(-9,"99247932434082")</f>
        <v>#VALUE!</v>
      </c>
    </row>
    <row r="67" spans="2:21" x14ac:dyDescent="0.3">
      <c r="B67" t="s">
        <v>909</v>
      </c>
      <c r="F67" t="s">
        <v>668</v>
      </c>
      <c r="Q67" t="s">
        <v>910</v>
      </c>
      <c r="R67" t="s">
        <v>911</v>
      </c>
      <c r="S67" t="s">
        <v>3</v>
      </c>
      <c r="U67" t="e" vm="12">
        <f>_FV(-14,"4992208480835")</f>
        <v>#VALUE!</v>
      </c>
    </row>
    <row r="68" spans="2:21" x14ac:dyDescent="0.3">
      <c r="B68" t="s">
        <v>420</v>
      </c>
      <c r="F68" t="s">
        <v>208</v>
      </c>
      <c r="Q68" t="s">
        <v>421</v>
      </c>
      <c r="R68" t="s">
        <v>422</v>
      </c>
      <c r="S68" t="s">
        <v>3</v>
      </c>
      <c r="U68" t="s">
        <v>423</v>
      </c>
    </row>
    <row r="69" spans="2:21" x14ac:dyDescent="0.3">
      <c r="F69" t="s">
        <v>0</v>
      </c>
      <c r="Q69" t="s">
        <v>1</v>
      </c>
      <c r="R69" t="s">
        <v>2</v>
      </c>
      <c r="S69" t="s">
        <v>3</v>
      </c>
      <c r="U69" t="s">
        <v>4</v>
      </c>
    </row>
    <row r="70" spans="2:21" x14ac:dyDescent="0.3">
      <c r="F70" t="s">
        <v>133</v>
      </c>
      <c r="Q70" t="s">
        <v>146</v>
      </c>
      <c r="R70" t="s">
        <v>147</v>
      </c>
      <c r="S70" t="s">
        <v>3</v>
      </c>
      <c r="U70" t="s">
        <v>148</v>
      </c>
    </row>
    <row r="71" spans="2:21" x14ac:dyDescent="0.3">
      <c r="B71" t="s">
        <v>207</v>
      </c>
      <c r="F71" t="s">
        <v>208</v>
      </c>
      <c r="Q71" t="s">
        <v>209</v>
      </c>
      <c r="R71" t="s">
        <v>210</v>
      </c>
      <c r="S71" t="s">
        <v>3</v>
      </c>
      <c r="U71" t="s">
        <v>211</v>
      </c>
    </row>
    <row r="72" spans="2:21" x14ac:dyDescent="0.3">
      <c r="B72" t="s">
        <v>121</v>
      </c>
      <c r="F72" t="s">
        <v>70</v>
      </c>
      <c r="Q72" t="s">
        <v>122</v>
      </c>
      <c r="R72" t="s">
        <v>123</v>
      </c>
      <c r="S72" t="s">
        <v>3</v>
      </c>
      <c r="U72" t="s">
        <v>124</v>
      </c>
    </row>
    <row r="73" spans="2:21" x14ac:dyDescent="0.3">
      <c r="F73" t="s">
        <v>75</v>
      </c>
      <c r="Q73" t="s">
        <v>401</v>
      </c>
      <c r="R73" t="s">
        <v>402</v>
      </c>
      <c r="S73" t="s">
        <v>3</v>
      </c>
      <c r="U73" t="s">
        <v>403</v>
      </c>
    </row>
    <row r="74" spans="2:21" x14ac:dyDescent="0.3">
      <c r="F74" t="s">
        <v>79</v>
      </c>
      <c r="Q74" t="s">
        <v>80</v>
      </c>
      <c r="R74" t="s">
        <v>81</v>
      </c>
      <c r="S74" t="s">
        <v>3</v>
      </c>
      <c r="U74" t="s">
        <v>82</v>
      </c>
    </row>
    <row r="75" spans="2:21" x14ac:dyDescent="0.3">
      <c r="F75" t="s">
        <v>0</v>
      </c>
      <c r="Q75" t="s">
        <v>34</v>
      </c>
      <c r="R75" t="s">
        <v>35</v>
      </c>
      <c r="S75" t="s">
        <v>3</v>
      </c>
      <c r="U75" t="s">
        <v>36</v>
      </c>
    </row>
    <row r="76" spans="2:21" x14ac:dyDescent="0.3">
      <c r="B76" t="s">
        <v>689</v>
      </c>
      <c r="F76" t="s">
        <v>668</v>
      </c>
      <c r="Q76" t="s">
        <v>690</v>
      </c>
      <c r="R76" t="s">
        <v>691</v>
      </c>
      <c r="S76" t="s">
        <v>3</v>
      </c>
      <c r="U76">
        <v>-7</v>
      </c>
    </row>
    <row r="77" spans="2:21" x14ac:dyDescent="0.3">
      <c r="B77" t="s">
        <v>506</v>
      </c>
      <c r="F77" t="s">
        <v>383</v>
      </c>
      <c r="Q77" t="s">
        <v>507</v>
      </c>
      <c r="R77" t="s">
        <v>508</v>
      </c>
      <c r="S77" t="s">
        <v>3</v>
      </c>
      <c r="U77" t="s">
        <v>509</v>
      </c>
    </row>
    <row r="78" spans="2:21" x14ac:dyDescent="0.3">
      <c r="B78" t="s">
        <v>74</v>
      </c>
      <c r="F78" t="s">
        <v>75</v>
      </c>
      <c r="Q78" t="s">
        <v>76</v>
      </c>
      <c r="R78" t="s">
        <v>77</v>
      </c>
      <c r="S78" t="s">
        <v>3</v>
      </c>
      <c r="U78" t="s">
        <v>78</v>
      </c>
    </row>
    <row r="79" spans="2:21" x14ac:dyDescent="0.3">
      <c r="B79" t="s">
        <v>40</v>
      </c>
      <c r="F79" t="s">
        <v>0</v>
      </c>
      <c r="Q79" t="s">
        <v>41</v>
      </c>
      <c r="R79" t="s">
        <v>42</v>
      </c>
      <c r="S79" t="s">
        <v>3</v>
      </c>
      <c r="U79" t="s">
        <v>43</v>
      </c>
    </row>
    <row r="80" spans="2:21" x14ac:dyDescent="0.3">
      <c r="F80" t="s">
        <v>70</v>
      </c>
      <c r="Q80" t="s">
        <v>178</v>
      </c>
      <c r="R80" t="s">
        <v>179</v>
      </c>
      <c r="S80" t="s">
        <v>3</v>
      </c>
      <c r="U80" t="s">
        <v>180</v>
      </c>
    </row>
    <row r="81" spans="2:21" x14ac:dyDescent="0.3">
      <c r="B81" t="s">
        <v>663</v>
      </c>
      <c r="F81" t="s">
        <v>383</v>
      </c>
      <c r="Q81" t="s">
        <v>664</v>
      </c>
      <c r="R81" t="s">
        <v>665</v>
      </c>
      <c r="S81" t="s">
        <v>3</v>
      </c>
      <c r="U81" t="s">
        <v>666</v>
      </c>
    </row>
    <row r="82" spans="2:21" x14ac:dyDescent="0.3">
      <c r="B82" t="s">
        <v>643</v>
      </c>
      <c r="F82" t="s">
        <v>125</v>
      </c>
      <c r="Q82" t="s">
        <v>644</v>
      </c>
      <c r="R82" t="s">
        <v>645</v>
      </c>
      <c r="S82" t="s">
        <v>3</v>
      </c>
      <c r="U82">
        <v>-23</v>
      </c>
    </row>
    <row r="83" spans="2:21" x14ac:dyDescent="0.3">
      <c r="B83" t="s">
        <v>444</v>
      </c>
      <c r="F83" t="s">
        <v>75</v>
      </c>
      <c r="Q83" t="s">
        <v>445</v>
      </c>
      <c r="R83" t="s">
        <v>446</v>
      </c>
      <c r="S83" t="s">
        <v>3</v>
      </c>
      <c r="U83" t="s">
        <v>447</v>
      </c>
    </row>
    <row r="84" spans="2:21" x14ac:dyDescent="0.3">
      <c r="B84" t="s">
        <v>129</v>
      </c>
      <c r="F84" t="s">
        <v>125</v>
      </c>
      <c r="Q84" t="s">
        <v>130</v>
      </c>
      <c r="R84" t="s">
        <v>131</v>
      </c>
      <c r="S84" t="s">
        <v>3</v>
      </c>
      <c r="U84" t="s">
        <v>132</v>
      </c>
    </row>
    <row r="85" spans="2:21" x14ac:dyDescent="0.3">
      <c r="F85" t="s">
        <v>75</v>
      </c>
      <c r="Q85" t="s">
        <v>328</v>
      </c>
      <c r="R85" t="s">
        <v>329</v>
      </c>
      <c r="S85" t="s">
        <v>3</v>
      </c>
      <c r="U85" t="s">
        <v>330</v>
      </c>
    </row>
    <row r="86" spans="2:21" x14ac:dyDescent="0.3">
      <c r="F86" t="s">
        <v>304</v>
      </c>
      <c r="Q86" t="s">
        <v>305</v>
      </c>
      <c r="R86" t="s">
        <v>306</v>
      </c>
      <c r="S86" t="s">
        <v>3</v>
      </c>
      <c r="U86" t="s">
        <v>307</v>
      </c>
    </row>
    <row r="87" spans="2:21" x14ac:dyDescent="0.3">
      <c r="B87" t="s">
        <v>262</v>
      </c>
      <c r="F87" t="s">
        <v>75</v>
      </c>
      <c r="Q87" t="s">
        <v>263</v>
      </c>
      <c r="R87" t="s">
        <v>264</v>
      </c>
      <c r="S87" t="s">
        <v>3</v>
      </c>
      <c r="U87" t="s">
        <v>265</v>
      </c>
    </row>
    <row r="88" spans="2:21" x14ac:dyDescent="0.3">
      <c r="B88" t="s">
        <v>344</v>
      </c>
      <c r="F88" t="s">
        <v>345</v>
      </c>
      <c r="Q88" t="s">
        <v>346</v>
      </c>
      <c r="R88" t="s">
        <v>347</v>
      </c>
      <c r="S88" t="s">
        <v>3</v>
      </c>
      <c r="U88" t="s">
        <v>348</v>
      </c>
    </row>
    <row r="89" spans="2:21" x14ac:dyDescent="0.3">
      <c r="F89" t="s">
        <v>133</v>
      </c>
      <c r="Q89" t="s">
        <v>134</v>
      </c>
      <c r="R89" t="s">
        <v>135</v>
      </c>
      <c r="S89" t="s">
        <v>3</v>
      </c>
      <c r="U89" t="s">
        <v>136</v>
      </c>
    </row>
    <row r="90" spans="2:21" x14ac:dyDescent="0.3">
      <c r="B90" t="s">
        <v>331</v>
      </c>
      <c r="F90" t="s">
        <v>70</v>
      </c>
      <c r="Q90" t="s">
        <v>332</v>
      </c>
      <c r="R90" t="s">
        <v>333</v>
      </c>
      <c r="S90" t="s">
        <v>3</v>
      </c>
      <c r="U90" t="s">
        <v>334</v>
      </c>
    </row>
    <row r="91" spans="2:21" x14ac:dyDescent="0.3">
      <c r="F91" t="s">
        <v>125</v>
      </c>
      <c r="Q91" t="s">
        <v>140</v>
      </c>
      <c r="R91" t="s">
        <v>141</v>
      </c>
      <c r="S91" t="s">
        <v>3</v>
      </c>
      <c r="U91" t="s">
        <v>142</v>
      </c>
    </row>
    <row r="92" spans="2:21" x14ac:dyDescent="0.3">
      <c r="B92" t="s">
        <v>903</v>
      </c>
      <c r="F92" t="s">
        <v>125</v>
      </c>
      <c r="Q92" t="s">
        <v>904</v>
      </c>
      <c r="R92" t="s">
        <v>905</v>
      </c>
      <c r="S92" t="s">
        <v>3</v>
      </c>
      <c r="U92" t="e" vm="13">
        <f>_FV(-19,"847827911377")</f>
        <v>#VALUE!</v>
      </c>
    </row>
    <row r="93" spans="2:21" x14ac:dyDescent="0.3">
      <c r="B93" t="s">
        <v>805</v>
      </c>
      <c r="F93" t="s">
        <v>75</v>
      </c>
      <c r="Q93" t="s">
        <v>806</v>
      </c>
      <c r="R93" t="s">
        <v>807</v>
      </c>
      <c r="S93" t="s">
        <v>3</v>
      </c>
      <c r="U93">
        <v>-11</v>
      </c>
    </row>
    <row r="94" spans="2:21" x14ac:dyDescent="0.3">
      <c r="B94" t="s">
        <v>766</v>
      </c>
      <c r="F94" t="s">
        <v>75</v>
      </c>
      <c r="Q94" t="s">
        <v>767</v>
      </c>
      <c r="R94" t="s">
        <v>768</v>
      </c>
      <c r="S94" t="s">
        <v>3</v>
      </c>
      <c r="U94" t="e" vm="14">
        <f>_FV(-10,"947585105896")</f>
        <v>#VALUE!</v>
      </c>
    </row>
    <row r="95" spans="2:21" x14ac:dyDescent="0.3">
      <c r="B95" t="s">
        <v>784</v>
      </c>
      <c r="F95" t="s">
        <v>75</v>
      </c>
      <c r="Q95" t="s">
        <v>785</v>
      </c>
      <c r="R95" t="s">
        <v>786</v>
      </c>
      <c r="S95" t="s">
        <v>3</v>
      </c>
      <c r="U95" t="e" vm="15">
        <f>_FV(-11,"699333190918")</f>
        <v>#VALUE!</v>
      </c>
    </row>
    <row r="96" spans="2:21" x14ac:dyDescent="0.3">
      <c r="B96" t="s">
        <v>760</v>
      </c>
      <c r="F96" t="s">
        <v>75</v>
      </c>
      <c r="Q96" t="s">
        <v>761</v>
      </c>
      <c r="R96" t="s">
        <v>762</v>
      </c>
      <c r="S96" t="s">
        <v>3</v>
      </c>
      <c r="U96">
        <v>-11</v>
      </c>
    </row>
    <row r="97" spans="2:21" x14ac:dyDescent="0.3">
      <c r="B97" t="s">
        <v>605</v>
      </c>
      <c r="F97" t="s">
        <v>383</v>
      </c>
      <c r="Q97" t="s">
        <v>606</v>
      </c>
      <c r="R97" t="s">
        <v>607</v>
      </c>
      <c r="S97" t="s">
        <v>3</v>
      </c>
      <c r="U97" t="s">
        <v>608</v>
      </c>
    </row>
    <row r="98" spans="2:21" x14ac:dyDescent="0.3">
      <c r="B98" t="s">
        <v>648</v>
      </c>
      <c r="F98" t="s">
        <v>649</v>
      </c>
      <c r="Q98" t="s">
        <v>650</v>
      </c>
      <c r="R98" t="s">
        <v>651</v>
      </c>
      <c r="S98" t="s">
        <v>3</v>
      </c>
      <c r="U98" t="s">
        <v>652</v>
      </c>
    </row>
    <row r="99" spans="2:21" x14ac:dyDescent="0.3">
      <c r="B99" t="s">
        <v>552</v>
      </c>
      <c r="F99" t="s">
        <v>383</v>
      </c>
      <c r="Q99" t="s">
        <v>553</v>
      </c>
      <c r="R99" t="s">
        <v>554</v>
      </c>
      <c r="S99" t="s">
        <v>3</v>
      </c>
      <c r="U99" t="s">
        <v>555</v>
      </c>
    </row>
    <row r="100" spans="2:21" x14ac:dyDescent="0.3">
      <c r="B100" t="s">
        <v>308</v>
      </c>
      <c r="F100" t="s">
        <v>70</v>
      </c>
      <c r="Q100" t="s">
        <v>309</v>
      </c>
      <c r="R100" t="s">
        <v>310</v>
      </c>
      <c r="S100" t="s">
        <v>3</v>
      </c>
      <c r="U100" t="s">
        <v>311</v>
      </c>
    </row>
    <row r="101" spans="2:21" x14ac:dyDescent="0.3">
      <c r="B101" t="s">
        <v>881</v>
      </c>
      <c r="F101" t="s">
        <v>882</v>
      </c>
      <c r="Q101" t="s">
        <v>883</v>
      </c>
      <c r="R101" t="s">
        <v>884</v>
      </c>
      <c r="S101" t="s">
        <v>3</v>
      </c>
      <c r="U101" t="e" vm="16">
        <f>_FV(-12,"4388303756714")</f>
        <v>#VALUE!</v>
      </c>
    </row>
    <row r="102" spans="2:21" x14ac:dyDescent="0.3">
      <c r="B102" t="s">
        <v>969</v>
      </c>
      <c r="F102" t="s">
        <v>668</v>
      </c>
      <c r="Q102" t="s">
        <v>970</v>
      </c>
      <c r="R102" t="s">
        <v>971</v>
      </c>
      <c r="S102" t="s">
        <v>3</v>
      </c>
      <c r="U102" t="s">
        <v>972</v>
      </c>
    </row>
    <row r="103" spans="2:21" x14ac:dyDescent="0.3">
      <c r="F103" t="s">
        <v>0</v>
      </c>
      <c r="Q103" t="s">
        <v>11</v>
      </c>
      <c r="R103" t="s">
        <v>12</v>
      </c>
      <c r="S103" t="s">
        <v>3</v>
      </c>
      <c r="U103" t="s">
        <v>13</v>
      </c>
    </row>
    <row r="104" spans="2:21" x14ac:dyDescent="0.3">
      <c r="F104" t="s">
        <v>208</v>
      </c>
      <c r="Q104" t="s">
        <v>318</v>
      </c>
      <c r="R104" t="s">
        <v>319</v>
      </c>
      <c r="S104" t="s">
        <v>3</v>
      </c>
      <c r="U104" t="s">
        <v>320</v>
      </c>
    </row>
    <row r="105" spans="2:21" x14ac:dyDescent="0.3">
      <c r="B105" t="s">
        <v>915</v>
      </c>
      <c r="F105" t="s">
        <v>668</v>
      </c>
      <c r="Q105" t="s">
        <v>916</v>
      </c>
      <c r="R105" t="s">
        <v>917</v>
      </c>
      <c r="S105" t="s">
        <v>3</v>
      </c>
      <c r="U105" t="s">
        <v>918</v>
      </c>
    </row>
    <row r="106" spans="2:21" x14ac:dyDescent="0.3">
      <c r="B106" t="s">
        <v>736</v>
      </c>
      <c r="F106" t="s">
        <v>75</v>
      </c>
      <c r="Q106" t="s">
        <v>737</v>
      </c>
      <c r="R106" t="s">
        <v>738</v>
      </c>
      <c r="S106" t="s">
        <v>3</v>
      </c>
      <c r="U106" t="e" vm="17">
        <f>_FV(-10,"0206441879273")</f>
        <v>#VALUE!</v>
      </c>
    </row>
    <row r="107" spans="2:21" x14ac:dyDescent="0.3">
      <c r="B107" t="s">
        <v>448</v>
      </c>
      <c r="F107" t="s">
        <v>75</v>
      </c>
      <c r="Q107" t="s">
        <v>449</v>
      </c>
      <c r="R107" t="s">
        <v>450</v>
      </c>
      <c r="S107" t="s">
        <v>3</v>
      </c>
      <c r="U107" t="s">
        <v>451</v>
      </c>
    </row>
    <row r="108" spans="2:21" x14ac:dyDescent="0.3">
      <c r="B108" t="s">
        <v>656</v>
      </c>
      <c r="F108" t="s">
        <v>18</v>
      </c>
      <c r="Q108" t="s">
        <v>657</v>
      </c>
      <c r="R108" t="s">
        <v>658</v>
      </c>
      <c r="S108" t="s">
        <v>3</v>
      </c>
      <c r="U108" t="e" vm="18">
        <f>_FV(-17,"6598873138428")</f>
        <v>#VALUE!</v>
      </c>
    </row>
    <row r="109" spans="2:21" x14ac:dyDescent="0.3">
      <c r="B109" t="s">
        <v>583</v>
      </c>
      <c r="F109" t="s">
        <v>350</v>
      </c>
      <c r="Q109" t="s">
        <v>584</v>
      </c>
      <c r="R109" t="s">
        <v>585</v>
      </c>
      <c r="S109" t="s">
        <v>3</v>
      </c>
      <c r="U109" t="e" vm="19">
        <f>_FV(-11,"7233295440674")</f>
        <v>#VALUE!</v>
      </c>
    </row>
    <row r="110" spans="2:21" x14ac:dyDescent="0.3">
      <c r="B110" t="s">
        <v>594</v>
      </c>
      <c r="F110" t="s">
        <v>208</v>
      </c>
      <c r="Q110" t="s">
        <v>595</v>
      </c>
      <c r="R110" t="s">
        <v>596</v>
      </c>
      <c r="S110" t="s">
        <v>3</v>
      </c>
      <c r="U110">
        <v>4</v>
      </c>
    </row>
    <row r="111" spans="2:21" x14ac:dyDescent="0.3">
      <c r="B111" t="s">
        <v>597</v>
      </c>
      <c r="F111" t="s">
        <v>383</v>
      </c>
      <c r="Q111" t="s">
        <v>598</v>
      </c>
      <c r="R111" t="s">
        <v>599</v>
      </c>
      <c r="S111" t="s">
        <v>3</v>
      </c>
      <c r="U111" t="s">
        <v>600</v>
      </c>
    </row>
    <row r="112" spans="2:21" x14ac:dyDescent="0.3">
      <c r="B112" t="s">
        <v>891</v>
      </c>
      <c r="F112" t="s">
        <v>75</v>
      </c>
      <c r="Q112" t="s">
        <v>892</v>
      </c>
      <c r="R112" t="s">
        <v>893</v>
      </c>
      <c r="S112" t="s">
        <v>3</v>
      </c>
      <c r="U112" t="e" vm="20">
        <f>_FV(-14,"1206493377686")</f>
        <v>#VALUE!</v>
      </c>
    </row>
    <row r="113" spans="2:21" x14ac:dyDescent="0.3">
      <c r="B113" t="s">
        <v>706</v>
      </c>
      <c r="F113" t="s">
        <v>208</v>
      </c>
      <c r="Q113" t="s">
        <v>707</v>
      </c>
      <c r="R113" t="s">
        <v>708</v>
      </c>
      <c r="S113" t="s">
        <v>3</v>
      </c>
      <c r="U113" t="s">
        <v>709</v>
      </c>
    </row>
    <row r="114" spans="2:21" x14ac:dyDescent="0.3">
      <c r="B114" t="s">
        <v>488</v>
      </c>
      <c r="F114" t="s">
        <v>383</v>
      </c>
      <c r="Q114" t="s">
        <v>489</v>
      </c>
      <c r="R114" t="s">
        <v>490</v>
      </c>
      <c r="S114" t="s">
        <v>3</v>
      </c>
      <c r="U114" t="s">
        <v>491</v>
      </c>
    </row>
    <row r="115" spans="2:21" x14ac:dyDescent="0.3">
      <c r="B115" t="s">
        <v>609</v>
      </c>
      <c r="F115" t="s">
        <v>75</v>
      </c>
      <c r="Q115" t="s">
        <v>610</v>
      </c>
      <c r="R115" t="s">
        <v>611</v>
      </c>
      <c r="S115" t="s">
        <v>3</v>
      </c>
      <c r="U115">
        <v>-11</v>
      </c>
    </row>
    <row r="116" spans="2:21" x14ac:dyDescent="0.3">
      <c r="B116" t="s">
        <v>716</v>
      </c>
      <c r="F116" t="s">
        <v>208</v>
      </c>
      <c r="Q116" t="s">
        <v>717</v>
      </c>
      <c r="R116" t="s">
        <v>718</v>
      </c>
      <c r="S116" t="s">
        <v>3</v>
      </c>
      <c r="U116" t="e" vm="21">
        <f>_FV(-1,"40981447696686")</f>
        <v>#VALUE!</v>
      </c>
    </row>
    <row r="117" spans="2:21" x14ac:dyDescent="0.3">
      <c r="B117" t="s">
        <v>456</v>
      </c>
      <c r="F117" t="s">
        <v>383</v>
      </c>
      <c r="Q117" t="s">
        <v>457</v>
      </c>
      <c r="R117" t="s">
        <v>458</v>
      </c>
      <c r="S117" t="s">
        <v>3</v>
      </c>
      <c r="U117" t="s">
        <v>459</v>
      </c>
    </row>
    <row r="118" spans="2:21" x14ac:dyDescent="0.3">
      <c r="B118" t="s">
        <v>184</v>
      </c>
      <c r="F118" t="s">
        <v>185</v>
      </c>
      <c r="Q118" t="s">
        <v>186</v>
      </c>
      <c r="R118" t="s">
        <v>187</v>
      </c>
      <c r="S118" t="s">
        <v>3</v>
      </c>
      <c r="U118" t="s">
        <v>188</v>
      </c>
    </row>
    <row r="119" spans="2:21" x14ac:dyDescent="0.3">
      <c r="B119" t="s">
        <v>29</v>
      </c>
      <c r="F119" t="s">
        <v>30</v>
      </c>
      <c r="Q119" t="s">
        <v>31</v>
      </c>
      <c r="R119" t="s">
        <v>32</v>
      </c>
      <c r="S119" t="s">
        <v>3</v>
      </c>
      <c r="U119" t="s">
        <v>33</v>
      </c>
    </row>
    <row r="120" spans="2:21" x14ac:dyDescent="0.3">
      <c r="B120" t="s">
        <v>838</v>
      </c>
      <c r="F120" t="s">
        <v>75</v>
      </c>
      <c r="Q120" t="s">
        <v>839</v>
      </c>
      <c r="R120" t="s">
        <v>840</v>
      </c>
      <c r="S120" t="s">
        <v>3</v>
      </c>
      <c r="U120" t="e" vm="22">
        <f>_FV(-13,"0830125808716")</f>
        <v>#VALUE!</v>
      </c>
    </row>
    <row r="121" spans="2:21" x14ac:dyDescent="0.3">
      <c r="B121" t="s">
        <v>288</v>
      </c>
      <c r="F121" t="s">
        <v>289</v>
      </c>
      <c r="G121" t="s">
        <v>290</v>
      </c>
      <c r="Q121" t="s">
        <v>291</v>
      </c>
      <c r="R121" t="s">
        <v>292</v>
      </c>
      <c r="S121" t="s">
        <v>3</v>
      </c>
      <c r="U121" t="s">
        <v>293</v>
      </c>
    </row>
    <row r="122" spans="2:21" x14ac:dyDescent="0.3">
      <c r="B122" t="s">
        <v>623</v>
      </c>
      <c r="F122" t="s">
        <v>350</v>
      </c>
      <c r="Q122" t="s">
        <v>624</v>
      </c>
      <c r="R122" t="s">
        <v>625</v>
      </c>
      <c r="S122" t="s">
        <v>3</v>
      </c>
      <c r="U122" t="s">
        <v>626</v>
      </c>
    </row>
    <row r="123" spans="2:21" x14ac:dyDescent="0.3">
      <c r="B123" t="s">
        <v>748</v>
      </c>
      <c r="F123" t="s">
        <v>75</v>
      </c>
      <c r="Q123" t="s">
        <v>749</v>
      </c>
      <c r="R123" t="s">
        <v>750</v>
      </c>
      <c r="S123" t="s">
        <v>3</v>
      </c>
      <c r="U123" t="e" vm="23">
        <f>_FV(-4,"98662710189819")</f>
        <v>#VALUE!</v>
      </c>
    </row>
    <row r="124" spans="2:21" x14ac:dyDescent="0.3">
      <c r="B124" t="s">
        <v>983</v>
      </c>
      <c r="F124" t="s">
        <v>75</v>
      </c>
      <c r="Q124" t="s">
        <v>984</v>
      </c>
      <c r="R124" t="s">
        <v>985</v>
      </c>
      <c r="S124" t="s">
        <v>3</v>
      </c>
      <c r="U124">
        <v>-21</v>
      </c>
    </row>
    <row r="125" spans="2:21" x14ac:dyDescent="0.3">
      <c r="B125" t="s">
        <v>452</v>
      </c>
      <c r="F125" t="s">
        <v>75</v>
      </c>
      <c r="Q125" t="s">
        <v>453</v>
      </c>
      <c r="R125" t="s">
        <v>454</v>
      </c>
      <c r="S125" t="s">
        <v>3</v>
      </c>
      <c r="U125" t="s">
        <v>455</v>
      </c>
    </row>
    <row r="126" spans="2:21" x14ac:dyDescent="0.3">
      <c r="B126" t="s">
        <v>856</v>
      </c>
      <c r="F126" t="s">
        <v>75</v>
      </c>
      <c r="Q126" t="s">
        <v>857</v>
      </c>
      <c r="R126" t="s">
        <v>858</v>
      </c>
      <c r="S126" t="s">
        <v>3</v>
      </c>
      <c r="U126" t="e" vm="24">
        <f>_FV(-23,"9203510284424")</f>
        <v>#VALUE!</v>
      </c>
    </row>
    <row r="127" spans="2:21" x14ac:dyDescent="0.3">
      <c r="F127" t="s">
        <v>75</v>
      </c>
      <c r="Q127" t="s">
        <v>255</v>
      </c>
      <c r="R127" t="s">
        <v>256</v>
      </c>
      <c r="S127" t="s">
        <v>3</v>
      </c>
      <c r="U127" t="s">
        <v>257</v>
      </c>
    </row>
    <row r="128" spans="2:21" x14ac:dyDescent="0.3">
      <c r="B128" t="s">
        <v>865</v>
      </c>
      <c r="F128" t="s">
        <v>75</v>
      </c>
      <c r="Q128" t="s">
        <v>866</v>
      </c>
      <c r="R128" t="s">
        <v>867</v>
      </c>
      <c r="S128" t="s">
        <v>3</v>
      </c>
      <c r="U128">
        <v>-12</v>
      </c>
    </row>
    <row r="129" spans="2:21" x14ac:dyDescent="0.3">
      <c r="B129" t="s">
        <v>44</v>
      </c>
      <c r="F129" t="s">
        <v>0</v>
      </c>
      <c r="Q129" t="s">
        <v>45</v>
      </c>
      <c r="R129" t="s">
        <v>46</v>
      </c>
      <c r="S129" t="s">
        <v>3</v>
      </c>
      <c r="U129" t="s">
        <v>47</v>
      </c>
    </row>
    <row r="130" spans="2:21" x14ac:dyDescent="0.3">
      <c r="B130" t="s">
        <v>544</v>
      </c>
      <c r="F130" t="s">
        <v>208</v>
      </c>
      <c r="Q130" t="s">
        <v>545</v>
      </c>
      <c r="R130" t="s">
        <v>546</v>
      </c>
      <c r="S130" t="s">
        <v>3</v>
      </c>
      <c r="U130" t="s">
        <v>547</v>
      </c>
    </row>
    <row r="131" spans="2:21" x14ac:dyDescent="0.3">
      <c r="B131" t="s">
        <v>751</v>
      </c>
      <c r="F131" t="s">
        <v>75</v>
      </c>
      <c r="Q131" t="s">
        <v>752</v>
      </c>
      <c r="R131" t="s">
        <v>753</v>
      </c>
      <c r="S131" t="s">
        <v>3</v>
      </c>
      <c r="U131" t="e" vm="25">
        <f>_FV(-6,"9639253616333")</f>
        <v>#VALUE!</v>
      </c>
    </row>
    <row r="132" spans="2:21" x14ac:dyDescent="0.3">
      <c r="B132" t="s">
        <v>763</v>
      </c>
      <c r="F132" t="s">
        <v>75</v>
      </c>
      <c r="Q132" t="s">
        <v>764</v>
      </c>
      <c r="R132" t="s">
        <v>765</v>
      </c>
      <c r="S132" t="s">
        <v>3</v>
      </c>
      <c r="U132" t="e" vm="26">
        <f>_FV(-9,"48793601989746")</f>
        <v>#VALUE!</v>
      </c>
    </row>
    <row r="133" spans="2:21" x14ac:dyDescent="0.3">
      <c r="B133" t="s">
        <v>862</v>
      </c>
      <c r="F133" t="s">
        <v>75</v>
      </c>
      <c r="Q133" t="s">
        <v>863</v>
      </c>
      <c r="R133" t="s">
        <v>864</v>
      </c>
      <c r="S133" t="s">
        <v>3</v>
      </c>
      <c r="U133" t="e" vm="27">
        <f>_FV(-26,"8550662994385")</f>
        <v>#VALUE!</v>
      </c>
    </row>
    <row r="134" spans="2:21" x14ac:dyDescent="0.3">
      <c r="B134" t="s">
        <v>244</v>
      </c>
      <c r="F134" t="s">
        <v>70</v>
      </c>
      <c r="Q134" t="s">
        <v>245</v>
      </c>
      <c r="R134" t="s">
        <v>246</v>
      </c>
      <c r="S134" t="s">
        <v>3</v>
      </c>
      <c r="U134" t="s">
        <v>247</v>
      </c>
    </row>
    <row r="135" spans="2:21" x14ac:dyDescent="0.3">
      <c r="F135" t="s">
        <v>70</v>
      </c>
      <c r="Q135" t="s">
        <v>220</v>
      </c>
      <c r="R135" t="s">
        <v>221</v>
      </c>
      <c r="S135" t="s">
        <v>3</v>
      </c>
      <c r="U135" t="s">
        <v>222</v>
      </c>
    </row>
    <row r="136" spans="2:21" x14ac:dyDescent="0.3">
      <c r="B136" t="s">
        <v>412</v>
      </c>
      <c r="F136" t="s">
        <v>75</v>
      </c>
      <c r="Q136" t="s">
        <v>413</v>
      </c>
      <c r="R136" t="s">
        <v>414</v>
      </c>
      <c r="S136" t="s">
        <v>3</v>
      </c>
      <c r="U136" t="s">
        <v>415</v>
      </c>
    </row>
    <row r="137" spans="2:21" x14ac:dyDescent="0.3">
      <c r="B137" t="s">
        <v>874</v>
      </c>
      <c r="F137" t="s">
        <v>668</v>
      </c>
      <c r="Q137" t="s">
        <v>875</v>
      </c>
      <c r="R137" t="s">
        <v>876</v>
      </c>
      <c r="S137" t="s">
        <v>3</v>
      </c>
      <c r="U137" t="s">
        <v>877</v>
      </c>
    </row>
    <row r="138" spans="2:21" x14ac:dyDescent="0.3">
      <c r="B138" t="s">
        <v>976</v>
      </c>
      <c r="F138" t="s">
        <v>668</v>
      </c>
      <c r="Q138" t="s">
        <v>977</v>
      </c>
      <c r="R138" t="s">
        <v>978</v>
      </c>
      <c r="S138" t="s">
        <v>3</v>
      </c>
      <c r="U138" t="s">
        <v>979</v>
      </c>
    </row>
    <row r="139" spans="2:21" x14ac:dyDescent="0.3">
      <c r="B139" t="s">
        <v>251</v>
      </c>
      <c r="F139" t="s">
        <v>70</v>
      </c>
      <c r="Q139" t="s">
        <v>252</v>
      </c>
      <c r="R139" t="s">
        <v>253</v>
      </c>
      <c r="S139" t="s">
        <v>3</v>
      </c>
      <c r="U139" t="s">
        <v>254</v>
      </c>
    </row>
    <row r="140" spans="2:21" x14ac:dyDescent="0.3">
      <c r="B140" t="s">
        <v>817</v>
      </c>
      <c r="F140" t="s">
        <v>75</v>
      </c>
      <c r="Q140" t="s">
        <v>818</v>
      </c>
      <c r="R140" t="s">
        <v>819</v>
      </c>
      <c r="S140" t="s">
        <v>3</v>
      </c>
      <c r="U140" t="e" vm="28">
        <f>_FV(-8,"03779602050781")</f>
        <v>#VALUE!</v>
      </c>
    </row>
    <row r="141" spans="2:21" x14ac:dyDescent="0.3">
      <c r="F141" t="s">
        <v>75</v>
      </c>
      <c r="Q141" t="s">
        <v>361</v>
      </c>
      <c r="R141" t="s">
        <v>362</v>
      </c>
      <c r="S141" t="s">
        <v>3</v>
      </c>
      <c r="U141" t="s">
        <v>363</v>
      </c>
    </row>
    <row r="142" spans="2:21" x14ac:dyDescent="0.3">
      <c r="B142" t="s">
        <v>513</v>
      </c>
      <c r="F142" t="s">
        <v>208</v>
      </c>
      <c r="Q142" t="s">
        <v>514</v>
      </c>
      <c r="R142" t="s">
        <v>515</v>
      </c>
      <c r="S142" t="s">
        <v>3</v>
      </c>
      <c r="U142">
        <v>15</v>
      </c>
    </row>
    <row r="143" spans="2:21" x14ac:dyDescent="0.3">
      <c r="B143" t="s">
        <v>164</v>
      </c>
      <c r="F143" t="s">
        <v>75</v>
      </c>
      <c r="Q143" t="s">
        <v>165</v>
      </c>
      <c r="R143" t="s">
        <v>166</v>
      </c>
      <c r="S143" t="s">
        <v>3</v>
      </c>
      <c r="U143" t="s">
        <v>167</v>
      </c>
    </row>
    <row r="144" spans="2:21" x14ac:dyDescent="0.3">
      <c r="B144" t="s">
        <v>844</v>
      </c>
      <c r="F144" t="s">
        <v>383</v>
      </c>
      <c r="Q144" t="s">
        <v>845</v>
      </c>
      <c r="R144" t="s">
        <v>846</v>
      </c>
      <c r="S144" t="s">
        <v>3</v>
      </c>
      <c r="U144" t="e" vm="29">
        <f>_FV(-25,"8735790252685")</f>
        <v>#VALUE!</v>
      </c>
    </row>
    <row r="145" spans="2:21" x14ac:dyDescent="0.3">
      <c r="F145" t="s">
        <v>125</v>
      </c>
      <c r="Q145" t="s">
        <v>692</v>
      </c>
      <c r="R145" t="s">
        <v>693</v>
      </c>
      <c r="S145" t="s">
        <v>3</v>
      </c>
      <c r="U145">
        <v>-22</v>
      </c>
    </row>
    <row r="146" spans="2:21" x14ac:dyDescent="0.3">
      <c r="B146" t="s">
        <v>719</v>
      </c>
      <c r="F146" t="s">
        <v>208</v>
      </c>
      <c r="Q146" t="s">
        <v>720</v>
      </c>
      <c r="R146" t="s">
        <v>721</v>
      </c>
      <c r="S146" t="s">
        <v>3</v>
      </c>
      <c r="U146">
        <v>-5</v>
      </c>
    </row>
    <row r="147" spans="2:21" x14ac:dyDescent="0.3">
      <c r="F147" t="s">
        <v>75</v>
      </c>
      <c r="Q147" t="s">
        <v>315</v>
      </c>
      <c r="R147" t="s">
        <v>316</v>
      </c>
      <c r="S147" t="s">
        <v>3</v>
      </c>
      <c r="U147" t="s">
        <v>317</v>
      </c>
    </row>
    <row r="148" spans="2:21" x14ac:dyDescent="0.3">
      <c r="B148" t="s">
        <v>922</v>
      </c>
      <c r="F148" t="s">
        <v>668</v>
      </c>
      <c r="Q148" t="s">
        <v>923</v>
      </c>
      <c r="R148" t="s">
        <v>924</v>
      </c>
      <c r="S148" t="s">
        <v>3</v>
      </c>
      <c r="U148" t="e" vm="30">
        <f>_FV(-19,"1777038574219")</f>
        <v>#VALUE!</v>
      </c>
    </row>
    <row r="149" spans="2:21" x14ac:dyDescent="0.3">
      <c r="B149" t="s">
        <v>888</v>
      </c>
      <c r="F149" t="s">
        <v>75</v>
      </c>
      <c r="Q149" t="s">
        <v>889</v>
      </c>
      <c r="R149" t="s">
        <v>890</v>
      </c>
      <c r="S149" t="s">
        <v>3</v>
      </c>
      <c r="U149" t="e" vm="31">
        <f>_FV(-16,"0818138122559")</f>
        <v>#VALUE!</v>
      </c>
    </row>
    <row r="150" spans="2:21" x14ac:dyDescent="0.3">
      <c r="B150" t="s">
        <v>778</v>
      </c>
      <c r="F150" t="s">
        <v>75</v>
      </c>
      <c r="Q150" t="s">
        <v>779</v>
      </c>
      <c r="R150" t="s">
        <v>780</v>
      </c>
      <c r="S150" t="s">
        <v>3</v>
      </c>
      <c r="U150">
        <v>-10</v>
      </c>
    </row>
    <row r="151" spans="2:21" x14ac:dyDescent="0.3">
      <c r="B151" t="s">
        <v>814</v>
      </c>
      <c r="F151" t="s">
        <v>75</v>
      </c>
      <c r="Q151" t="s">
        <v>815</v>
      </c>
      <c r="R151" t="s">
        <v>816</v>
      </c>
      <c r="S151" t="s">
        <v>3</v>
      </c>
      <c r="U151" t="e" vm="32">
        <f>_FV(-11,"4795446395874")</f>
        <v>#VALUE!</v>
      </c>
    </row>
    <row r="152" spans="2:21" x14ac:dyDescent="0.3">
      <c r="B152" t="s">
        <v>835</v>
      </c>
      <c r="F152" t="s">
        <v>668</v>
      </c>
      <c r="Q152" t="s">
        <v>836</v>
      </c>
      <c r="R152" t="s">
        <v>837</v>
      </c>
      <c r="S152" t="s">
        <v>3</v>
      </c>
      <c r="U152" t="e" vm="33">
        <f>_FV(-23,"9227085113525")</f>
        <v>#VALUE!</v>
      </c>
    </row>
    <row r="153" spans="2:21" x14ac:dyDescent="0.3">
      <c r="B153" t="s">
        <v>216</v>
      </c>
      <c r="F153" t="s">
        <v>70</v>
      </c>
      <c r="Q153" t="s">
        <v>217</v>
      </c>
      <c r="R153" t="s">
        <v>218</v>
      </c>
      <c r="S153" t="s">
        <v>3</v>
      </c>
      <c r="U153" t="s">
        <v>219</v>
      </c>
    </row>
    <row r="154" spans="2:21" x14ac:dyDescent="0.3">
      <c r="F154" t="s">
        <v>75</v>
      </c>
      <c r="Q154" t="s">
        <v>200</v>
      </c>
      <c r="R154" t="s">
        <v>201</v>
      </c>
      <c r="S154" t="s">
        <v>3</v>
      </c>
      <c r="U154" t="s">
        <v>202</v>
      </c>
    </row>
    <row r="155" spans="2:21" x14ac:dyDescent="0.3">
      <c r="F155" t="s">
        <v>0</v>
      </c>
      <c r="Q155" t="s">
        <v>5</v>
      </c>
      <c r="R155" t="s">
        <v>6</v>
      </c>
      <c r="S155" t="s">
        <v>3</v>
      </c>
      <c r="U155" t="s">
        <v>7</v>
      </c>
    </row>
    <row r="156" spans="2:21" x14ac:dyDescent="0.3">
      <c r="B156" t="s">
        <v>476</v>
      </c>
      <c r="F156" t="s">
        <v>75</v>
      </c>
      <c r="Q156" t="s">
        <v>477</v>
      </c>
      <c r="R156" t="s">
        <v>478</v>
      </c>
      <c r="S156" t="s">
        <v>3</v>
      </c>
      <c r="U156" t="s">
        <v>479</v>
      </c>
    </row>
    <row r="157" spans="2:21" x14ac:dyDescent="0.3">
      <c r="F157" t="s">
        <v>70</v>
      </c>
      <c r="Q157" t="s">
        <v>107</v>
      </c>
      <c r="R157" t="s">
        <v>108</v>
      </c>
      <c r="S157" t="s">
        <v>3</v>
      </c>
      <c r="U157" t="s">
        <v>109</v>
      </c>
    </row>
    <row r="158" spans="2:21" x14ac:dyDescent="0.3">
      <c r="B158" t="s">
        <v>781</v>
      </c>
      <c r="F158" t="s">
        <v>75</v>
      </c>
      <c r="Q158" t="s">
        <v>782</v>
      </c>
      <c r="R158" t="s">
        <v>783</v>
      </c>
      <c r="S158" t="s">
        <v>3</v>
      </c>
      <c r="U158" t="e" vm="34">
        <f>_FV(-13,"3186454772949")</f>
        <v>#VALUE!</v>
      </c>
    </row>
    <row r="159" spans="2:21" x14ac:dyDescent="0.3">
      <c r="B159" t="s">
        <v>203</v>
      </c>
      <c r="F159" t="s">
        <v>75</v>
      </c>
      <c r="Q159" t="s">
        <v>204</v>
      </c>
      <c r="R159" t="s">
        <v>205</v>
      </c>
      <c r="S159" t="s">
        <v>3</v>
      </c>
      <c r="U159" t="s">
        <v>206</v>
      </c>
    </row>
    <row r="160" spans="2:21" x14ac:dyDescent="0.3">
      <c r="B160" t="s">
        <v>484</v>
      </c>
      <c r="F160" t="s">
        <v>75</v>
      </c>
      <c r="Q160" t="s">
        <v>485</v>
      </c>
      <c r="R160" t="s">
        <v>486</v>
      </c>
      <c r="S160" t="s">
        <v>3</v>
      </c>
      <c r="U160" t="s">
        <v>487</v>
      </c>
    </row>
    <row r="161" spans="2:21" x14ac:dyDescent="0.3">
      <c r="B161" t="s">
        <v>710</v>
      </c>
      <c r="F161" t="s">
        <v>208</v>
      </c>
      <c r="Q161" t="s">
        <v>711</v>
      </c>
      <c r="R161" t="s">
        <v>712</v>
      </c>
      <c r="S161" t="s">
        <v>3</v>
      </c>
      <c r="U161" t="e" vm="35">
        <f>_FV(-6,"97870540618897")</f>
        <v>#VALUE!</v>
      </c>
    </row>
    <row r="162" spans="2:21" x14ac:dyDescent="0.3">
      <c r="F162" t="s">
        <v>75</v>
      </c>
      <c r="Q162" t="s">
        <v>154</v>
      </c>
      <c r="R162" t="s">
        <v>155</v>
      </c>
      <c r="S162" t="s">
        <v>3</v>
      </c>
      <c r="U162" t="s">
        <v>156</v>
      </c>
    </row>
    <row r="163" spans="2:21" x14ac:dyDescent="0.3">
      <c r="B163" t="s">
        <v>947</v>
      </c>
      <c r="F163" t="s">
        <v>668</v>
      </c>
      <c r="Q163" t="s">
        <v>948</v>
      </c>
      <c r="R163" t="s">
        <v>949</v>
      </c>
      <c r="S163" t="s">
        <v>3</v>
      </c>
      <c r="U163" t="s">
        <v>950</v>
      </c>
    </row>
    <row r="164" spans="2:21" x14ac:dyDescent="0.3">
      <c r="B164" t="s">
        <v>667</v>
      </c>
      <c r="F164" t="s">
        <v>668</v>
      </c>
      <c r="Q164" t="s">
        <v>669</v>
      </c>
      <c r="R164" t="s">
        <v>670</v>
      </c>
      <c r="S164" t="s">
        <v>3</v>
      </c>
      <c r="U164" t="e" vm="36">
        <f>_FV(-23,"6637058258057")</f>
        <v>#VALUE!</v>
      </c>
    </row>
    <row r="165" spans="2:21" x14ac:dyDescent="0.3">
      <c r="B165" t="s">
        <v>433</v>
      </c>
      <c r="F165" t="s">
        <v>75</v>
      </c>
      <c r="Q165" t="s">
        <v>434</v>
      </c>
      <c r="R165" t="s">
        <v>435</v>
      </c>
      <c r="S165" t="s">
        <v>3</v>
      </c>
      <c r="U165" t="s">
        <v>436</v>
      </c>
    </row>
    <row r="166" spans="2:21" x14ac:dyDescent="0.3">
      <c r="B166" t="s">
        <v>912</v>
      </c>
      <c r="F166" t="s">
        <v>668</v>
      </c>
      <c r="Q166" t="s">
        <v>913</v>
      </c>
      <c r="R166" t="s">
        <v>914</v>
      </c>
      <c r="S166" t="s">
        <v>3</v>
      </c>
      <c r="U166">
        <v>-16</v>
      </c>
    </row>
    <row r="167" spans="2:21" x14ac:dyDescent="0.3">
      <c r="B167" t="s">
        <v>612</v>
      </c>
      <c r="F167" t="s">
        <v>345</v>
      </c>
      <c r="Q167" t="s">
        <v>613</v>
      </c>
      <c r="R167" t="s">
        <v>614</v>
      </c>
      <c r="S167" t="s">
        <v>3</v>
      </c>
      <c r="U167" t="s">
        <v>615</v>
      </c>
    </row>
    <row r="168" spans="2:21" x14ac:dyDescent="0.3">
      <c r="B168" t="s">
        <v>841</v>
      </c>
      <c r="F168" t="s">
        <v>75</v>
      </c>
      <c r="Q168" t="s">
        <v>842</v>
      </c>
      <c r="R168" t="s">
        <v>843</v>
      </c>
      <c r="S168" t="s">
        <v>3</v>
      </c>
      <c r="U168" t="e" vm="37">
        <f>_FV(-9,"85893726348877")</f>
        <v>#VALUE!</v>
      </c>
    </row>
    <row r="169" spans="2:21" x14ac:dyDescent="0.3">
      <c r="B169" t="s">
        <v>754</v>
      </c>
      <c r="F169" t="s">
        <v>75</v>
      </c>
      <c r="Q169" t="s">
        <v>755</v>
      </c>
      <c r="R169" t="s">
        <v>756</v>
      </c>
      <c r="S169" t="s">
        <v>3</v>
      </c>
      <c r="U169">
        <v>-13</v>
      </c>
    </row>
    <row r="170" spans="2:21" x14ac:dyDescent="0.3">
      <c r="B170" t="s">
        <v>700</v>
      </c>
      <c r="F170" t="s">
        <v>75</v>
      </c>
      <c r="Q170" t="s">
        <v>701</v>
      </c>
      <c r="R170" t="s">
        <v>702</v>
      </c>
      <c r="S170" t="s">
        <v>3</v>
      </c>
      <c r="U170" t="e" vm="38">
        <f>_FV(-11,"1835193634033")</f>
        <v>#VALUE!</v>
      </c>
    </row>
    <row r="171" spans="2:21" x14ac:dyDescent="0.3">
      <c r="B171" t="s">
        <v>266</v>
      </c>
      <c r="F171" t="s">
        <v>208</v>
      </c>
      <c r="Q171" t="s">
        <v>267</v>
      </c>
      <c r="R171" t="s">
        <v>268</v>
      </c>
      <c r="S171" t="s">
        <v>3</v>
      </c>
      <c r="U171" t="e" vm="39">
        <f>_FV(-5,"29912900924683")</f>
        <v>#VALUE!</v>
      </c>
    </row>
    <row r="172" spans="2:21" x14ac:dyDescent="0.3">
      <c r="B172" t="s">
        <v>775</v>
      </c>
      <c r="F172" t="s">
        <v>75</v>
      </c>
      <c r="Q172" t="s">
        <v>776</v>
      </c>
      <c r="R172" t="s">
        <v>777</v>
      </c>
      <c r="S172" t="s">
        <v>3</v>
      </c>
      <c r="U172" t="e" vm="40">
        <f>_FV(-6,"84824895858765")</f>
        <v>#VALUE!</v>
      </c>
    </row>
    <row r="173" spans="2:21" x14ac:dyDescent="0.3">
      <c r="B173" t="s">
        <v>790</v>
      </c>
      <c r="F173" t="s">
        <v>668</v>
      </c>
      <c r="Q173" t="s">
        <v>791</v>
      </c>
      <c r="R173" t="s">
        <v>792</v>
      </c>
      <c r="S173" t="s">
        <v>3</v>
      </c>
      <c r="U173" t="e" vm="41">
        <f>_FV(-8,"32121658325195")</f>
        <v>#VALUE!</v>
      </c>
    </row>
    <row r="174" spans="2:21" x14ac:dyDescent="0.3">
      <c r="B174" t="s">
        <v>404</v>
      </c>
      <c r="F174" t="s">
        <v>125</v>
      </c>
      <c r="Q174" t="s">
        <v>405</v>
      </c>
      <c r="R174" t="s">
        <v>406</v>
      </c>
      <c r="S174" t="s">
        <v>3</v>
      </c>
      <c r="U174" t="s">
        <v>407</v>
      </c>
    </row>
    <row r="175" spans="2:21" x14ac:dyDescent="0.3">
      <c r="B175" t="s">
        <v>382</v>
      </c>
      <c r="F175" t="s">
        <v>383</v>
      </c>
      <c r="Q175" t="s">
        <v>384</v>
      </c>
      <c r="R175" t="s">
        <v>385</v>
      </c>
      <c r="S175" t="s">
        <v>3</v>
      </c>
      <c r="U175" t="s">
        <v>386</v>
      </c>
    </row>
    <row r="176" spans="2:21" x14ac:dyDescent="0.3">
      <c r="B176" t="s">
        <v>460</v>
      </c>
      <c r="F176" t="s">
        <v>75</v>
      </c>
      <c r="Q176" t="s">
        <v>461</v>
      </c>
      <c r="R176" t="s">
        <v>462</v>
      </c>
      <c r="S176" t="s">
        <v>3</v>
      </c>
      <c r="U176" t="s">
        <v>463</v>
      </c>
    </row>
    <row r="177" spans="2:21" x14ac:dyDescent="0.3">
      <c r="B177" t="s">
        <v>769</v>
      </c>
      <c r="F177" t="s">
        <v>75</v>
      </c>
      <c r="Q177" t="s">
        <v>770</v>
      </c>
      <c r="R177" t="s">
        <v>771</v>
      </c>
      <c r="S177" t="s">
        <v>3</v>
      </c>
      <c r="U177" t="e" vm="42">
        <f>_FV(-8,"49865627288818")</f>
        <v>#VALUE!</v>
      </c>
    </row>
    <row r="178" spans="2:21" x14ac:dyDescent="0.3">
      <c r="B178" t="s">
        <v>742</v>
      </c>
      <c r="F178" t="s">
        <v>75</v>
      </c>
      <c r="Q178" t="s">
        <v>743</v>
      </c>
      <c r="R178" t="s">
        <v>744</v>
      </c>
      <c r="S178" t="s">
        <v>3</v>
      </c>
      <c r="U178" t="e" vm="43">
        <f>_FV(-12,"8386631011963")</f>
        <v>#VALUE!</v>
      </c>
    </row>
    <row r="179" spans="2:21" x14ac:dyDescent="0.3">
      <c r="B179" t="s">
        <v>853</v>
      </c>
      <c r="F179" t="s">
        <v>75</v>
      </c>
      <c r="Q179" t="s">
        <v>854</v>
      </c>
      <c r="R179" t="s">
        <v>855</v>
      </c>
      <c r="S179" t="s">
        <v>3</v>
      </c>
      <c r="U179" t="e" vm="44">
        <f>_FV(-11,"5842485427856")</f>
        <v>#VALUE!</v>
      </c>
    </row>
    <row r="180" spans="2:21" x14ac:dyDescent="0.3">
      <c r="B180" t="s">
        <v>571</v>
      </c>
      <c r="F180" t="s">
        <v>75</v>
      </c>
      <c r="Q180" t="s">
        <v>572</v>
      </c>
      <c r="R180" t="s">
        <v>573</v>
      </c>
      <c r="S180" t="s">
        <v>3</v>
      </c>
      <c r="U180" t="s">
        <v>574</v>
      </c>
    </row>
    <row r="181" spans="2:21" x14ac:dyDescent="0.3">
      <c r="B181" t="s">
        <v>590</v>
      </c>
      <c r="F181" t="s">
        <v>383</v>
      </c>
      <c r="Q181" t="s">
        <v>591</v>
      </c>
      <c r="R181" t="s">
        <v>592</v>
      </c>
      <c r="S181" t="s">
        <v>3</v>
      </c>
      <c r="U181" t="s">
        <v>593</v>
      </c>
    </row>
    <row r="182" spans="2:21" x14ac:dyDescent="0.3">
      <c r="B182" t="s">
        <v>885</v>
      </c>
      <c r="F182" t="s">
        <v>75</v>
      </c>
      <c r="Q182" t="s">
        <v>886</v>
      </c>
      <c r="R182" t="s">
        <v>887</v>
      </c>
      <c r="S182" t="s">
        <v>3</v>
      </c>
      <c r="U182" t="e" vm="45">
        <f>_FV(-25,"5175533294678")</f>
        <v>#VALUE!</v>
      </c>
    </row>
    <row r="183" spans="2:21" x14ac:dyDescent="0.3">
      <c r="B183" t="s">
        <v>823</v>
      </c>
      <c r="F183" t="s">
        <v>668</v>
      </c>
      <c r="Q183" t="s">
        <v>824</v>
      </c>
      <c r="R183" t="s">
        <v>825</v>
      </c>
      <c r="S183" t="s">
        <v>3</v>
      </c>
      <c r="U183" t="e" vm="46">
        <f>_FV(-16,"1955833435059")</f>
        <v>#VALUE!</v>
      </c>
    </row>
    <row r="184" spans="2:21" x14ac:dyDescent="0.3">
      <c r="B184" t="s">
        <v>925</v>
      </c>
      <c r="F184" t="s">
        <v>75</v>
      </c>
      <c r="Q184" t="s">
        <v>926</v>
      </c>
      <c r="R184" t="s">
        <v>927</v>
      </c>
      <c r="S184" t="s">
        <v>3</v>
      </c>
      <c r="U184">
        <v>-25</v>
      </c>
    </row>
    <row r="185" spans="2:21" x14ac:dyDescent="0.3">
      <c r="B185" t="s">
        <v>730</v>
      </c>
      <c r="F185" t="s">
        <v>75</v>
      </c>
      <c r="Q185" t="s">
        <v>731</v>
      </c>
      <c r="R185" t="s">
        <v>732</v>
      </c>
      <c r="S185" t="s">
        <v>3</v>
      </c>
      <c r="U185" t="e" vm="47">
        <f>_FV(-21,"7021102905273")</f>
        <v>#VALUE!</v>
      </c>
    </row>
    <row r="186" spans="2:21" x14ac:dyDescent="0.3">
      <c r="B186" t="s">
        <v>973</v>
      </c>
      <c r="F186" t="s">
        <v>75</v>
      </c>
      <c r="Q186" t="s">
        <v>974</v>
      </c>
      <c r="R186" t="s">
        <v>975</v>
      </c>
      <c r="S186" t="s">
        <v>3</v>
      </c>
      <c r="U186" t="e" vm="48">
        <f>_FV(-25,"3170280456543")</f>
        <v>#VALUE!</v>
      </c>
    </row>
    <row r="187" spans="2:21" x14ac:dyDescent="0.3">
      <c r="B187" t="s">
        <v>25</v>
      </c>
      <c r="F187" t="s">
        <v>0</v>
      </c>
      <c r="Q187" t="s">
        <v>26</v>
      </c>
      <c r="R187" t="s">
        <v>27</v>
      </c>
      <c r="S187" t="s">
        <v>3</v>
      </c>
      <c r="U187" t="s">
        <v>28</v>
      </c>
    </row>
    <row r="188" spans="2:21" x14ac:dyDescent="0.3">
      <c r="B188" t="s">
        <v>354</v>
      </c>
      <c r="F188" t="s">
        <v>75</v>
      </c>
      <c r="Q188" t="s">
        <v>355</v>
      </c>
      <c r="R188" t="s">
        <v>356</v>
      </c>
      <c r="S188" t="s">
        <v>3</v>
      </c>
      <c r="U188" t="s">
        <v>357</v>
      </c>
    </row>
    <row r="189" spans="2:21" x14ac:dyDescent="0.3">
      <c r="B189" t="s">
        <v>540</v>
      </c>
      <c r="F189" t="s">
        <v>70</v>
      </c>
      <c r="Q189" t="s">
        <v>541</v>
      </c>
      <c r="R189" t="s">
        <v>542</v>
      </c>
      <c r="S189" t="s">
        <v>3</v>
      </c>
      <c r="U189" t="s">
        <v>543</v>
      </c>
    </row>
    <row r="190" spans="2:21" x14ac:dyDescent="0.3">
      <c r="B190" t="s">
        <v>429</v>
      </c>
      <c r="F190" t="s">
        <v>75</v>
      </c>
      <c r="Q190" t="s">
        <v>430</v>
      </c>
      <c r="R190" t="s">
        <v>431</v>
      </c>
      <c r="S190" t="s">
        <v>3</v>
      </c>
      <c r="U190" t="s">
        <v>432</v>
      </c>
    </row>
    <row r="191" spans="2:21" x14ac:dyDescent="0.3">
      <c r="B191" t="s">
        <v>498</v>
      </c>
      <c r="F191" t="s">
        <v>383</v>
      </c>
      <c r="Q191" t="s">
        <v>499</v>
      </c>
      <c r="R191" t="s">
        <v>500</v>
      </c>
      <c r="S191" t="s">
        <v>3</v>
      </c>
      <c r="U191" t="s">
        <v>501</v>
      </c>
    </row>
    <row r="192" spans="2:21" x14ac:dyDescent="0.3">
      <c r="B192" t="s">
        <v>900</v>
      </c>
      <c r="F192" t="s">
        <v>668</v>
      </c>
      <c r="Q192" t="s">
        <v>901</v>
      </c>
      <c r="R192" t="s">
        <v>902</v>
      </c>
      <c r="S192" t="s">
        <v>3</v>
      </c>
      <c r="U192" t="e" vm="49">
        <f>_FV(-22,"3726940155029")</f>
        <v>#VALUE!</v>
      </c>
    </row>
    <row r="193" spans="2:21" x14ac:dyDescent="0.3">
      <c r="B193" s="2" t="s">
        <v>349</v>
      </c>
      <c r="F193" t="s">
        <v>350</v>
      </c>
      <c r="Q193" t="s">
        <v>351</v>
      </c>
      <c r="R193" t="s">
        <v>352</v>
      </c>
      <c r="S193" t="s">
        <v>3</v>
      </c>
      <c r="U193" t="s">
        <v>353</v>
      </c>
    </row>
    <row r="194" spans="2:21" x14ac:dyDescent="0.3">
      <c r="B194" t="s">
        <v>678</v>
      </c>
      <c r="F194" t="s">
        <v>668</v>
      </c>
      <c r="Q194" t="s">
        <v>679</v>
      </c>
      <c r="R194" t="s">
        <v>680</v>
      </c>
      <c r="S194" t="s">
        <v>3</v>
      </c>
      <c r="U194" t="e" vm="50">
        <f>_FV(-23,"4216136932373")</f>
        <v>#VALUE!</v>
      </c>
    </row>
    <row r="195" spans="2:21" x14ac:dyDescent="0.3">
      <c r="B195" t="s">
        <v>965</v>
      </c>
      <c r="F195" t="s">
        <v>668</v>
      </c>
      <c r="Q195" t="s">
        <v>966</v>
      </c>
      <c r="R195" t="s">
        <v>967</v>
      </c>
      <c r="S195" t="s">
        <v>3</v>
      </c>
      <c r="U195" t="s">
        <v>968</v>
      </c>
    </row>
    <row r="196" spans="2:21" x14ac:dyDescent="0.3">
      <c r="B196" t="s">
        <v>516</v>
      </c>
      <c r="F196" t="s">
        <v>383</v>
      </c>
      <c r="Q196" t="s">
        <v>517</v>
      </c>
      <c r="R196" t="s">
        <v>518</v>
      </c>
      <c r="S196" t="s">
        <v>3</v>
      </c>
      <c r="U196" t="s">
        <v>519</v>
      </c>
    </row>
    <row r="197" spans="2:21" x14ac:dyDescent="0.3">
      <c r="B197" t="s">
        <v>787</v>
      </c>
      <c r="F197" t="s">
        <v>89</v>
      </c>
      <c r="Q197" t="s">
        <v>788</v>
      </c>
      <c r="R197" t="s">
        <v>789</v>
      </c>
      <c r="S197" t="s">
        <v>3</v>
      </c>
      <c r="U197" t="e" vm="51">
        <f>_FV(-13,"2864580154419")</f>
        <v>#VALUE!</v>
      </c>
    </row>
    <row r="198" spans="2:21" x14ac:dyDescent="0.3">
      <c r="B198" t="s">
        <v>793</v>
      </c>
      <c r="F198" t="s">
        <v>75</v>
      </c>
      <c r="Q198" t="s">
        <v>794</v>
      </c>
      <c r="R198" t="s">
        <v>795</v>
      </c>
      <c r="S198" t="s">
        <v>3</v>
      </c>
      <c r="U198" t="e" vm="52">
        <f>_FV(-10,"8863620758057")</f>
        <v>#VALUE!</v>
      </c>
    </row>
    <row r="199" spans="2:21" x14ac:dyDescent="0.3">
      <c r="B199" t="s">
        <v>464</v>
      </c>
      <c r="F199" t="s">
        <v>75</v>
      </c>
      <c r="Q199" t="s">
        <v>465</v>
      </c>
      <c r="R199" t="s">
        <v>466</v>
      </c>
      <c r="S199" t="s">
        <v>3</v>
      </c>
      <c r="U199" t="s">
        <v>467</v>
      </c>
    </row>
    <row r="200" spans="2:21" x14ac:dyDescent="0.3">
      <c r="B200" t="s">
        <v>878</v>
      </c>
      <c r="F200" t="s">
        <v>75</v>
      </c>
      <c r="Q200" t="s">
        <v>879</v>
      </c>
      <c r="R200" t="s">
        <v>880</v>
      </c>
      <c r="S200" t="s">
        <v>3</v>
      </c>
      <c r="U200" t="e" vm="53">
        <f>_FV(-12,"4174375534058")</f>
        <v>#VALUE!</v>
      </c>
    </row>
    <row r="201" spans="2:21" x14ac:dyDescent="0.3">
      <c r="B201" t="s">
        <v>502</v>
      </c>
      <c r="F201" t="s">
        <v>383</v>
      </c>
      <c r="Q201" t="s">
        <v>503</v>
      </c>
      <c r="R201" t="s">
        <v>504</v>
      </c>
      <c r="S201" t="s">
        <v>3</v>
      </c>
      <c r="U201" t="s">
        <v>505</v>
      </c>
    </row>
    <row r="202" spans="2:21" x14ac:dyDescent="0.3">
      <c r="B202" t="s">
        <v>568</v>
      </c>
      <c r="F202" t="s">
        <v>75</v>
      </c>
      <c r="Q202" t="s">
        <v>569</v>
      </c>
      <c r="R202" t="s">
        <v>570</v>
      </c>
      <c r="S202" t="s">
        <v>3</v>
      </c>
      <c r="U202" t="e" vm="54">
        <f>_FV(-7,"48946475982666")</f>
        <v>#VALUE!</v>
      </c>
    </row>
    <row r="203" spans="2:21" x14ac:dyDescent="0.3">
      <c r="B203" t="s">
        <v>868</v>
      </c>
      <c r="F203" t="s">
        <v>75</v>
      </c>
      <c r="Q203" t="s">
        <v>869</v>
      </c>
      <c r="R203" t="s">
        <v>870</v>
      </c>
      <c r="S203" t="s">
        <v>3</v>
      </c>
      <c r="U203" t="e" vm="55">
        <f>_FV(-13,"5359220504761")</f>
        <v>#VALUE!</v>
      </c>
    </row>
    <row r="204" spans="2:21" x14ac:dyDescent="0.3">
      <c r="B204" t="s">
        <v>951</v>
      </c>
      <c r="F204" t="s">
        <v>75</v>
      </c>
      <c r="Q204" t="s">
        <v>952</v>
      </c>
      <c r="R204" t="s">
        <v>953</v>
      </c>
      <c r="S204" t="s">
        <v>3</v>
      </c>
      <c r="U204" t="e" vm="56">
        <f>_FV(-18,"0925064086914")</f>
        <v>#VALUE!</v>
      </c>
    </row>
    <row r="205" spans="2:21" x14ac:dyDescent="0.3">
      <c r="B205" t="s">
        <v>733</v>
      </c>
      <c r="F205" t="s">
        <v>75</v>
      </c>
      <c r="Q205" t="s">
        <v>734</v>
      </c>
      <c r="R205" t="s">
        <v>735</v>
      </c>
      <c r="S205" t="s">
        <v>3</v>
      </c>
      <c r="U205" t="e" vm="57">
        <f>_FV(-3,"07887649536133")</f>
        <v>#VALUE!</v>
      </c>
    </row>
    <row r="206" spans="2:21" x14ac:dyDescent="0.3">
      <c r="B206" t="s">
        <v>548</v>
      </c>
      <c r="F206" t="s">
        <v>75</v>
      </c>
      <c r="Q206" t="s">
        <v>549</v>
      </c>
      <c r="R206" t="s">
        <v>550</v>
      </c>
      <c r="S206" t="s">
        <v>3</v>
      </c>
      <c r="U206" t="s">
        <v>551</v>
      </c>
    </row>
    <row r="207" spans="2:21" x14ac:dyDescent="0.3">
      <c r="F207" t="s">
        <v>0</v>
      </c>
      <c r="Q207" t="s">
        <v>22</v>
      </c>
      <c r="R207" t="s">
        <v>23</v>
      </c>
      <c r="S207" t="s">
        <v>3</v>
      </c>
      <c r="U207" t="s">
        <v>24</v>
      </c>
    </row>
    <row r="208" spans="2:21" x14ac:dyDescent="0.3">
      <c r="B208" t="s">
        <v>212</v>
      </c>
      <c r="F208" t="s">
        <v>70</v>
      </c>
      <c r="Q208" t="s">
        <v>213</v>
      </c>
      <c r="R208" t="s">
        <v>214</v>
      </c>
      <c r="S208" t="s">
        <v>3</v>
      </c>
      <c r="U208" t="s">
        <v>215</v>
      </c>
    </row>
    <row r="209" spans="2:21" x14ac:dyDescent="0.3">
      <c r="B209" t="s">
        <v>811</v>
      </c>
      <c r="F209" t="s">
        <v>668</v>
      </c>
      <c r="Q209" t="s">
        <v>812</v>
      </c>
      <c r="R209" t="s">
        <v>813</v>
      </c>
      <c r="S209" t="s">
        <v>3</v>
      </c>
      <c r="U209" t="e" vm="58">
        <f>_FV(-15,"3855218887329")</f>
        <v>#VALUE!</v>
      </c>
    </row>
    <row r="210" spans="2:21" x14ac:dyDescent="0.3">
      <c r="B210" t="s">
        <v>859</v>
      </c>
      <c r="F210" t="s">
        <v>0</v>
      </c>
      <c r="Q210" t="s">
        <v>860</v>
      </c>
      <c r="R210" t="s">
        <v>861</v>
      </c>
      <c r="S210" t="s">
        <v>3</v>
      </c>
      <c r="U210" t="e" vm="59">
        <f>_FV(-22,"1481666564941")</f>
        <v>#VALUE!</v>
      </c>
    </row>
    <row r="211" spans="2:21" x14ac:dyDescent="0.3">
      <c r="B211" t="s">
        <v>871</v>
      </c>
      <c r="F211" t="s">
        <v>321</v>
      </c>
      <c r="Q211" t="s">
        <v>872</v>
      </c>
      <c r="R211" t="s">
        <v>873</v>
      </c>
      <c r="S211" t="s">
        <v>3</v>
      </c>
      <c r="U211" t="e" vm="60">
        <f>_FV(-14,"3605499267578")</f>
        <v>#VALUE!</v>
      </c>
    </row>
    <row r="212" spans="2:21" x14ac:dyDescent="0.3">
      <c r="B212" t="s">
        <v>639</v>
      </c>
      <c r="F212" t="s">
        <v>75</v>
      </c>
      <c r="Q212" t="s">
        <v>640</v>
      </c>
      <c r="R212" t="s">
        <v>641</v>
      </c>
      <c r="S212" t="s">
        <v>3</v>
      </c>
      <c r="U212" t="s">
        <v>642</v>
      </c>
    </row>
    <row r="213" spans="2:21" x14ac:dyDescent="0.3">
      <c r="B213" t="s">
        <v>685</v>
      </c>
      <c r="F213" t="s">
        <v>668</v>
      </c>
      <c r="Q213" t="s">
        <v>686</v>
      </c>
      <c r="R213" t="s">
        <v>687</v>
      </c>
      <c r="S213" t="s">
        <v>3</v>
      </c>
      <c r="U213" t="s">
        <v>688</v>
      </c>
    </row>
    <row r="214" spans="2:21" x14ac:dyDescent="0.3">
      <c r="B214" t="s">
        <v>371</v>
      </c>
      <c r="F214" t="s">
        <v>75</v>
      </c>
      <c r="Q214" t="s">
        <v>372</v>
      </c>
      <c r="R214" t="s">
        <v>373</v>
      </c>
      <c r="S214" t="s">
        <v>3</v>
      </c>
      <c r="U214" t="e" vm="61">
        <f>_FV(0,"530433416366577")</f>
        <v>#VALUE!</v>
      </c>
    </row>
    <row r="215" spans="2:21" x14ac:dyDescent="0.3">
      <c r="B215" t="s">
        <v>258</v>
      </c>
      <c r="F215" t="s">
        <v>70</v>
      </c>
      <c r="Q215" t="s">
        <v>259</v>
      </c>
      <c r="R215" t="s">
        <v>260</v>
      </c>
      <c r="S215" t="s">
        <v>3</v>
      </c>
      <c r="U215" t="s">
        <v>261</v>
      </c>
    </row>
    <row r="216" spans="2:21" x14ac:dyDescent="0.3">
      <c r="F216" t="s">
        <v>70</v>
      </c>
      <c r="Q216" t="s">
        <v>104</v>
      </c>
      <c r="R216" t="s">
        <v>105</v>
      </c>
      <c r="S216" t="s">
        <v>3</v>
      </c>
      <c r="U216" t="s">
        <v>106</v>
      </c>
    </row>
    <row r="217" spans="2:21" x14ac:dyDescent="0.3">
      <c r="B217" t="s">
        <v>961</v>
      </c>
      <c r="F217" t="s">
        <v>70</v>
      </c>
      <c r="Q217" t="s">
        <v>962</v>
      </c>
      <c r="R217" t="s">
        <v>963</v>
      </c>
      <c r="S217" t="s">
        <v>3</v>
      </c>
      <c r="U217" t="s">
        <v>964</v>
      </c>
    </row>
    <row r="218" spans="2:21" x14ac:dyDescent="0.3">
      <c r="B218" t="s">
        <v>528</v>
      </c>
      <c r="F218" t="s">
        <v>383</v>
      </c>
      <c r="Q218" t="s">
        <v>529</v>
      </c>
      <c r="R218" t="s">
        <v>530</v>
      </c>
      <c r="S218" t="s">
        <v>3</v>
      </c>
      <c r="U218" t="s">
        <v>531</v>
      </c>
    </row>
    <row r="219" spans="2:21" x14ac:dyDescent="0.3">
      <c r="B219" t="s">
        <v>492</v>
      </c>
      <c r="F219" t="s">
        <v>383</v>
      </c>
      <c r="Q219" t="s">
        <v>493</v>
      </c>
      <c r="R219" t="s">
        <v>494</v>
      </c>
      <c r="S219" t="s">
        <v>3</v>
      </c>
      <c r="U219" t="s">
        <v>495</v>
      </c>
    </row>
    <row r="220" spans="2:21" x14ac:dyDescent="0.3">
      <c r="B220" t="s">
        <v>196</v>
      </c>
      <c r="F220" t="s">
        <v>75</v>
      </c>
      <c r="Q220" t="s">
        <v>197</v>
      </c>
      <c r="R220" t="s">
        <v>198</v>
      </c>
      <c r="S220" t="s">
        <v>3</v>
      </c>
      <c r="U220" t="s">
        <v>199</v>
      </c>
    </row>
    <row r="221" spans="2:21" x14ac:dyDescent="0.3">
      <c r="B221" t="s">
        <v>757</v>
      </c>
      <c r="F221" t="s">
        <v>75</v>
      </c>
      <c r="Q221" t="s">
        <v>758</v>
      </c>
      <c r="R221" t="s">
        <v>759</v>
      </c>
      <c r="S221" t="s">
        <v>3</v>
      </c>
      <c r="U221" t="e" vm="62">
        <f>_FV(-25,"9914741516113")</f>
        <v>#VALUE!</v>
      </c>
    </row>
    <row r="222" spans="2:21" x14ac:dyDescent="0.3">
      <c r="B222" t="s">
        <v>416</v>
      </c>
      <c r="F222" t="s">
        <v>75</v>
      </c>
      <c r="Q222" t="s">
        <v>417</v>
      </c>
      <c r="R222" t="s">
        <v>418</v>
      </c>
      <c r="S222" t="s">
        <v>3</v>
      </c>
      <c r="U222" t="s">
        <v>419</v>
      </c>
    </row>
    <row r="223" spans="2:21" x14ac:dyDescent="0.3">
      <c r="B223" t="s">
        <v>799</v>
      </c>
      <c r="F223" t="s">
        <v>668</v>
      </c>
      <c r="Q223" t="s">
        <v>800</v>
      </c>
      <c r="R223" t="s">
        <v>801</v>
      </c>
      <c r="S223" t="s">
        <v>3</v>
      </c>
      <c r="U223">
        <v>-10</v>
      </c>
    </row>
    <row r="224" spans="2:21" x14ac:dyDescent="0.3">
      <c r="B224" t="s">
        <v>635</v>
      </c>
      <c r="F224" t="s">
        <v>70</v>
      </c>
      <c r="Q224" t="s">
        <v>636</v>
      </c>
      <c r="R224" t="s">
        <v>637</v>
      </c>
      <c r="S224" t="s">
        <v>3</v>
      </c>
      <c r="U224" t="s">
        <v>638</v>
      </c>
    </row>
    <row r="225" spans="2:21" x14ac:dyDescent="0.3">
      <c r="F225" t="s">
        <v>70</v>
      </c>
      <c r="Q225" t="s">
        <v>238</v>
      </c>
      <c r="R225" t="s">
        <v>239</v>
      </c>
      <c r="S225" t="s">
        <v>3</v>
      </c>
      <c r="U225" t="s">
        <v>240</v>
      </c>
    </row>
    <row r="226" spans="2:21" x14ac:dyDescent="0.3">
      <c r="B226" t="s">
        <v>440</v>
      </c>
      <c r="F226" t="s">
        <v>75</v>
      </c>
      <c r="Q226" t="s">
        <v>441</v>
      </c>
      <c r="R226" t="s">
        <v>442</v>
      </c>
      <c r="S226" t="s">
        <v>3</v>
      </c>
      <c r="U226" t="s">
        <v>443</v>
      </c>
    </row>
    <row r="227" spans="2:21" x14ac:dyDescent="0.3">
      <c r="B227" t="s">
        <v>928</v>
      </c>
      <c r="F227" t="s">
        <v>668</v>
      </c>
      <c r="Q227" t="s">
        <v>929</v>
      </c>
      <c r="R227" t="s">
        <v>930</v>
      </c>
      <c r="S227" t="s">
        <v>3</v>
      </c>
      <c r="U227" t="s">
        <v>931</v>
      </c>
    </row>
    <row r="228" spans="2:21" x14ac:dyDescent="0.3">
      <c r="F228" t="s">
        <v>70</v>
      </c>
      <c r="Q228" t="s">
        <v>248</v>
      </c>
      <c r="R228" t="s">
        <v>249</v>
      </c>
      <c r="S228" t="s">
        <v>3</v>
      </c>
      <c r="U228" t="s">
        <v>250</v>
      </c>
    </row>
    <row r="229" spans="2:21" x14ac:dyDescent="0.3">
      <c r="B229" t="s">
        <v>694</v>
      </c>
      <c r="F229" t="s">
        <v>668</v>
      </c>
      <c r="Q229" t="s">
        <v>695</v>
      </c>
      <c r="R229" t="s">
        <v>696</v>
      </c>
      <c r="S229" t="s">
        <v>3</v>
      </c>
      <c r="U229" t="e" vm="63">
        <f>_FV(-17,"6113758087158")</f>
        <v>#VALUE!</v>
      </c>
    </row>
    <row r="230" spans="2:21" x14ac:dyDescent="0.3">
      <c r="B230" t="s">
        <v>722</v>
      </c>
      <c r="F230" t="s">
        <v>668</v>
      </c>
      <c r="Q230" t="s">
        <v>723</v>
      </c>
      <c r="R230" t="s">
        <v>724</v>
      </c>
      <c r="S230" t="s">
        <v>3</v>
      </c>
      <c r="U230" t="e" vm="64">
        <f>_FV(-18,"2409534454346")</f>
        <v>#VALUE!</v>
      </c>
    </row>
    <row r="231" spans="2:21" x14ac:dyDescent="0.3">
      <c r="B231" t="s">
        <v>906</v>
      </c>
      <c r="F231" t="s">
        <v>75</v>
      </c>
      <c r="Q231" t="s">
        <v>907</v>
      </c>
      <c r="R231" t="s">
        <v>908</v>
      </c>
      <c r="S231" t="s">
        <v>3</v>
      </c>
      <c r="U231">
        <v>-13</v>
      </c>
    </row>
    <row r="232" spans="2:21" x14ac:dyDescent="0.3">
      <c r="F232" t="s">
        <v>70</v>
      </c>
      <c r="Q232" t="s">
        <v>277</v>
      </c>
      <c r="R232" t="s">
        <v>278</v>
      </c>
      <c r="S232" t="s">
        <v>3</v>
      </c>
      <c r="U232" t="s">
        <v>279</v>
      </c>
    </row>
    <row r="233" spans="2:21" x14ac:dyDescent="0.3">
      <c r="B233" t="s">
        <v>671</v>
      </c>
      <c r="F233" t="s">
        <v>383</v>
      </c>
      <c r="Q233" t="s">
        <v>672</v>
      </c>
      <c r="R233" t="s">
        <v>673</v>
      </c>
      <c r="S233" t="s">
        <v>3</v>
      </c>
      <c r="U233" t="e" vm="65">
        <f>_FV(-9,"64640045166016")</f>
        <v>#VALUE!</v>
      </c>
    </row>
    <row r="234" spans="2:21" x14ac:dyDescent="0.3">
      <c r="F234" t="s">
        <v>70</v>
      </c>
      <c r="Q234" t="s">
        <v>241</v>
      </c>
      <c r="R234" t="s">
        <v>242</v>
      </c>
      <c r="S234" t="s">
        <v>3</v>
      </c>
      <c r="U234" t="s">
        <v>243</v>
      </c>
    </row>
    <row r="235" spans="2:21" x14ac:dyDescent="0.3">
      <c r="B235" t="s">
        <v>335</v>
      </c>
      <c r="F235" t="s">
        <v>75</v>
      </c>
      <c r="Q235" t="s">
        <v>336</v>
      </c>
      <c r="R235" t="s">
        <v>337</v>
      </c>
      <c r="S235" t="s">
        <v>3</v>
      </c>
      <c r="U235" t="s">
        <v>338</v>
      </c>
    </row>
    <row r="236" spans="2:21" x14ac:dyDescent="0.3">
      <c r="B236" t="s">
        <v>468</v>
      </c>
      <c r="F236" t="s">
        <v>208</v>
      </c>
      <c r="Q236" t="s">
        <v>469</v>
      </c>
      <c r="R236" t="s">
        <v>470</v>
      </c>
      <c r="S236" t="s">
        <v>3</v>
      </c>
      <c r="U236" t="s">
        <v>471</v>
      </c>
    </row>
    <row r="237" spans="2:21" x14ac:dyDescent="0.3">
      <c r="B237" t="s">
        <v>387</v>
      </c>
      <c r="F237" t="s">
        <v>75</v>
      </c>
      <c r="Q237" t="s">
        <v>388</v>
      </c>
      <c r="R237" t="s">
        <v>389</v>
      </c>
      <c r="S237" t="s">
        <v>3</v>
      </c>
      <c r="U237" t="s">
        <v>390</v>
      </c>
    </row>
    <row r="238" spans="2:21" x14ac:dyDescent="0.3">
      <c r="B238" t="s">
        <v>601</v>
      </c>
      <c r="F238" t="s">
        <v>75</v>
      </c>
      <c r="Q238" t="s">
        <v>602</v>
      </c>
      <c r="R238" t="s">
        <v>603</v>
      </c>
      <c r="S238" t="s">
        <v>3</v>
      </c>
      <c r="U238" t="s">
        <v>604</v>
      </c>
    </row>
    <row r="239" spans="2:21" x14ac:dyDescent="0.3">
      <c r="B239" t="s">
        <v>936</v>
      </c>
      <c r="F239" t="s">
        <v>668</v>
      </c>
      <c r="Q239" t="s">
        <v>937</v>
      </c>
      <c r="R239" t="s">
        <v>938</v>
      </c>
      <c r="S239" t="s">
        <v>3</v>
      </c>
      <c r="U239" t="s">
        <v>939</v>
      </c>
    </row>
    <row r="240" spans="2:21" x14ac:dyDescent="0.3">
      <c r="F240" t="s">
        <v>75</v>
      </c>
      <c r="Q240" t="s">
        <v>137</v>
      </c>
      <c r="R240" t="s">
        <v>138</v>
      </c>
      <c r="S240" t="s">
        <v>3</v>
      </c>
      <c r="U240" t="s">
        <v>139</v>
      </c>
    </row>
    <row r="241" spans="2:21" x14ac:dyDescent="0.3">
      <c r="B241" t="s">
        <v>428</v>
      </c>
      <c r="F241" t="s">
        <v>208</v>
      </c>
      <c r="Q241" t="s">
        <v>425</v>
      </c>
      <c r="R241" t="s">
        <v>426</v>
      </c>
      <c r="S241" t="s">
        <v>3</v>
      </c>
      <c r="U241" t="s">
        <v>427</v>
      </c>
    </row>
    <row r="242" spans="2:21" x14ac:dyDescent="0.3">
      <c r="B242" t="s">
        <v>579</v>
      </c>
      <c r="F242" t="s">
        <v>75</v>
      </c>
      <c r="Q242" t="s">
        <v>580</v>
      </c>
      <c r="R242" t="s">
        <v>581</v>
      </c>
      <c r="S242" t="s">
        <v>3</v>
      </c>
      <c r="U242" t="s">
        <v>582</v>
      </c>
    </row>
    <row r="243" spans="2:21" x14ac:dyDescent="0.3">
      <c r="B243" t="s">
        <v>171</v>
      </c>
      <c r="F243" t="s">
        <v>75</v>
      </c>
      <c r="Q243" t="s">
        <v>172</v>
      </c>
      <c r="R243" t="s">
        <v>173</v>
      </c>
      <c r="S243" t="s">
        <v>3</v>
      </c>
      <c r="U243" t="s">
        <v>174</v>
      </c>
    </row>
    <row r="244" spans="2:21" x14ac:dyDescent="0.3">
      <c r="B244" t="s">
        <v>847</v>
      </c>
      <c r="F244" t="s">
        <v>75</v>
      </c>
      <c r="Q244" t="s">
        <v>848</v>
      </c>
      <c r="R244" t="s">
        <v>849</v>
      </c>
      <c r="S244" t="s">
        <v>3</v>
      </c>
      <c r="U244" t="e" vm="66">
        <f>_FV(-12,"778413772583")</f>
        <v>#VALUE!</v>
      </c>
    </row>
    <row r="245" spans="2:21" x14ac:dyDescent="0.3">
      <c r="F245" t="s">
        <v>75</v>
      </c>
      <c r="Q245" t="s">
        <v>437</v>
      </c>
      <c r="R245" t="s">
        <v>438</v>
      </c>
      <c r="S245" t="s">
        <v>3</v>
      </c>
      <c r="U245" t="s">
        <v>439</v>
      </c>
    </row>
    <row r="246" spans="2:21" x14ac:dyDescent="0.3">
      <c r="B246" t="s">
        <v>697</v>
      </c>
      <c r="F246" t="s">
        <v>75</v>
      </c>
      <c r="Q246" t="s">
        <v>698</v>
      </c>
      <c r="R246" t="s">
        <v>699</v>
      </c>
      <c r="S246" t="s">
        <v>3</v>
      </c>
      <c r="U246">
        <v>-1</v>
      </c>
    </row>
    <row r="247" spans="2:21" x14ac:dyDescent="0.3">
      <c r="B247" t="s">
        <v>980</v>
      </c>
      <c r="F247" t="s">
        <v>75</v>
      </c>
      <c r="Q247" t="s">
        <v>981</v>
      </c>
      <c r="R247" t="s">
        <v>982</v>
      </c>
      <c r="S247" t="s">
        <v>3</v>
      </c>
      <c r="U247" t="e" vm="67">
        <f>_FV(-24,"9502201080322")</f>
        <v>#VALUE!</v>
      </c>
    </row>
    <row r="248" spans="2:21" x14ac:dyDescent="0.3">
      <c r="B248" t="s">
        <v>627</v>
      </c>
      <c r="F248" t="s">
        <v>383</v>
      </c>
      <c r="Q248" t="s">
        <v>628</v>
      </c>
      <c r="R248" t="s">
        <v>629</v>
      </c>
      <c r="S248" t="s">
        <v>3</v>
      </c>
      <c r="U248" t="s">
        <v>630</v>
      </c>
    </row>
    <row r="249" spans="2:21" x14ac:dyDescent="0.3">
      <c r="B249" t="s">
        <v>826</v>
      </c>
      <c r="F249" t="s">
        <v>383</v>
      </c>
      <c r="Q249" t="s">
        <v>827</v>
      </c>
      <c r="R249" t="s">
        <v>828</v>
      </c>
      <c r="S249" t="s">
        <v>3</v>
      </c>
      <c r="U249">
        <v>-17</v>
      </c>
    </row>
    <row r="250" spans="2:21" x14ac:dyDescent="0.3">
      <c r="F250" t="s">
        <v>89</v>
      </c>
      <c r="Q250" t="s">
        <v>161</v>
      </c>
      <c r="R250" t="s">
        <v>162</v>
      </c>
      <c r="S250" t="s">
        <v>3</v>
      </c>
      <c r="U250" t="s">
        <v>163</v>
      </c>
    </row>
    <row r="251" spans="2:21" x14ac:dyDescent="0.3">
      <c r="B251" t="s">
        <v>586</v>
      </c>
      <c r="F251" t="s">
        <v>383</v>
      </c>
      <c r="Q251" t="s">
        <v>587</v>
      </c>
      <c r="R251" t="s">
        <v>588</v>
      </c>
      <c r="S251" t="s">
        <v>3</v>
      </c>
      <c r="U251" t="s">
        <v>589</v>
      </c>
    </row>
    <row r="252" spans="2:21" x14ac:dyDescent="0.3">
      <c r="B252" t="s">
        <v>536</v>
      </c>
      <c r="F252" t="s">
        <v>75</v>
      </c>
      <c r="Q252" t="s">
        <v>537</v>
      </c>
      <c r="R252" t="s">
        <v>538</v>
      </c>
      <c r="S252" t="s">
        <v>3</v>
      </c>
      <c r="U252" t="s">
        <v>539</v>
      </c>
    </row>
    <row r="253" spans="2:21" x14ac:dyDescent="0.3">
      <c r="F253" t="s">
        <v>70</v>
      </c>
      <c r="Q253" t="s">
        <v>107</v>
      </c>
      <c r="R253" t="s">
        <v>110</v>
      </c>
      <c r="S253" t="s">
        <v>3</v>
      </c>
      <c r="U253" t="s">
        <v>111</v>
      </c>
    </row>
    <row r="254" spans="2:21" x14ac:dyDescent="0.3">
      <c r="F254" t="s">
        <v>70</v>
      </c>
      <c r="Q254" t="s">
        <v>115</v>
      </c>
      <c r="R254" t="s">
        <v>116</v>
      </c>
      <c r="S254" t="s">
        <v>3</v>
      </c>
      <c r="U254" t="s">
        <v>117</v>
      </c>
    </row>
    <row r="255" spans="2:21" x14ac:dyDescent="0.3">
      <c r="F255" t="s">
        <v>54</v>
      </c>
      <c r="Q255" t="s">
        <v>64</v>
      </c>
      <c r="R255" t="s">
        <v>65</v>
      </c>
      <c r="S255" t="s">
        <v>3</v>
      </c>
      <c r="U255" t="s">
        <v>66</v>
      </c>
    </row>
    <row r="256" spans="2:21" x14ac:dyDescent="0.3">
      <c r="F256" t="s">
        <v>70</v>
      </c>
      <c r="Q256" t="s">
        <v>118</v>
      </c>
      <c r="R256" t="s">
        <v>119</v>
      </c>
      <c r="S256" t="s">
        <v>3</v>
      </c>
      <c r="U256" t="s">
        <v>120</v>
      </c>
    </row>
    <row r="257" spans="2:21" x14ac:dyDescent="0.3">
      <c r="B257" t="s">
        <v>234</v>
      </c>
      <c r="F257" t="s">
        <v>70</v>
      </c>
      <c r="Q257" t="s">
        <v>235</v>
      </c>
      <c r="R257" t="s">
        <v>236</v>
      </c>
      <c r="S257" t="s">
        <v>3</v>
      </c>
      <c r="U257" t="s">
        <v>237</v>
      </c>
    </row>
    <row r="258" spans="2:21" x14ac:dyDescent="0.3">
      <c r="B258" t="s">
        <v>659</v>
      </c>
      <c r="F258" t="s">
        <v>75</v>
      </c>
      <c r="Q258" t="s">
        <v>660</v>
      </c>
      <c r="R258" t="s">
        <v>661</v>
      </c>
      <c r="S258" t="s">
        <v>3</v>
      </c>
      <c r="U258" t="s">
        <v>662</v>
      </c>
    </row>
    <row r="259" spans="2:21" x14ac:dyDescent="0.3">
      <c r="B259" t="s">
        <v>957</v>
      </c>
      <c r="F259" t="s">
        <v>668</v>
      </c>
      <c r="Q259" t="s">
        <v>958</v>
      </c>
      <c r="R259" t="s">
        <v>959</v>
      </c>
      <c r="S259" t="s">
        <v>3</v>
      </c>
      <c r="U259" t="s">
        <v>960</v>
      </c>
    </row>
    <row r="260" spans="2:21" x14ac:dyDescent="0.3">
      <c r="B260" t="s">
        <v>269</v>
      </c>
      <c r="F260" t="s">
        <v>70</v>
      </c>
      <c r="Q260" t="s">
        <v>270</v>
      </c>
      <c r="R260" t="s">
        <v>271</v>
      </c>
      <c r="S260" t="s">
        <v>3</v>
      </c>
      <c r="U260" t="s">
        <v>272</v>
      </c>
    </row>
    <row r="261" spans="2:21" x14ac:dyDescent="0.3">
      <c r="F261" t="s">
        <v>321</v>
      </c>
      <c r="Q261" t="s">
        <v>322</v>
      </c>
      <c r="R261" t="s">
        <v>323</v>
      </c>
      <c r="S261" t="s">
        <v>3</v>
      </c>
      <c r="U261" t="s">
        <v>324</v>
      </c>
    </row>
    <row r="262" spans="2:21" x14ac:dyDescent="0.3">
      <c r="B262" t="s">
        <v>227</v>
      </c>
      <c r="F262" t="s">
        <v>70</v>
      </c>
      <c r="Q262" t="s">
        <v>228</v>
      </c>
      <c r="R262" t="s">
        <v>229</v>
      </c>
      <c r="S262" t="s">
        <v>3</v>
      </c>
      <c r="U262" t="s">
        <v>230</v>
      </c>
    </row>
    <row r="263" spans="2:21" x14ac:dyDescent="0.3">
      <c r="B263" t="s">
        <v>280</v>
      </c>
      <c r="F263" t="s">
        <v>75</v>
      </c>
      <c r="Q263" t="s">
        <v>281</v>
      </c>
      <c r="R263" t="s">
        <v>282</v>
      </c>
      <c r="S263" t="s">
        <v>3</v>
      </c>
      <c r="U263" t="s">
        <v>283</v>
      </c>
    </row>
    <row r="264" spans="2:21" x14ac:dyDescent="0.3">
      <c r="F264" t="s">
        <v>70</v>
      </c>
      <c r="Q264" t="s">
        <v>231</v>
      </c>
      <c r="R264" t="s">
        <v>232</v>
      </c>
      <c r="S264" t="s">
        <v>3</v>
      </c>
      <c r="U264" t="s">
        <v>233</v>
      </c>
    </row>
    <row r="265" spans="2:21" x14ac:dyDescent="0.3">
      <c r="F265" t="s">
        <v>54</v>
      </c>
      <c r="Q265" t="s">
        <v>61</v>
      </c>
      <c r="R265" t="s">
        <v>62</v>
      </c>
      <c r="S265" t="s">
        <v>3</v>
      </c>
      <c r="U265" t="s">
        <v>63</v>
      </c>
    </row>
    <row r="266" spans="2:21" x14ac:dyDescent="0.3">
      <c r="F266" t="s">
        <v>125</v>
      </c>
      <c r="Q266" t="s">
        <v>126</v>
      </c>
      <c r="R266" t="s">
        <v>127</v>
      </c>
      <c r="S266" t="s">
        <v>3</v>
      </c>
      <c r="U266" t="s">
        <v>128</v>
      </c>
    </row>
    <row r="267" spans="2:21" x14ac:dyDescent="0.3">
      <c r="B267" t="s">
        <v>157</v>
      </c>
      <c r="F267" t="s">
        <v>70</v>
      </c>
      <c r="Q267" t="s">
        <v>158</v>
      </c>
      <c r="R267" t="s">
        <v>159</v>
      </c>
      <c r="S267" t="s">
        <v>3</v>
      </c>
      <c r="U267" t="s">
        <v>160</v>
      </c>
    </row>
    <row r="268" spans="2:21" x14ac:dyDescent="0.3">
      <c r="B268" t="s">
        <v>829</v>
      </c>
      <c r="F268" t="s">
        <v>75</v>
      </c>
      <c r="Q268" t="s">
        <v>830</v>
      </c>
      <c r="R268" t="s">
        <v>831</v>
      </c>
      <c r="S268" t="s">
        <v>3</v>
      </c>
      <c r="U268" t="e" vm="68">
        <f>_FV(-10,"9906740188599")</f>
        <v>#VALUE!</v>
      </c>
    </row>
    <row r="269" spans="2:21" x14ac:dyDescent="0.3">
      <c r="B269" t="s">
        <v>897</v>
      </c>
      <c r="F269" t="s">
        <v>185</v>
      </c>
      <c r="Q269" t="s">
        <v>898</v>
      </c>
      <c r="R269" t="s">
        <v>899</v>
      </c>
      <c r="S269" t="s">
        <v>3</v>
      </c>
      <c r="U269">
        <v>-15</v>
      </c>
    </row>
    <row r="270" spans="2:21" x14ac:dyDescent="0.3">
      <c r="B270" t="s">
        <v>894</v>
      </c>
      <c r="F270" t="s">
        <v>668</v>
      </c>
      <c r="Q270" t="s">
        <v>895</v>
      </c>
      <c r="R270" t="s">
        <v>896</v>
      </c>
      <c r="S270" t="s">
        <v>3</v>
      </c>
      <c r="U270" t="e" vm="69">
        <f>_FV(-15,"7007064819336")</f>
        <v>#VALUE!</v>
      </c>
    </row>
    <row r="271" spans="2:21" x14ac:dyDescent="0.3">
      <c r="B271" t="s">
        <v>393</v>
      </c>
      <c r="F271" t="s">
        <v>383</v>
      </c>
      <c r="Q271" t="s">
        <v>394</v>
      </c>
      <c r="R271" t="s">
        <v>395</v>
      </c>
      <c r="S271" t="s">
        <v>3</v>
      </c>
      <c r="U271" t="s">
        <v>396</v>
      </c>
    </row>
    <row r="272" spans="2:21" x14ac:dyDescent="0.3">
      <c r="B272" t="s">
        <v>713</v>
      </c>
      <c r="F272" t="s">
        <v>668</v>
      </c>
      <c r="Q272" t="s">
        <v>714</v>
      </c>
      <c r="R272" t="s">
        <v>715</v>
      </c>
      <c r="S272" t="s">
        <v>3</v>
      </c>
      <c r="U272" t="e" vm="70">
        <f>_FV(-9,"65213871002197")</f>
        <v>#VALUE!</v>
      </c>
    </row>
    <row r="273" spans="2:21" x14ac:dyDescent="0.3">
      <c r="F273" t="s">
        <v>70</v>
      </c>
      <c r="Q273" t="s">
        <v>189</v>
      </c>
      <c r="R273" t="s">
        <v>190</v>
      </c>
      <c r="S273" t="s">
        <v>3</v>
      </c>
      <c r="U273" t="s">
        <v>191</v>
      </c>
    </row>
    <row r="274" spans="2:21" x14ac:dyDescent="0.3">
      <c r="B274" t="s">
        <v>745</v>
      </c>
      <c r="F274" t="s">
        <v>75</v>
      </c>
      <c r="Q274" t="s">
        <v>746</v>
      </c>
      <c r="R274" t="s">
        <v>747</v>
      </c>
      <c r="S274" t="s">
        <v>3</v>
      </c>
      <c r="U274" t="e" vm="71">
        <f>_FV(-10,"2840671539307")</f>
        <v>#VALUE!</v>
      </c>
    </row>
    <row r="275" spans="2:21" x14ac:dyDescent="0.3">
      <c r="F275" t="s">
        <v>89</v>
      </c>
      <c r="Q275" t="s">
        <v>90</v>
      </c>
      <c r="R275" t="s">
        <v>91</v>
      </c>
      <c r="S275" t="s">
        <v>3</v>
      </c>
      <c r="U275" t="s">
        <v>92</v>
      </c>
    </row>
    <row r="276" spans="2:21" x14ac:dyDescent="0.3">
      <c r="F276" t="s">
        <v>54</v>
      </c>
      <c r="Q276" t="s">
        <v>86</v>
      </c>
      <c r="R276" t="s">
        <v>87</v>
      </c>
      <c r="S276" t="s">
        <v>3</v>
      </c>
      <c r="U276" t="s">
        <v>88</v>
      </c>
    </row>
    <row r="277" spans="2:21" x14ac:dyDescent="0.3">
      <c r="F277" t="s">
        <v>89</v>
      </c>
      <c r="Q277" t="s">
        <v>96</v>
      </c>
      <c r="R277" t="s">
        <v>97</v>
      </c>
      <c r="S277" t="s">
        <v>3</v>
      </c>
      <c r="U277" t="s">
        <v>98</v>
      </c>
    </row>
    <row r="278" spans="2:21" x14ac:dyDescent="0.3">
      <c r="F278" t="s">
        <v>89</v>
      </c>
      <c r="Q278" t="s">
        <v>149</v>
      </c>
      <c r="R278" t="s">
        <v>150</v>
      </c>
      <c r="S278" t="s">
        <v>3</v>
      </c>
      <c r="U278" t="e" vm="72">
        <f>_FV(-4,"61559104919434")</f>
        <v>#VALUE!</v>
      </c>
    </row>
    <row r="279" spans="2:21" x14ac:dyDescent="0.3">
      <c r="B279" t="s">
        <v>944</v>
      </c>
      <c r="F279" t="s">
        <v>75</v>
      </c>
      <c r="Q279" t="s">
        <v>945</v>
      </c>
      <c r="R279" t="s">
        <v>946</v>
      </c>
      <c r="S279" t="s">
        <v>3</v>
      </c>
      <c r="U279" t="e" vm="73">
        <f>_FV(-18,"1864528656006")</f>
        <v>#VALUE!</v>
      </c>
    </row>
    <row r="280" spans="2:21" x14ac:dyDescent="0.3">
      <c r="B280" t="s">
        <v>739</v>
      </c>
      <c r="F280" t="s">
        <v>75</v>
      </c>
      <c r="Q280" t="s">
        <v>740</v>
      </c>
      <c r="R280" t="s">
        <v>741</v>
      </c>
      <c r="S280" t="s">
        <v>3</v>
      </c>
      <c r="U280" t="e" vm="74">
        <f>_FV(-7,"01425790786743")</f>
        <v>#VALUE!</v>
      </c>
    </row>
    <row r="281" spans="2:21" x14ac:dyDescent="0.3">
      <c r="B281" t="s">
        <v>727</v>
      </c>
      <c r="F281" t="s">
        <v>75</v>
      </c>
      <c r="Q281" t="s">
        <v>728</v>
      </c>
      <c r="R281" t="s">
        <v>729</v>
      </c>
      <c r="S281" t="s">
        <v>3</v>
      </c>
      <c r="U281" t="e" vm="75">
        <f>_FV(-1,"37166929244995")</f>
        <v>#VALUE!</v>
      </c>
    </row>
    <row r="282" spans="2:21" x14ac:dyDescent="0.3">
      <c r="B282" t="s">
        <v>808</v>
      </c>
      <c r="F282" t="s">
        <v>75</v>
      </c>
      <c r="Q282" t="s">
        <v>809</v>
      </c>
      <c r="R282" t="s">
        <v>810</v>
      </c>
      <c r="S282" t="s">
        <v>3</v>
      </c>
      <c r="U282">
        <v>-14</v>
      </c>
    </row>
    <row r="283" spans="2:21" x14ac:dyDescent="0.3">
      <c r="F283" t="s">
        <v>70</v>
      </c>
      <c r="Q283" t="s">
        <v>342</v>
      </c>
      <c r="R283" t="s">
        <v>343</v>
      </c>
      <c r="S283" t="s">
        <v>3</v>
      </c>
      <c r="U283">
        <v>18</v>
      </c>
    </row>
    <row r="284" spans="2:21" x14ac:dyDescent="0.3">
      <c r="F284" t="s">
        <v>0</v>
      </c>
      <c r="Q284" t="s">
        <v>48</v>
      </c>
      <c r="R284" t="s">
        <v>49</v>
      </c>
      <c r="S284" t="s">
        <v>3</v>
      </c>
      <c r="U284" t="s">
        <v>50</v>
      </c>
    </row>
    <row r="285" spans="2:21" x14ac:dyDescent="0.3">
      <c r="F285" t="s">
        <v>0</v>
      </c>
      <c r="Q285" t="s">
        <v>14</v>
      </c>
      <c r="R285" t="s">
        <v>15</v>
      </c>
      <c r="S285" t="s">
        <v>3</v>
      </c>
      <c r="U285" t="s">
        <v>16</v>
      </c>
    </row>
    <row r="286" spans="2:21" x14ac:dyDescent="0.3">
      <c r="F286" t="s">
        <v>70</v>
      </c>
      <c r="Q286" t="s">
        <v>312</v>
      </c>
      <c r="R286" t="s">
        <v>313</v>
      </c>
      <c r="S286" t="s">
        <v>3</v>
      </c>
      <c r="U286" t="s">
        <v>314</v>
      </c>
    </row>
  </sheetData>
  <autoFilter ref="A1:Y1" xr:uid="{3AC6FC50-8A3C-420D-A6FF-62F11ADB2B62}">
    <sortState xmlns:xlrd2="http://schemas.microsoft.com/office/spreadsheetml/2017/richdata2" ref="A2:Y286">
      <sortCondition ref="B1"/>
    </sortState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Лев Казакевич</dc:creator>
  <cp:lastModifiedBy>Лев Казакевич</cp:lastModifiedBy>
  <dcterms:created xsi:type="dcterms:W3CDTF">2015-06-05T18:19:34Z</dcterms:created>
  <dcterms:modified xsi:type="dcterms:W3CDTF">2019-10-06T20:47:46Z</dcterms:modified>
</cp:coreProperties>
</file>