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nicol\Documents\POSTDOC\projects\systemsforcasting\PBPK\codes\2021_03_23_PBPK_model_r_v02\data\PBPK_parameters\"/>
    </mc:Choice>
  </mc:AlternateContent>
  <xr:revisionPtr revIDLastSave="0" documentId="13_ncr:1_{532839F2-2472-42A9-A5ED-731E98CDD7BD}" xr6:coauthVersionLast="46" xr6:coauthVersionMax="46" xr10:uidLastSave="{00000000-0000-0000-0000-000000000000}"/>
  <bookViews>
    <workbookView xWindow="-28920" yWindow="-120" windowWidth="29040" windowHeight="15225" tabRatio="699" activeTab="5" xr2:uid="{00000000-000D-0000-FFFF-FFFF00000000}"/>
  </bookViews>
  <sheets>
    <sheet name="parameters_organs" sheetId="4" r:id="rId1"/>
    <sheet name="parameters_ACAT" sheetId="10" r:id="rId2"/>
    <sheet name="parameters_general" sheetId="5" r:id="rId3"/>
    <sheet name="physical_param_dissolution" sheetId="12" r:id="rId4"/>
    <sheet name="parameters_partition_coeff_RR" sheetId="7" r:id="rId5"/>
    <sheet name="parameters_partition_coeff_PT" sheetId="9" r:id="rId6"/>
    <sheet name="information_organs_human" sheetId="2" r:id="rId7"/>
    <sheet name="information_ACAT_human" sheetId="11" r:id="rId8"/>
    <sheet name="information_partition_coeff" sheetId="8" r:id="rId9"/>
    <sheet name="information_param_dissoluti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2" l="1"/>
  <c r="B33" i="2"/>
  <c r="G7" i="10"/>
  <c r="G8" i="10"/>
  <c r="G6" i="10"/>
  <c r="G5" i="10"/>
  <c r="G4" i="10"/>
  <c r="F7" i="10"/>
  <c r="F8" i="10"/>
  <c r="F6" i="10"/>
  <c r="F5" i="10"/>
  <c r="F4" i="10"/>
  <c r="C7" i="10"/>
  <c r="C8" i="10"/>
  <c r="C6" i="10"/>
  <c r="C5" i="10"/>
  <c r="C4" i="10"/>
</calcChain>
</file>

<file path=xl/sharedStrings.xml><?xml version="1.0" encoding="utf-8"?>
<sst xmlns="http://schemas.openxmlformats.org/spreadsheetml/2006/main" count="292" uniqueCount="146">
  <si>
    <t>lungs</t>
  </si>
  <si>
    <t>brain</t>
  </si>
  <si>
    <t>heart</t>
  </si>
  <si>
    <t>kidneys</t>
  </si>
  <si>
    <t>bone</t>
  </si>
  <si>
    <t>thymus</t>
  </si>
  <si>
    <t>muscle</t>
  </si>
  <si>
    <t>stomach</t>
  </si>
  <si>
    <t>spleen</t>
  </si>
  <si>
    <t>liver</t>
  </si>
  <si>
    <t>gut</t>
  </si>
  <si>
    <t>pancreas</t>
  </si>
  <si>
    <t>skin</t>
  </si>
  <si>
    <t>fat</t>
  </si>
  <si>
    <t>arterial_blood</t>
  </si>
  <si>
    <t>venous_blood</t>
  </si>
  <si>
    <t>organ_name</t>
  </si>
  <si>
    <t>blood_flow</t>
  </si>
  <si>
    <t>units</t>
  </si>
  <si>
    <t>L/h</t>
  </si>
  <si>
    <t>mass</t>
  </si>
  <si>
    <t>description</t>
  </si>
  <si>
    <t>vascular volume fraction, values measured in nonbled rats</t>
  </si>
  <si>
    <t>f_vasc_vol</t>
  </si>
  <si>
    <t>f_int_vol</t>
  </si>
  <si>
    <t>interstitial volume fraction</t>
  </si>
  <si>
    <t>weight</t>
  </si>
  <si>
    <t>References</t>
  </si>
  <si>
    <t>everything but hematocrit</t>
  </si>
  <si>
    <t>Htc</t>
  </si>
  <si>
    <t>hematocrit</t>
  </si>
  <si>
    <t>Kawai 1994</t>
  </si>
  <si>
    <t>parameters name</t>
  </si>
  <si>
    <t>Cremer 1983</t>
  </si>
  <si>
    <t>Kg</t>
  </si>
  <si>
    <t>Name</t>
  </si>
  <si>
    <t>Link</t>
  </si>
  <si>
    <t>Species</t>
  </si>
  <si>
    <t>Rat</t>
  </si>
  <si>
    <t>mean large vassel hematocrit</t>
  </si>
  <si>
    <t>density</t>
  </si>
  <si>
    <t>organs density</t>
  </si>
  <si>
    <t>Human</t>
  </si>
  <si>
    <t>Brown 1997</t>
  </si>
  <si>
    <t>liver density</t>
  </si>
  <si>
    <t>Heinemann 1999</t>
  </si>
  <si>
    <t>https://doi.org/10.1002/lt.500050516</t>
  </si>
  <si>
    <t xml:space="preserve">https://journals.sagepub.com/doi/abs/10.1038/jcbfm.1983.35 </t>
  </si>
  <si>
    <t xml:space="preserve">https://link.springer.com/content/pdf/10.1007%2FBF02353860.pdf </t>
  </si>
  <si>
    <t>Kg/L</t>
  </si>
  <si>
    <t>the density for the thymus and blood is supposed to be 1, the intestine density is the mean of small and large intestine, skin density is the mean of all the skin components in Brown 1997</t>
  </si>
  <si>
    <t>https://doi.org/10.1177/074823379701300401</t>
  </si>
  <si>
    <t>for liver, is the arterial flow rate</t>
  </si>
  <si>
    <t>total volume of the organ, including intracellular, extracellular and blood</t>
  </si>
  <si>
    <t>portal_vein</t>
  </si>
  <si>
    <t>https://link.springer.com/content/pdf/10.1007%2FBF02353860.pdf</t>
  </si>
  <si>
    <t>https://doi.org/10.1002/bdd.1771</t>
  </si>
  <si>
    <t>Grillo 2012</t>
  </si>
  <si>
    <t>portal vein volume</t>
  </si>
  <si>
    <t>organs mass, blood flows</t>
  </si>
  <si>
    <t>Rat/Human</t>
  </si>
  <si>
    <t>interstitial and blood fractions</t>
  </si>
  <si>
    <t>Bionumbers</t>
  </si>
  <si>
    <t>https://bionumbers.hms.harvard.edu/bionumber.aspx?id=101704&amp;ver=2&amp;trm=hematocrit&amp;org=</t>
  </si>
  <si>
    <t>f_neutral_lipid</t>
  </si>
  <si>
    <t>f_extra_w</t>
  </si>
  <si>
    <t>f_intra_w</t>
  </si>
  <si>
    <t>tp_albumin_r</t>
  </si>
  <si>
    <t>tp_lp_r</t>
  </si>
  <si>
    <t>f_neutral_phospho</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</si>
  <si>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</si>
  <si>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</si>
  <si>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</si>
  <si>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</si>
  <si>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</si>
  <si>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</si>
  <si>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</si>
  <si>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</si>
  <si>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</si>
  <si>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</si>
  <si>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</si>
  <si>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</si>
  <si>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</si>
  <si>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</si>
  <si>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</si>
  <si>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</si>
  <si>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</si>
  <si>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</si>
  <si>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plasma</t>
  </si>
  <si>
    <t>Vw</t>
  </si>
  <si>
    <t>Vnl</t>
  </si>
  <si>
    <t>Vph</t>
  </si>
  <si>
    <t>Veis</t>
  </si>
  <si>
    <t>PT</t>
  </si>
  <si>
    <t>https://doi.org/10.1002/jps.10005</t>
  </si>
  <si>
    <t>human</t>
  </si>
  <si>
    <t>fractional tissue volume water</t>
  </si>
  <si>
    <t>fractional tissue volume phospoholipids</t>
  </si>
  <si>
    <t>fractional tissue volume interstitial space</t>
  </si>
  <si>
    <t>stomach and pancreas data fractional volumes were set equal to the gut ones</t>
  </si>
  <si>
    <t>compartment</t>
  </si>
  <si>
    <t>duodenum</t>
  </si>
  <si>
    <t>jejunum1</t>
  </si>
  <si>
    <t>jejunum2</t>
  </si>
  <si>
    <t>ileum1</t>
  </si>
  <si>
    <t>ileum2</t>
  </si>
  <si>
    <t>ileum3</t>
  </si>
  <si>
    <t>length</t>
  </si>
  <si>
    <t>diameter</t>
  </si>
  <si>
    <t>pH</t>
  </si>
  <si>
    <t>volume_ent</t>
  </si>
  <si>
    <t>volume_lum</t>
  </si>
  <si>
    <t>fraction_CO</t>
  </si>
  <si>
    <t>water_po</t>
  </si>
  <si>
    <t>L</t>
  </si>
  <si>
    <t>volume of water administered together with the oral dose</t>
  </si>
  <si>
    <t>volume of the lumen</t>
  </si>
  <si>
    <t>cm</t>
  </si>
  <si>
    <t>length of the intestine section</t>
  </si>
  <si>
    <t>diameter of the intestine section</t>
  </si>
  <si>
    <t>volume of the enterocytes corresponding to that particular intestinal section</t>
  </si>
  <si>
    <t>fraction of cardiac output directed to the enterocytes</t>
  </si>
  <si>
    <t>https://doi.org/10.1007/s10928-018-9615-8</t>
  </si>
  <si>
    <t xml:space="preserve">All these parameters were taken from Table 2 of one of my old publications. In that publication all the references are reported https://doi.org/10.1007/s10928-018-9615-8 </t>
  </si>
  <si>
    <t>parameter</t>
  </si>
  <si>
    <t>value</t>
  </si>
  <si>
    <t>GET</t>
  </si>
  <si>
    <t>SITT</t>
  </si>
  <si>
    <t>Melillo 2018</t>
  </si>
  <si>
    <t>h</t>
  </si>
  <si>
    <t>Mean gastring emptying time</t>
  </si>
  <si>
    <t>Mean small intestime transit time</t>
  </si>
  <si>
    <t>Not used parameters (last row of parameters_organ_human)</t>
  </si>
  <si>
    <t>kb</t>
  </si>
  <si>
    <t>avogadro_num</t>
  </si>
  <si>
    <t>eta_w</t>
  </si>
  <si>
    <t>temp</t>
  </si>
  <si>
    <t>J/K</t>
  </si>
  <si>
    <t>Boltzmann constant</t>
  </si>
  <si>
    <t>mol^-1</t>
  </si>
  <si>
    <t>Avogadro's number</t>
  </si>
  <si>
    <t>Pa*s</t>
  </si>
  <si>
    <t>K</t>
  </si>
  <si>
    <t>Average temperature of the human body in Kelvin</t>
  </si>
  <si>
    <t xml:space="preserve">All these parameters were taken from one of my old publication, for the original reference please see https://doi.org/10.1007/s10928-018-9615-8 </t>
  </si>
  <si>
    <t>viscosity of water at 37°C, remember that Pa=J/m^3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</si>
</sst>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11"/>
      <color theme="0"/>
      <name val="Calibri"/>
      <family val="2"/>
      <scheme val="minor"/>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0" fillId="4" borderId="0" xfId="0" applyFill="1"/>
    <xf numFmtId="0" fontId="0" fillId="5" borderId="0" xfId="0" applyFill="1"/>
    <xf numFmtId="0" fontId="0" fillId="6" borderId="0" xfId="0" applyFill="1"/>
    <xf numFmtId="0" fontId="1" fillId="4" borderId="0" xfId="0" applyFont="1" applyFill="1"/>
    <xf numFmtId="0" fontId="0" fillId="7" borderId="0" xfId="0" applyFill="1"/>
    <xf numFmtId="11" fontId="0" fillId="0" borderId="0" xfId="0" applyNumberFormat="1"/>
    <xf numFmtId="0" fontId="0" fillId="0" borderId="0" xfId="0" applyFill="1"/>
    <xf numFmtId="0" fontId="3" fillId="0" borderId="0" xfId="0" applyFont="1" applyFill="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8" Type="http://schemas.openxmlformats.org/officeDocument/2006/relationships/hyperlink" Target="https://bionumbers.hms.harvard.edu/bionumber.aspx?id=101704&amp;ver=2&amp;trm=hematocrit&amp;org=" TargetMode="External"/><Relationship Id="rId3" Type="http://schemas.openxmlformats.org/officeDocument/2006/relationships/hyperlink" Target="https://link.springer.com/content/pdf/10.1007%2FBF02353860.pdf" TargetMode="External"/><Relationship Id="rId7" Type="http://schemas.openxmlformats.org/officeDocument/2006/relationships/hyperlink" Target="https://link.springer.com/content/pdf/10.1007%2FBF02353860.pdf" TargetMode="External"/><Relationship Id="rId2" Type="http://schemas.openxmlformats.org/officeDocument/2006/relationships/hyperlink" Target="https://journals.sagepub.com/doi/abs/10.1038/jcbfm.1983.35" TargetMode="External"/><Relationship Id="rId1" Type="http://schemas.openxmlformats.org/officeDocument/2006/relationships/hyperlink" Target="https://doi.org/10.1002/lt.500050516" TargetMode="External"/><Relationship Id="rId6" Type="http://schemas.openxmlformats.org/officeDocument/2006/relationships/hyperlink" Target="https://doi.org/10.1002/bdd.1771" TargetMode="External"/><Relationship Id="rId5" Type="http://schemas.openxmlformats.org/officeDocument/2006/relationships/hyperlink" Target="https://link.springer.com/content/pdf/10.1007%2FBF02353860.pdf" TargetMode="External"/><Relationship Id="rId10" Type="http://schemas.openxmlformats.org/officeDocument/2006/relationships/printerSettings" Target="../printerSettings/printerSettings1.bin"/><Relationship Id="rId4" Type="http://schemas.openxmlformats.org/officeDocument/2006/relationships/hyperlink" Target="https://doi.org/10.1177/074823379701300401" TargetMode="External"/><Relationship Id="rId9" Type="http://schemas.openxmlformats.org/officeDocument/2006/relationships/hyperlink" Target="https://doi.org/10.1007/s10928-018-9615-8"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jps.10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16"/>
  <sheetViews>
    <sheetView workbookViewId="0">
      <selection activeCell="C20" sqref="C20"/>
    </sheetView>
  </sheetViews>
  <sheetFormatPr defaultRowHeight="14.4" x14ac:dyDescent="0.55000000000000004"/>
  <cols>
    <col min="1" max="1" width="15.26171875" customWidth="1"/>
    <col min="2" max="2" width="12.3125" customWidth="1"/>
    <col min="3" max="3" width="10.5234375" customWidth="1"/>
    <col min="4" max="4" width="12.89453125" customWidth="1"/>
    <col min="5" max="5" width="12.7890625" customWidth="1"/>
    <col min="6" max="6" width="12.20703125" customWidth="1"/>
  </cols>
  <sheetData>
    <row r="1" spans="1:6" x14ac:dyDescent="0.55000000000000004">
      <c r="A1" t="s">
        <v>16</v>
      </c>
      <c r="B1" t="s">
        <v>17</v>
      </c>
      <c r="C1" t="s">
        <v>20</v>
      </c>
      <c r="D1" t="s">
        <v>23</v>
      </c>
      <c r="E1" t="s">
        <v>24</v>
      </c>
      <c r="F1" t="s">
        <v>40</v>
      </c>
    </row>
    <row r="2" spans="1:6" x14ac:dyDescent="0.55000000000000004">
      <c r="A2" s="6" t="s">
        <v>0</v>
      </c>
      <c r="B2">
        <v>314.39999999999998</v>
      </c>
      <c r="C2">
        <v>1.17</v>
      </c>
      <c r="D2">
        <v>0.26200000000000001</v>
      </c>
      <c r="E2">
        <v>0.188</v>
      </c>
      <c r="F2">
        <v>1.0505</v>
      </c>
    </row>
    <row r="3" spans="1:6" x14ac:dyDescent="0.55000000000000004">
      <c r="A3" s="6" t="s">
        <v>1</v>
      </c>
      <c r="B3">
        <v>42</v>
      </c>
      <c r="C3">
        <v>1.45</v>
      </c>
      <c r="D3">
        <v>3.6999999999999998E-2</v>
      </c>
      <c r="E3">
        <v>4.0000000000000001E-3</v>
      </c>
      <c r="F3">
        <v>1.0355000000000001</v>
      </c>
    </row>
    <row r="4" spans="1:6" x14ac:dyDescent="0.55000000000000004">
      <c r="A4" s="6" t="s">
        <v>2</v>
      </c>
      <c r="B4">
        <v>9</v>
      </c>
      <c r="C4">
        <v>0.27</v>
      </c>
      <c r="D4">
        <v>0.26200000000000001</v>
      </c>
      <c r="E4">
        <v>0.1</v>
      </c>
      <c r="F4">
        <v>1.03</v>
      </c>
    </row>
    <row r="5" spans="1:6" x14ac:dyDescent="0.55000000000000004">
      <c r="A5" s="6" t="s">
        <v>3</v>
      </c>
      <c r="B5">
        <v>66</v>
      </c>
      <c r="C5">
        <v>0.31</v>
      </c>
      <c r="D5">
        <v>0.105</v>
      </c>
      <c r="E5">
        <v>0.2</v>
      </c>
      <c r="F5">
        <v>1.05</v>
      </c>
    </row>
    <row r="6" spans="1:6" x14ac:dyDescent="0.55000000000000004">
      <c r="A6" s="6" t="s">
        <v>4</v>
      </c>
      <c r="B6">
        <v>15</v>
      </c>
      <c r="C6">
        <v>8.6999999999999993</v>
      </c>
      <c r="D6">
        <v>4.1000000000000002E-2</v>
      </c>
      <c r="E6">
        <v>0.1</v>
      </c>
      <c r="F6">
        <v>1.4302999999999999</v>
      </c>
    </row>
    <row r="7" spans="1:6" x14ac:dyDescent="0.55000000000000004">
      <c r="A7" s="6" t="s">
        <v>6</v>
      </c>
      <c r="B7">
        <v>45</v>
      </c>
      <c r="C7">
        <v>30</v>
      </c>
      <c r="D7">
        <v>2.5999999999999999E-2</v>
      </c>
      <c r="E7">
        <v>0.12</v>
      </c>
      <c r="F7">
        <v>1.0409999999999999</v>
      </c>
    </row>
    <row r="8" spans="1:6" x14ac:dyDescent="0.55000000000000004">
      <c r="A8" t="s">
        <v>7</v>
      </c>
      <c r="B8">
        <v>2.2999999999999998</v>
      </c>
      <c r="C8">
        <v>0.16</v>
      </c>
      <c r="D8">
        <v>3.2000000000000001E-2</v>
      </c>
      <c r="E8">
        <v>0.1</v>
      </c>
      <c r="F8">
        <v>1.05</v>
      </c>
    </row>
    <row r="9" spans="1:6" x14ac:dyDescent="0.55000000000000004">
      <c r="A9" s="9" t="s">
        <v>8</v>
      </c>
      <c r="B9" s="1">
        <v>4.5999999999999996</v>
      </c>
      <c r="C9" s="1">
        <v>0.19</v>
      </c>
      <c r="D9" s="1">
        <v>0.28199999999999997</v>
      </c>
      <c r="E9" s="1">
        <v>0.15</v>
      </c>
      <c r="F9" s="1">
        <v>1.054</v>
      </c>
    </row>
    <row r="10" spans="1:6" x14ac:dyDescent="0.55000000000000004">
      <c r="A10" s="9" t="s">
        <v>9</v>
      </c>
      <c r="B10" s="1">
        <v>18.100000000000001</v>
      </c>
      <c r="C10" s="1">
        <v>1.69</v>
      </c>
      <c r="D10" s="1">
        <v>0.115</v>
      </c>
      <c r="E10" s="1">
        <v>0.16300000000000001</v>
      </c>
      <c r="F10" s="4">
        <v>1.08</v>
      </c>
    </row>
    <row r="11" spans="1:6" x14ac:dyDescent="0.55000000000000004">
      <c r="A11" s="6" t="s">
        <v>10</v>
      </c>
      <c r="B11">
        <v>66</v>
      </c>
      <c r="C11">
        <v>1.65</v>
      </c>
      <c r="D11">
        <v>2.4E-2</v>
      </c>
      <c r="E11">
        <v>9.4E-2</v>
      </c>
      <c r="F11">
        <v>1.0429999999999999</v>
      </c>
    </row>
    <row r="12" spans="1:6" x14ac:dyDescent="0.55000000000000004">
      <c r="A12" t="s">
        <v>11</v>
      </c>
      <c r="B12">
        <v>8</v>
      </c>
      <c r="C12">
        <v>0.08</v>
      </c>
      <c r="D12">
        <v>0.18</v>
      </c>
      <c r="E12">
        <v>0.12</v>
      </c>
      <c r="F12">
        <v>1.0449999999999999</v>
      </c>
    </row>
    <row r="13" spans="1:6" x14ac:dyDescent="0.55000000000000004">
      <c r="A13" s="6" t="s">
        <v>12</v>
      </c>
      <c r="B13">
        <v>18</v>
      </c>
      <c r="C13">
        <v>7.8</v>
      </c>
      <c r="D13">
        <v>1.9E-2</v>
      </c>
      <c r="E13">
        <v>0.30199999999999999</v>
      </c>
      <c r="F13">
        <v>1.1830000000000001</v>
      </c>
    </row>
    <row r="14" spans="1:6" x14ac:dyDescent="0.55000000000000004">
      <c r="A14" s="6" t="s">
        <v>13</v>
      </c>
      <c r="B14">
        <v>15.6</v>
      </c>
      <c r="C14">
        <v>10</v>
      </c>
      <c r="D14">
        <v>0.01</v>
      </c>
      <c r="E14">
        <v>0.13500000000000001</v>
      </c>
      <c r="F14">
        <v>0.91600000000000004</v>
      </c>
    </row>
    <row r="15" spans="1:6" x14ac:dyDescent="0.55000000000000004">
      <c r="A15" s="1" t="s">
        <v>14</v>
      </c>
      <c r="B15" s="1">
        <v>314.39999999999998</v>
      </c>
      <c r="C15" s="1">
        <v>1.8</v>
      </c>
      <c r="D15" s="1">
        <v>1</v>
      </c>
      <c r="E15" s="1">
        <v>0</v>
      </c>
      <c r="F15" s="1">
        <v>1</v>
      </c>
    </row>
    <row r="16" spans="1:6" x14ac:dyDescent="0.55000000000000004">
      <c r="A16" s="1" t="s">
        <v>15</v>
      </c>
      <c r="B16" s="1">
        <v>314.39999999999998</v>
      </c>
      <c r="C16" s="1">
        <v>3.6</v>
      </c>
      <c r="D16" s="1">
        <v>1</v>
      </c>
      <c r="E16" s="1">
        <v>0</v>
      </c>
      <c r="F16"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3962-6549-49DF-BD1F-1D80571F0948}">
  <dimension ref="A3:D12"/>
  <sheetViews>
    <sheetView workbookViewId="0">
      <selection activeCell="A12" sqref="A12"/>
    </sheetView>
  </sheetViews>
  <sheetFormatPr defaultRowHeight="14.4" x14ac:dyDescent="0.55000000000000004"/>
  <cols>
    <col min="1" max="1" width="23.41796875" customWidth="1"/>
    <col min="2" max="2" width="17.9453125" customWidth="1"/>
    <col min="3" max="3" width="15" customWidth="1"/>
    <col min="4" max="4" width="82.7890625" customWidth="1"/>
  </cols>
  <sheetData>
    <row r="3" spans="1:4" x14ac:dyDescent="0.55000000000000004">
      <c r="A3" s="2" t="s">
        <v>32</v>
      </c>
      <c r="B3" s="4" t="s">
        <v>37</v>
      </c>
      <c r="C3" s="2" t="s">
        <v>18</v>
      </c>
      <c r="D3" s="2" t="s">
        <v>21</v>
      </c>
    </row>
    <row r="4" spans="1:4" x14ac:dyDescent="0.55000000000000004">
      <c r="A4" t="s">
        <v>133</v>
      </c>
      <c r="C4" t="s">
        <v>137</v>
      </c>
      <c r="D4" t="s">
        <v>138</v>
      </c>
    </row>
    <row r="5" spans="1:4" x14ac:dyDescent="0.55000000000000004">
      <c r="A5" t="s">
        <v>134</v>
      </c>
      <c r="C5" t="s">
        <v>139</v>
      </c>
      <c r="D5" t="s">
        <v>140</v>
      </c>
    </row>
    <row r="6" spans="1:4" x14ac:dyDescent="0.55000000000000004">
      <c r="A6" t="s">
        <v>135</v>
      </c>
      <c r="C6" t="s">
        <v>141</v>
      </c>
      <c r="D6" t="s">
        <v>145</v>
      </c>
    </row>
    <row r="7" spans="1:4" x14ac:dyDescent="0.55000000000000004">
      <c r="A7" t="s">
        <v>136</v>
      </c>
      <c r="B7" t="s">
        <v>42</v>
      </c>
      <c r="C7" t="s">
        <v>142</v>
      </c>
      <c r="D7" t="s">
        <v>143</v>
      </c>
    </row>
    <row r="10" spans="1:4" x14ac:dyDescent="0.55000000000000004">
      <c r="D10" s="12"/>
    </row>
    <row r="11" spans="1:4" x14ac:dyDescent="0.55000000000000004">
      <c r="A11" s="3" t="s">
        <v>27</v>
      </c>
    </row>
    <row r="12" spans="1:4" x14ac:dyDescent="0.55000000000000004">
      <c r="A12"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1C12-5C5E-44FF-9F8B-3966A15591FF}">
  <dimension ref="A1:G8"/>
  <sheetViews>
    <sheetView workbookViewId="0">
      <selection activeCell="B9" sqref="B9"/>
    </sheetView>
  </sheetViews>
  <sheetFormatPr defaultRowHeight="14.4" x14ac:dyDescent="0.55000000000000004"/>
  <cols>
    <col min="1" max="1" width="13.3671875" customWidth="1"/>
    <col min="2" max="2" width="11.9453125" customWidth="1"/>
    <col min="6" max="6" width="13.89453125" customWidth="1"/>
    <col min="7" max="7" width="10.68359375" customWidth="1"/>
  </cols>
  <sheetData>
    <row r="1" spans="1:7" x14ac:dyDescent="0.55000000000000004">
      <c r="A1" t="s">
        <v>100</v>
      </c>
      <c r="B1" t="s">
        <v>111</v>
      </c>
      <c r="C1" t="s">
        <v>107</v>
      </c>
      <c r="D1" t="s">
        <v>108</v>
      </c>
      <c r="E1" t="s">
        <v>109</v>
      </c>
      <c r="F1" t="s">
        <v>110</v>
      </c>
      <c r="G1" t="s">
        <v>112</v>
      </c>
    </row>
    <row r="2" spans="1:7" x14ac:dyDescent="0.55000000000000004">
      <c r="A2" t="s">
        <v>7</v>
      </c>
      <c r="B2">
        <v>4.8920000000000005E-2</v>
      </c>
      <c r="E2">
        <v>1.3</v>
      </c>
    </row>
    <row r="3" spans="1:7" x14ac:dyDescent="0.55000000000000004">
      <c r="A3" t="s">
        <v>101</v>
      </c>
      <c r="B3">
        <v>4.4569999999999999E-2</v>
      </c>
      <c r="C3">
        <v>21</v>
      </c>
      <c r="D3">
        <v>4.75</v>
      </c>
      <c r="E3">
        <v>6</v>
      </c>
      <c r="F3">
        <v>3.8E-3</v>
      </c>
      <c r="G3">
        <v>0.1376</v>
      </c>
    </row>
    <row r="4" spans="1:7" x14ac:dyDescent="0.55000000000000004">
      <c r="A4" t="s">
        <v>102</v>
      </c>
      <c r="B4">
        <v>0.1666</v>
      </c>
      <c r="C4">
        <f>105/2</f>
        <v>52.5</v>
      </c>
      <c r="D4">
        <v>3.25</v>
      </c>
      <c r="E4">
        <v>6.2</v>
      </c>
      <c r="F4">
        <f>0.0178/2</f>
        <v>8.8999999999999999E-3</v>
      </c>
      <c r="G4">
        <f>0.5448/2</f>
        <v>0.27239999999999998</v>
      </c>
    </row>
    <row r="5" spans="1:7" x14ac:dyDescent="0.55000000000000004">
      <c r="A5" t="s">
        <v>103</v>
      </c>
      <c r="B5">
        <v>0.13100000000000001</v>
      </c>
      <c r="C5">
        <f>105/2</f>
        <v>52.5</v>
      </c>
      <c r="D5">
        <v>3.25</v>
      </c>
      <c r="E5">
        <v>6.4</v>
      </c>
      <c r="F5">
        <f>0.0178/2</f>
        <v>8.8999999999999999E-3</v>
      </c>
      <c r="G5">
        <f>0.5448/2</f>
        <v>0.27239999999999998</v>
      </c>
    </row>
    <row r="6" spans="1:7" x14ac:dyDescent="0.55000000000000004">
      <c r="A6" t="s">
        <v>104</v>
      </c>
      <c r="B6">
        <v>0.10199999999999999</v>
      </c>
      <c r="C6">
        <f>156/3</f>
        <v>52</v>
      </c>
      <c r="D6">
        <v>2.9</v>
      </c>
      <c r="E6">
        <v>6.6</v>
      </c>
      <c r="F6">
        <f>0.0264/3</f>
        <v>8.8000000000000005E-3</v>
      </c>
      <c r="G6">
        <f>0.3176/3</f>
        <v>0.10586666666666666</v>
      </c>
    </row>
    <row r="7" spans="1:7" x14ac:dyDescent="0.55000000000000004">
      <c r="A7" t="s">
        <v>105</v>
      </c>
      <c r="B7">
        <v>7.535E-2</v>
      </c>
      <c r="C7">
        <f t="shared" ref="C7:C8" si="0">156/3</f>
        <v>52</v>
      </c>
      <c r="D7">
        <v>2.9</v>
      </c>
      <c r="E7">
        <v>6.9</v>
      </c>
      <c r="F7">
        <f t="shared" ref="F7:F8" si="1">0.0264/3</f>
        <v>8.8000000000000005E-3</v>
      </c>
      <c r="G7">
        <f t="shared" ref="G7:G8" si="2">0.3176/3</f>
        <v>0.10586666666666666</v>
      </c>
    </row>
    <row r="8" spans="1:7" x14ac:dyDescent="0.55000000000000004">
      <c r="A8" t="s">
        <v>106</v>
      </c>
      <c r="B8">
        <v>5.357E-2</v>
      </c>
      <c r="C8">
        <f t="shared" si="0"/>
        <v>52</v>
      </c>
      <c r="D8">
        <v>2.9</v>
      </c>
      <c r="E8">
        <v>7.4</v>
      </c>
      <c r="F8">
        <f t="shared" si="1"/>
        <v>8.8000000000000005E-3</v>
      </c>
      <c r="G8">
        <f t="shared" si="2"/>
        <v>0.10586666666666666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6"/>
  <sheetViews>
    <sheetView workbookViewId="0">
      <selection activeCell="B6" sqref="B6"/>
    </sheetView>
  </sheetViews>
  <sheetFormatPr defaultRowHeight="14.4" x14ac:dyDescent="0.55000000000000004"/>
  <cols>
    <col min="1" max="1" width="19.1015625" customWidth="1"/>
  </cols>
  <sheetData>
    <row r="1" spans="1:2" x14ac:dyDescent="0.55000000000000004">
      <c r="A1" t="s">
        <v>124</v>
      </c>
      <c r="B1" t="s">
        <v>125</v>
      </c>
    </row>
    <row r="2" spans="1:2" x14ac:dyDescent="0.55000000000000004">
      <c r="A2" t="s">
        <v>26</v>
      </c>
      <c r="B2">
        <v>70</v>
      </c>
    </row>
    <row r="3" spans="1:2" x14ac:dyDescent="0.55000000000000004">
      <c r="A3" t="s">
        <v>29</v>
      </c>
      <c r="B3">
        <v>0.45</v>
      </c>
    </row>
    <row r="4" spans="1:2" x14ac:dyDescent="0.55000000000000004">
      <c r="A4" t="s">
        <v>113</v>
      </c>
      <c r="B4">
        <v>0.25</v>
      </c>
    </row>
    <row r="5" spans="1:2" x14ac:dyDescent="0.55000000000000004">
      <c r="A5" t="s">
        <v>126</v>
      </c>
      <c r="B5">
        <v>0.25</v>
      </c>
    </row>
    <row r="6" spans="1:2" x14ac:dyDescent="0.55000000000000004">
      <c r="A6" t="s">
        <v>127</v>
      </c>
      <c r="B6">
        <v>4.04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EEA3-7DC8-4597-848B-7FFA825B8D98}">
  <dimension ref="A1:D5"/>
  <sheetViews>
    <sheetView workbookViewId="0">
      <selection activeCell="B1" sqref="B1"/>
    </sheetView>
  </sheetViews>
  <sheetFormatPr defaultRowHeight="14.4" x14ac:dyDescent="0.55000000000000004"/>
  <cols>
    <col min="1" max="1" width="18.47265625" customWidth="1"/>
    <col min="2" max="2" width="11.578125" bestFit="1" customWidth="1"/>
  </cols>
  <sheetData>
    <row r="1" spans="1:4" x14ac:dyDescent="0.55000000000000004">
      <c r="A1" t="s">
        <v>124</v>
      </c>
      <c r="B1" t="s">
        <v>125</v>
      </c>
    </row>
    <row r="2" spans="1:4" x14ac:dyDescent="0.55000000000000004">
      <c r="A2" t="s">
        <v>133</v>
      </c>
      <c r="B2" s="11">
        <v>1.3806504000000001E-23</v>
      </c>
    </row>
    <row r="3" spans="1:4" x14ac:dyDescent="0.55000000000000004">
      <c r="A3" t="s">
        <v>134</v>
      </c>
      <c r="B3" s="11">
        <v>6.0221417899999999E+23</v>
      </c>
    </row>
    <row r="4" spans="1:4" x14ac:dyDescent="0.55000000000000004">
      <c r="A4" t="s">
        <v>135</v>
      </c>
      <c r="B4" s="11">
        <v>6.8499999999999995E-4</v>
      </c>
      <c r="D4" s="11"/>
    </row>
    <row r="5" spans="1:4" x14ac:dyDescent="0.55000000000000004">
      <c r="A5" t="s">
        <v>136</v>
      </c>
      <c r="B5">
        <f>37+273.15</f>
        <v>310.14999999999998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workbookViewId="0">
      <selection activeCell="A16" sqref="A16"/>
    </sheetView>
  </sheetViews>
  <sheetFormatPr defaultRowHeight="14.4" x14ac:dyDescent="0.55000000000000004"/>
  <cols>
    <col min="1" max="1" width="15.578125" customWidth="1"/>
    <col min="2" max="2" width="14.1015625" customWidth="1"/>
    <col min="3" max="3" width="16.62890625" customWidth="1"/>
    <col min="4" max="4" width="12.7890625" customWidth="1"/>
    <col min="5" max="5" width="13.3125" customWidth="1"/>
    <col min="6" max="6" width="13.41796875" customWidth="1"/>
    <col min="7" max="7" width="10.05078125" customWidth="1"/>
  </cols>
  <sheetData>
    <row r="1" spans="1:8" x14ac:dyDescent="0.55000000000000004">
      <c r="A1" t="s">
        <v>16</v>
      </c>
      <c r="B1" t="s">
        <v>64</v>
      </c>
      <c r="C1" t="s">
        <v>69</v>
      </c>
      <c r="D1" t="s">
        <v>65</v>
      </c>
      <c r="E1" t="s">
        <v>66</v>
      </c>
      <c r="F1" t="s">
        <v>67</v>
      </c>
      <c r="G1" t="s">
        <v>68</v>
      </c>
      <c r="H1" t="s">
        <v>70</v>
      </c>
    </row>
    <row r="2" spans="1:8" x14ac:dyDescent="0.55000000000000004">
      <c r="A2" t="s">
        <v>13</v>
      </c>
      <c r="B2" s="8">
        <v>0.85299999999999998</v>
      </c>
      <c r="C2" s="8">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0.36399999999999999</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10</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9</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6</v>
      </c>
      <c r="B10">
        <v>0.01</v>
      </c>
      <c r="C10">
        <v>7.1999999999999998E-3</v>
      </c>
      <c r="D10">
        <v>0.11799999999999999</v>
      </c>
      <c r="E10">
        <v>0.63</v>
      </c>
      <c r="F10">
        <v>6.4000000000000001E-2</v>
      </c>
      <c r="G10">
        <v>5.8999999999999997E-2</v>
      </c>
      <c r="H10" s="1">
        <v>1.53</v>
      </c>
    </row>
    <row r="11" spans="1:8" x14ac:dyDescent="0.55000000000000004">
      <c r="A11" t="s">
        <v>11</v>
      </c>
      <c r="B11">
        <v>4.1000000000000002E-2</v>
      </c>
      <c r="C11">
        <v>9.2999999999999992E-3</v>
      </c>
      <c r="D11">
        <v>0.12</v>
      </c>
      <c r="E11">
        <v>0.66400000000000003</v>
      </c>
      <c r="F11">
        <v>0.06</v>
      </c>
      <c r="G11">
        <v>0.06</v>
      </c>
      <c r="H11" s="1">
        <v>1.67</v>
      </c>
    </row>
    <row r="12" spans="1:8" x14ac:dyDescent="0.55000000000000004">
      <c r="A12" t="s">
        <v>12</v>
      </c>
      <c r="B12">
        <v>0.06</v>
      </c>
      <c r="C12">
        <v>4.4000000000000003E-3</v>
      </c>
      <c r="D12">
        <v>0.38200000000000001</v>
      </c>
      <c r="E12">
        <v>0.29099999999999998</v>
      </c>
      <c r="F12">
        <v>0.27700000000000002</v>
      </c>
      <c r="G12">
        <v>9.6000000000000002E-2</v>
      </c>
      <c r="H12">
        <v>1.32</v>
      </c>
    </row>
    <row r="13" spans="1:8" x14ac:dyDescent="0.55000000000000004">
      <c r="A13" t="s">
        <v>8</v>
      </c>
      <c r="B13">
        <v>7.7000000000000002E-3</v>
      </c>
      <c r="C13">
        <v>1.1299999999999999E-2</v>
      </c>
      <c r="D13">
        <v>0.20699999999999999</v>
      </c>
      <c r="E13">
        <v>0.57899999999999996</v>
      </c>
      <c r="F13">
        <v>9.7000000000000003E-2</v>
      </c>
      <c r="G13">
        <v>0.20699999999999999</v>
      </c>
      <c r="H13">
        <v>3.18</v>
      </c>
    </row>
    <row r="14" spans="1:8" x14ac:dyDescent="0.55000000000000004">
      <c r="A14" t="s">
        <v>5</v>
      </c>
      <c r="B14">
        <v>1.7000000000000001E-2</v>
      </c>
      <c r="C14">
        <v>9.1999999999999998E-3</v>
      </c>
      <c r="D14">
        <v>0.15</v>
      </c>
      <c r="E14">
        <v>0.626</v>
      </c>
      <c r="F14">
        <v>7.4999999999999997E-2</v>
      </c>
      <c r="G14">
        <v>7.4999999999999997E-2</v>
      </c>
      <c r="H14">
        <v>2.2999999999999998</v>
      </c>
    </row>
    <row r="15" spans="1:8" x14ac:dyDescent="0.55000000000000004">
      <c r="A15" t="s">
        <v>7</v>
      </c>
      <c r="B15">
        <v>3.7999999999999999E-2</v>
      </c>
      <c r="C15">
        <v>1.2500000000000001E-2</v>
      </c>
      <c r="D15">
        <v>0.28199999999999997</v>
      </c>
      <c r="E15">
        <v>0.47499999999999998</v>
      </c>
      <c r="F15">
        <v>0.158</v>
      </c>
      <c r="G15">
        <v>0.14099999999999999</v>
      </c>
      <c r="H15">
        <v>2.41</v>
      </c>
    </row>
    <row r="16" spans="1:8" x14ac:dyDescent="0.55000000000000004">
      <c r="A16" s="1" t="s">
        <v>88</v>
      </c>
      <c r="B16">
        <v>2.3E-3</v>
      </c>
      <c r="C16">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5"/>
  <sheetViews>
    <sheetView tabSelected="1" workbookViewId="0">
      <selection activeCell="G33" sqref="G33"/>
    </sheetView>
  </sheetViews>
  <sheetFormatPr defaultRowHeight="14.4" x14ac:dyDescent="0.55000000000000004"/>
  <cols>
    <col min="1" max="1" width="17.9453125" customWidth="1"/>
  </cols>
  <sheetData>
    <row r="1" spans="1:5" x14ac:dyDescent="0.55000000000000004">
      <c r="A1" t="s">
        <v>16</v>
      </c>
      <c r="B1" t="s">
        <v>89</v>
      </c>
      <c r="C1" t="s">
        <v>90</v>
      </c>
      <c r="D1" t="s">
        <v>91</v>
      </c>
      <c r="E1" t="s">
        <v>92</v>
      </c>
    </row>
    <row r="2" spans="1:5" x14ac:dyDescent="0.55000000000000004">
      <c r="A2" t="s">
        <v>13</v>
      </c>
      <c r="B2">
        <v>0.18</v>
      </c>
      <c r="C2">
        <v>0.79</v>
      </c>
      <c r="D2">
        <v>2E-3</v>
      </c>
      <c r="E2">
        <v>0.17499999999999999</v>
      </c>
    </row>
    <row r="3" spans="1:5" x14ac:dyDescent="0.55000000000000004">
      <c r="A3" t="s">
        <v>4</v>
      </c>
      <c r="B3">
        <v>0.439</v>
      </c>
      <c r="C3">
        <v>7.3999999999999996E-2</v>
      </c>
      <c r="D3">
        <v>1.1000000000000001E-3</v>
      </c>
      <c r="E3">
        <v>0.42</v>
      </c>
    </row>
    <row r="4" spans="1:5" x14ac:dyDescent="0.55000000000000004">
      <c r="A4" t="s">
        <v>1</v>
      </c>
      <c r="B4">
        <v>0.77</v>
      </c>
      <c r="C4">
        <v>5.0999999999999997E-2</v>
      </c>
      <c r="D4">
        <v>5.6500000000000002E-2</v>
      </c>
      <c r="E4">
        <v>0.16200000000000001</v>
      </c>
    </row>
    <row r="5" spans="1:5" x14ac:dyDescent="0.55000000000000004">
      <c r="A5" t="s">
        <v>10</v>
      </c>
      <c r="B5">
        <v>0.71799999999999997</v>
      </c>
      <c r="C5">
        <v>4.87E-2</v>
      </c>
      <c r="D5">
        <v>1.6299999999999999E-2</v>
      </c>
      <c r="E5">
        <v>0.39</v>
      </c>
    </row>
    <row r="6" spans="1:5" x14ac:dyDescent="0.55000000000000004">
      <c r="A6" t="s">
        <v>2</v>
      </c>
      <c r="B6">
        <v>0.75800000000000001</v>
      </c>
      <c r="C6">
        <v>1.15E-2</v>
      </c>
      <c r="D6">
        <v>1.66E-2</v>
      </c>
      <c r="E6">
        <v>0.156</v>
      </c>
    </row>
    <row r="7" spans="1:5" x14ac:dyDescent="0.55000000000000004">
      <c r="A7" t="s">
        <v>3</v>
      </c>
      <c r="B7">
        <v>0.78300000000000003</v>
      </c>
      <c r="C7">
        <v>2.07E-2</v>
      </c>
      <c r="D7">
        <v>1.6199999999999999E-2</v>
      </c>
      <c r="E7">
        <v>0.34599999999999997</v>
      </c>
    </row>
    <row r="8" spans="1:5" x14ac:dyDescent="0.55000000000000004">
      <c r="A8" t="s">
        <v>9</v>
      </c>
      <c r="B8">
        <v>0.751</v>
      </c>
      <c r="C8">
        <v>3.4799999999999998E-2</v>
      </c>
      <c r="D8">
        <v>2.52E-2</v>
      </c>
      <c r="E8">
        <v>0.159</v>
      </c>
    </row>
    <row r="9" spans="1:5" x14ac:dyDescent="0.55000000000000004">
      <c r="A9" t="s">
        <v>0</v>
      </c>
      <c r="B9">
        <v>0.81100000000000005</v>
      </c>
      <c r="C9">
        <v>3.0000000000000001E-3</v>
      </c>
      <c r="D9">
        <v>8.9999999999999993E-3</v>
      </c>
      <c r="E9">
        <v>0.48399999999999999</v>
      </c>
    </row>
    <row r="10" spans="1:5" x14ac:dyDescent="0.55000000000000004">
      <c r="A10" t="s">
        <v>6</v>
      </c>
      <c r="B10">
        <v>0.76</v>
      </c>
      <c r="C10">
        <v>2.3800000000000002E-2</v>
      </c>
      <c r="D10">
        <v>7.1999999999999998E-3</v>
      </c>
      <c r="E10">
        <v>0.115</v>
      </c>
    </row>
    <row r="11" spans="1:5" x14ac:dyDescent="0.55000000000000004">
      <c r="A11" t="s">
        <v>12</v>
      </c>
      <c r="B11">
        <v>0.71799999999999997</v>
      </c>
      <c r="C11">
        <v>2.8400000000000002E-2</v>
      </c>
      <c r="D11">
        <v>1.11E-2</v>
      </c>
      <c r="E11">
        <v>0.46200000000000002</v>
      </c>
    </row>
    <row r="12" spans="1:5" x14ac:dyDescent="0.55000000000000004">
      <c r="A12" t="s">
        <v>8</v>
      </c>
      <c r="B12">
        <v>0.78800000000000003</v>
      </c>
      <c r="C12">
        <v>2.01E-2</v>
      </c>
      <c r="D12">
        <v>1.9800000000000002E-2</v>
      </c>
      <c r="E12">
        <v>0.26400000000000001</v>
      </c>
    </row>
    <row r="13" spans="1:5" x14ac:dyDescent="0.55000000000000004">
      <c r="A13" t="s">
        <v>7</v>
      </c>
      <c r="B13">
        <v>0.71799999999999997</v>
      </c>
      <c r="C13">
        <v>4.87E-2</v>
      </c>
      <c r="D13">
        <v>1.6299999999999999E-2</v>
      </c>
      <c r="E13">
        <v>0.39</v>
      </c>
    </row>
    <row r="14" spans="1:5" x14ac:dyDescent="0.55000000000000004">
      <c r="A14" t="s">
        <v>11</v>
      </c>
      <c r="B14">
        <v>0.71799999999999997</v>
      </c>
      <c r="C14">
        <v>4.87E-2</v>
      </c>
      <c r="D14">
        <v>1.6299999999999999E-2</v>
      </c>
      <c r="E14">
        <v>0.39</v>
      </c>
    </row>
    <row r="15" spans="1:5" x14ac:dyDescent="0.55000000000000004">
      <c r="A15" t="s">
        <v>88</v>
      </c>
      <c r="B15">
        <v>0.94499999999999995</v>
      </c>
      <c r="C15">
        <v>3.5000000000000001E-3</v>
      </c>
      <c r="D15">
        <v>2.2499999999999998E-3</v>
      </c>
      <c r="E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3:F33"/>
  <sheetViews>
    <sheetView workbookViewId="0">
      <selection activeCell="D21" sqref="D21"/>
    </sheetView>
  </sheetViews>
  <sheetFormatPr defaultRowHeight="14.4" x14ac:dyDescent="0.55000000000000004"/>
  <cols>
    <col min="1" max="1" width="30.578125" customWidth="1"/>
    <col min="2" max="2" width="13.05078125" customWidth="1"/>
    <col min="3" max="3" width="16.05078125" customWidth="1"/>
    <col min="4" max="4" width="54.734375" customWidth="1"/>
    <col min="5" max="5" width="32.47265625" customWidth="1"/>
  </cols>
  <sheetData>
    <row r="3" spans="1:5" x14ac:dyDescent="0.55000000000000004">
      <c r="A3" s="2" t="s">
        <v>32</v>
      </c>
      <c r="B3" s="4" t="s">
        <v>37</v>
      </c>
      <c r="C3" s="2" t="s">
        <v>18</v>
      </c>
      <c r="D3" s="2" t="s">
        <v>21</v>
      </c>
    </row>
    <row r="4" spans="1:5" x14ac:dyDescent="0.55000000000000004">
      <c r="A4" t="s">
        <v>17</v>
      </c>
      <c r="B4" t="s">
        <v>42</v>
      </c>
      <c r="C4" t="s">
        <v>19</v>
      </c>
      <c r="D4" t="s">
        <v>52</v>
      </c>
    </row>
    <row r="5" spans="1:5" x14ac:dyDescent="0.55000000000000004">
      <c r="A5" t="s">
        <v>20</v>
      </c>
      <c r="B5" t="s">
        <v>42</v>
      </c>
      <c r="C5" t="s">
        <v>34</v>
      </c>
      <c r="D5" t="s">
        <v>53</v>
      </c>
    </row>
    <row r="6" spans="1:5" x14ac:dyDescent="0.55000000000000004">
      <c r="A6" t="s">
        <v>23</v>
      </c>
      <c r="B6" t="s">
        <v>38</v>
      </c>
      <c r="D6" t="s">
        <v>22</v>
      </c>
    </row>
    <row r="7" spans="1:5" x14ac:dyDescent="0.55000000000000004">
      <c r="A7" t="s">
        <v>24</v>
      </c>
      <c r="B7" t="s">
        <v>38</v>
      </c>
      <c r="D7" t="s">
        <v>25</v>
      </c>
    </row>
    <row r="8" spans="1:5" x14ac:dyDescent="0.55000000000000004">
      <c r="A8" t="s">
        <v>26</v>
      </c>
      <c r="B8" t="s">
        <v>42</v>
      </c>
      <c r="C8" t="s">
        <v>34</v>
      </c>
    </row>
    <row r="9" spans="1:5" x14ac:dyDescent="0.55000000000000004">
      <c r="A9" t="s">
        <v>29</v>
      </c>
      <c r="B9" t="s">
        <v>42</v>
      </c>
      <c r="D9" t="s">
        <v>39</v>
      </c>
    </row>
    <row r="10" spans="1:5" x14ac:dyDescent="0.55000000000000004">
      <c r="A10" t="s">
        <v>40</v>
      </c>
      <c r="B10" t="s">
        <v>42</v>
      </c>
      <c r="C10" t="s">
        <v>49</v>
      </c>
      <c r="D10" s="3" t="s">
        <v>50</v>
      </c>
      <c r="E10" s="13"/>
    </row>
    <row r="11" spans="1:5" x14ac:dyDescent="0.55000000000000004">
      <c r="A11" t="s">
        <v>113</v>
      </c>
      <c r="B11" t="s">
        <v>42</v>
      </c>
      <c r="C11" t="s">
        <v>114</v>
      </c>
      <c r="D11" t="s">
        <v>115</v>
      </c>
    </row>
    <row r="12" spans="1:5" x14ac:dyDescent="0.55000000000000004">
      <c r="A12" t="s">
        <v>126</v>
      </c>
      <c r="B12" t="s">
        <v>42</v>
      </c>
      <c r="C12" t="s">
        <v>129</v>
      </c>
      <c r="D12" t="s">
        <v>130</v>
      </c>
    </row>
    <row r="13" spans="1:5" x14ac:dyDescent="0.55000000000000004">
      <c r="A13" t="s">
        <v>127</v>
      </c>
      <c r="B13" t="s">
        <v>42</v>
      </c>
      <c r="C13" t="s">
        <v>129</v>
      </c>
      <c r="D13" t="s">
        <v>131</v>
      </c>
    </row>
    <row r="18" spans="1:6" x14ac:dyDescent="0.55000000000000004">
      <c r="A18" s="3" t="s">
        <v>27</v>
      </c>
      <c r="B18" s="3" t="s">
        <v>37</v>
      </c>
      <c r="C18" s="3" t="s">
        <v>35</v>
      </c>
      <c r="D18" s="3" t="s">
        <v>36</v>
      </c>
    </row>
    <row r="19" spans="1:6" x14ac:dyDescent="0.55000000000000004">
      <c r="A19" t="s">
        <v>28</v>
      </c>
      <c r="B19" t="s">
        <v>38</v>
      </c>
      <c r="C19" t="s">
        <v>31</v>
      </c>
      <c r="D19" s="5" t="s">
        <v>48</v>
      </c>
    </row>
    <row r="20" spans="1:6" x14ac:dyDescent="0.55000000000000004">
      <c r="A20" t="s">
        <v>30</v>
      </c>
      <c r="B20" t="s">
        <v>38</v>
      </c>
      <c r="C20" t="s">
        <v>33</v>
      </c>
      <c r="D20" s="5" t="s">
        <v>47</v>
      </c>
    </row>
    <row r="21" spans="1:6" x14ac:dyDescent="0.55000000000000004">
      <c r="A21" t="s">
        <v>41</v>
      </c>
      <c r="B21" t="s">
        <v>42</v>
      </c>
      <c r="C21" t="s">
        <v>43</v>
      </c>
      <c r="D21" s="5" t="s">
        <v>51</v>
      </c>
    </row>
    <row r="22" spans="1:6" x14ac:dyDescent="0.55000000000000004">
      <c r="A22" t="s">
        <v>44</v>
      </c>
      <c r="B22" t="s">
        <v>42</v>
      </c>
      <c r="C22" t="s">
        <v>45</v>
      </c>
      <c r="D22" s="5" t="s">
        <v>46</v>
      </c>
    </row>
    <row r="23" spans="1:6" x14ac:dyDescent="0.55000000000000004">
      <c r="A23" t="s">
        <v>59</v>
      </c>
      <c r="B23" t="s">
        <v>42</v>
      </c>
      <c r="C23" t="s">
        <v>31</v>
      </c>
      <c r="D23" s="5" t="s">
        <v>55</v>
      </c>
    </row>
    <row r="24" spans="1:6" x14ac:dyDescent="0.55000000000000004">
      <c r="A24" t="s">
        <v>58</v>
      </c>
      <c r="B24" t="s">
        <v>42</v>
      </c>
      <c r="C24" t="s">
        <v>57</v>
      </c>
      <c r="D24" s="5" t="s">
        <v>56</v>
      </c>
    </row>
    <row r="25" spans="1:6" x14ac:dyDescent="0.55000000000000004">
      <c r="A25" t="s">
        <v>61</v>
      </c>
      <c r="B25" t="s">
        <v>60</v>
      </c>
      <c r="C25" t="s">
        <v>31</v>
      </c>
      <c r="D25" s="5" t="s">
        <v>48</v>
      </c>
    </row>
    <row r="26" spans="1:6" x14ac:dyDescent="0.55000000000000004">
      <c r="A26" t="s">
        <v>30</v>
      </c>
      <c r="B26" t="s">
        <v>42</v>
      </c>
      <c r="C26" t="s">
        <v>62</v>
      </c>
      <c r="D26" s="5" t="s">
        <v>63</v>
      </c>
    </row>
    <row r="27" spans="1:6" x14ac:dyDescent="0.55000000000000004">
      <c r="A27" t="s">
        <v>113</v>
      </c>
      <c r="B27" t="s">
        <v>42</v>
      </c>
      <c r="C27" t="s">
        <v>128</v>
      </c>
      <c r="D27" s="5" t="s">
        <v>122</v>
      </c>
    </row>
    <row r="32" spans="1:6" x14ac:dyDescent="0.55000000000000004">
      <c r="A32" s="10" t="s">
        <v>132</v>
      </c>
      <c r="B32" s="10"/>
      <c r="C32" s="10"/>
      <c r="D32" s="10"/>
      <c r="E32" s="10"/>
      <c r="F32" s="10"/>
    </row>
    <row r="33" spans="1:6" x14ac:dyDescent="0.55000000000000004">
      <c r="A33" t="s">
        <v>54</v>
      </c>
      <c r="B33">
        <f>SUM(parameters_organs!B8,parameters_organs!B9,parameters_organs!B11,parameters_organs!B12)</f>
        <v>80.900000000000006</v>
      </c>
      <c r="C33">
        <v>7.0000000000000007E-2</v>
      </c>
      <c r="D33">
        <v>1</v>
      </c>
      <c r="E33">
        <v>0</v>
      </c>
      <c r="F33">
        <v>1</v>
      </c>
    </row>
  </sheetData>
  <hyperlinks>
    <hyperlink ref="D22" r:id="rId1" xr:uid="{A4AC4EB6-4B21-42F3-8360-386CA4B4FF25}"/>
    <hyperlink ref="D20" r:id="rId2" xr:uid="{3DA7FFBF-FD8F-408A-8C3F-03ED934EE42A}"/>
    <hyperlink ref="D19" r:id="rId3" xr:uid="{1395F5BC-6483-49D1-852E-8E021154DC63}"/>
    <hyperlink ref="D21" r:id="rId4" xr:uid="{FC2E6D8F-4B2B-428B-B43A-5D94F5645CA9}"/>
    <hyperlink ref="D23" r:id="rId5" xr:uid="{7B7BE0ED-DC70-4B94-885F-A1C0E44D791C}"/>
    <hyperlink ref="D24" r:id="rId6" xr:uid="{3B235C81-4E35-4258-8A89-72DEA409B9C5}"/>
    <hyperlink ref="D25" r:id="rId7" xr:uid="{F2FABCC0-A985-41CF-B591-41A2D50986FA}"/>
    <hyperlink ref="D26" r:id="rId8" xr:uid="{F9F3DD51-4DFE-420B-AAFE-27DF0EA43DDD}"/>
    <hyperlink ref="D27" r:id="rId9" xr:uid="{E410111B-FE03-41BC-93CD-0D7EE086C5F8}"/>
  </hyperlinks>
  <pageMargins left="0.7" right="0.7" top="0.75" bottom="0.75" header="0.3" footer="0.3"/>
  <pageSetup paperSize="9" orientation="portrait" horizontalDpi="300" verticalDpi="300"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70D2-737B-453C-961F-C254905D8E8D}">
  <dimension ref="A3:D20"/>
  <sheetViews>
    <sheetView workbookViewId="0">
      <selection activeCell="A17" sqref="A17"/>
    </sheetView>
  </sheetViews>
  <sheetFormatPr defaultRowHeight="14.4" x14ac:dyDescent="0.55000000000000004"/>
  <cols>
    <col min="1" max="1" width="16.578125" customWidth="1"/>
    <col min="2" max="2" width="11.89453125" customWidth="1"/>
    <col min="3" max="3" width="12.578125" customWidth="1"/>
    <col min="4" max="4" width="63.26171875" customWidth="1"/>
  </cols>
  <sheetData>
    <row r="3" spans="1:4" x14ac:dyDescent="0.55000000000000004">
      <c r="A3" s="2" t="s">
        <v>32</v>
      </c>
      <c r="B3" s="4" t="s">
        <v>37</v>
      </c>
      <c r="C3" s="2" t="s">
        <v>18</v>
      </c>
      <c r="D3" s="2" t="s">
        <v>21</v>
      </c>
    </row>
    <row r="4" spans="1:4" x14ac:dyDescent="0.55000000000000004">
      <c r="A4" t="s">
        <v>111</v>
      </c>
      <c r="B4" t="s">
        <v>42</v>
      </c>
      <c r="C4" t="s">
        <v>114</v>
      </c>
      <c r="D4" t="s">
        <v>116</v>
      </c>
    </row>
    <row r="5" spans="1:4" x14ac:dyDescent="0.55000000000000004">
      <c r="A5" t="s">
        <v>107</v>
      </c>
      <c r="B5" t="s">
        <v>42</v>
      </c>
      <c r="C5" t="s">
        <v>117</v>
      </c>
      <c r="D5" t="s">
        <v>118</v>
      </c>
    </row>
    <row r="6" spans="1:4" x14ac:dyDescent="0.55000000000000004">
      <c r="A6" t="s">
        <v>108</v>
      </c>
      <c r="B6" t="s">
        <v>42</v>
      </c>
      <c r="C6" t="s">
        <v>117</v>
      </c>
      <c r="D6" t="s">
        <v>119</v>
      </c>
    </row>
    <row r="7" spans="1:4" x14ac:dyDescent="0.55000000000000004">
      <c r="A7" t="s">
        <v>109</v>
      </c>
      <c r="B7" t="s">
        <v>42</v>
      </c>
      <c r="C7" t="s">
        <v>73</v>
      </c>
    </row>
    <row r="8" spans="1:4" x14ac:dyDescent="0.55000000000000004">
      <c r="A8" t="s">
        <v>110</v>
      </c>
      <c r="B8" t="s">
        <v>42</v>
      </c>
      <c r="C8" t="s">
        <v>114</v>
      </c>
      <c r="D8" t="s">
        <v>120</v>
      </c>
    </row>
    <row r="9" spans="1:4" x14ac:dyDescent="0.55000000000000004">
      <c r="A9" t="s">
        <v>112</v>
      </c>
      <c r="B9" t="s">
        <v>42</v>
      </c>
      <c r="C9" t="s">
        <v>73</v>
      </c>
      <c r="D9" t="s">
        <v>121</v>
      </c>
    </row>
    <row r="16" spans="1:4" x14ac:dyDescent="0.55000000000000004">
      <c r="A16" s="3" t="s">
        <v>27</v>
      </c>
    </row>
    <row r="17" spans="1:2" x14ac:dyDescent="0.55000000000000004">
      <c r="A17" t="s">
        <v>123</v>
      </c>
      <c r="B17" s="5"/>
    </row>
    <row r="20" spans="1:2" x14ac:dyDescent="0.55000000000000004">
      <c r="A20" s="7" t="s">
        <v>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3:E27"/>
  <sheetViews>
    <sheetView workbookViewId="0">
      <selection activeCell="B22" sqref="B22"/>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3" spans="1:5" x14ac:dyDescent="0.55000000000000004">
      <c r="A3" s="2" t="s">
        <v>32</v>
      </c>
      <c r="B3" s="4" t="s">
        <v>37</v>
      </c>
      <c r="C3" s="2" t="s">
        <v>18</v>
      </c>
      <c r="D3" s="2" t="s">
        <v>21</v>
      </c>
      <c r="E3" s="2" t="s">
        <v>71</v>
      </c>
    </row>
    <row r="4" spans="1:5" x14ac:dyDescent="0.55000000000000004">
      <c r="A4" t="s">
        <v>64</v>
      </c>
      <c r="B4" t="s">
        <v>72</v>
      </c>
      <c r="C4" t="s">
        <v>73</v>
      </c>
      <c r="D4" t="s">
        <v>75</v>
      </c>
      <c r="E4" t="s">
        <v>82</v>
      </c>
    </row>
    <row r="5" spans="1:5" x14ac:dyDescent="0.55000000000000004">
      <c r="A5" t="s">
        <v>69</v>
      </c>
      <c r="B5" t="s">
        <v>72</v>
      </c>
      <c r="C5" t="s">
        <v>73</v>
      </c>
      <c r="D5" t="s">
        <v>76</v>
      </c>
      <c r="E5" t="s">
        <v>82</v>
      </c>
    </row>
    <row r="6" spans="1:5" x14ac:dyDescent="0.55000000000000004">
      <c r="A6" t="s">
        <v>65</v>
      </c>
      <c r="B6" t="s">
        <v>72</v>
      </c>
      <c r="C6" t="s">
        <v>73</v>
      </c>
      <c r="D6" t="s">
        <v>77</v>
      </c>
      <c r="E6" t="s">
        <v>82</v>
      </c>
    </row>
    <row r="7" spans="1:5" x14ac:dyDescent="0.55000000000000004">
      <c r="A7" t="s">
        <v>66</v>
      </c>
      <c r="B7" t="s">
        <v>72</v>
      </c>
      <c r="C7" t="s">
        <v>73</v>
      </c>
      <c r="D7" t="s">
        <v>78</v>
      </c>
      <c r="E7" t="s">
        <v>82</v>
      </c>
    </row>
    <row r="8" spans="1:5" x14ac:dyDescent="0.55000000000000004">
      <c r="A8" t="s">
        <v>67</v>
      </c>
      <c r="B8" t="s">
        <v>72</v>
      </c>
      <c r="C8" t="s">
        <v>73</v>
      </c>
      <c r="D8" t="s">
        <v>79</v>
      </c>
      <c r="E8" t="s">
        <v>83</v>
      </c>
    </row>
    <row r="9" spans="1:5" x14ac:dyDescent="0.55000000000000004">
      <c r="A9" t="s">
        <v>68</v>
      </c>
      <c r="B9" t="s">
        <v>72</v>
      </c>
      <c r="C9" t="s">
        <v>73</v>
      </c>
      <c r="D9" t="s">
        <v>80</v>
      </c>
      <c r="E9" t="s">
        <v>83</v>
      </c>
    </row>
    <row r="10" spans="1:5" x14ac:dyDescent="0.55000000000000004">
      <c r="A10" t="s">
        <v>70</v>
      </c>
      <c r="B10" t="s">
        <v>72</v>
      </c>
      <c r="C10" t="s">
        <v>74</v>
      </c>
      <c r="D10" t="s">
        <v>81</v>
      </c>
      <c r="E10" t="s">
        <v>82</v>
      </c>
    </row>
    <row r="11" spans="1:5" x14ac:dyDescent="0.55000000000000004">
      <c r="A11" t="s">
        <v>89</v>
      </c>
      <c r="B11" t="s">
        <v>95</v>
      </c>
      <c r="C11" t="s">
        <v>73</v>
      </c>
      <c r="D11" t="s">
        <v>96</v>
      </c>
      <c r="E11" t="s">
        <v>93</v>
      </c>
    </row>
    <row r="12" spans="1:5" x14ac:dyDescent="0.55000000000000004">
      <c r="A12" t="s">
        <v>90</v>
      </c>
      <c r="B12" t="s">
        <v>95</v>
      </c>
      <c r="C12" t="s">
        <v>73</v>
      </c>
      <c r="D12" t="s">
        <v>75</v>
      </c>
      <c r="E12" t="s">
        <v>93</v>
      </c>
    </row>
    <row r="13" spans="1:5" x14ac:dyDescent="0.55000000000000004">
      <c r="A13" t="s">
        <v>91</v>
      </c>
      <c r="B13" t="s">
        <v>95</v>
      </c>
      <c r="C13" t="s">
        <v>73</v>
      </c>
      <c r="D13" t="s">
        <v>97</v>
      </c>
      <c r="E13" t="s">
        <v>93</v>
      </c>
    </row>
    <row r="14" spans="1:5" x14ac:dyDescent="0.55000000000000004">
      <c r="A14" t="s">
        <v>92</v>
      </c>
      <c r="B14" t="s">
        <v>95</v>
      </c>
      <c r="C14" t="s">
        <v>73</v>
      </c>
      <c r="D14" t="s">
        <v>98</v>
      </c>
      <c r="E14" t="s">
        <v>93</v>
      </c>
    </row>
    <row r="19" spans="1:2" x14ac:dyDescent="0.55000000000000004">
      <c r="A19" s="3" t="s">
        <v>35</v>
      </c>
      <c r="B19" s="3" t="s">
        <v>36</v>
      </c>
    </row>
    <row r="20" spans="1:2" x14ac:dyDescent="0.55000000000000004">
      <c r="A20" t="s">
        <v>82</v>
      </c>
      <c r="B20" s="5" t="s">
        <v>84</v>
      </c>
    </row>
    <row r="21" spans="1:2" x14ac:dyDescent="0.55000000000000004">
      <c r="A21" t="s">
        <v>83</v>
      </c>
      <c r="B21" s="5" t="s">
        <v>85</v>
      </c>
    </row>
    <row r="22" spans="1:2" x14ac:dyDescent="0.55000000000000004">
      <c r="A22" t="s">
        <v>93</v>
      </c>
      <c r="B22" s="5" t="s">
        <v>94</v>
      </c>
    </row>
    <row r="23" spans="1:2" x14ac:dyDescent="0.55000000000000004">
      <c r="B23" s="5"/>
    </row>
    <row r="24" spans="1:2" x14ac:dyDescent="0.55000000000000004">
      <c r="B24" s="5"/>
    </row>
    <row r="25" spans="1:2" x14ac:dyDescent="0.55000000000000004">
      <c r="A25" s="7" t="s">
        <v>86</v>
      </c>
    </row>
    <row r="26" spans="1:2" x14ac:dyDescent="0.55000000000000004">
      <c r="A26" t="s">
        <v>87</v>
      </c>
    </row>
    <row r="27" spans="1:2" x14ac:dyDescent="0.55000000000000004">
      <c r="A27" t="s">
        <v>99</v>
      </c>
    </row>
  </sheetData>
  <phoneticPr fontId="4" type="noConversion"/>
  <hyperlinks>
    <hyperlink ref="B22" r:id="rId1" xr:uid="{47595EC8-5FC7-42BA-9E77-8B345763B3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vt:lpstr>
      <vt:lpstr>parameters_ACAT</vt:lpstr>
      <vt:lpstr>parameters_general</vt:lpstr>
      <vt:lpstr>physical_param_dissolution</vt:lpstr>
      <vt:lpstr>parameters_partition_coeff_RR</vt:lpstr>
      <vt:lpstr>parameters_partition_coeff_PT</vt:lpstr>
      <vt:lpstr>information_organs_human</vt:lpstr>
      <vt:lpstr>information_ACAT_human</vt:lpstr>
      <vt:lpstr>information_partition_coeff</vt:lpstr>
      <vt:lpstr>information_param_dissolution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2021-03-23T11:19:55Z</dcterms:modified>
</cp:coreProperties>
</file>