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杂项\"/>
    </mc:Choice>
  </mc:AlternateContent>
  <xr:revisionPtr revIDLastSave="0" documentId="13_ncr:1_{C2D977DB-0F1C-4D25-86ED-DD053F759C68}" xr6:coauthVersionLast="47" xr6:coauthVersionMax="47" xr10:uidLastSave="{00000000-0000-0000-0000-000000000000}"/>
  <bookViews>
    <workbookView xWindow="-98" yWindow="-98" windowWidth="21795" windowHeight="12975" xr2:uid="{CD30CFD4-F591-4F45-9507-B065CFB96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G26" i="1"/>
  <c r="O23" i="1"/>
  <c r="O22" i="1"/>
  <c r="K22" i="1"/>
  <c r="K23" i="1"/>
  <c r="M20" i="1"/>
  <c r="M21" i="1"/>
  <c r="C24" i="1"/>
  <c r="D24" i="1"/>
  <c r="E24" i="1"/>
  <c r="F24" i="1"/>
  <c r="G24" i="1"/>
  <c r="H24" i="1"/>
  <c r="I24" i="1"/>
  <c r="J24" i="1"/>
  <c r="B24" i="1"/>
  <c r="G22" i="1"/>
  <c r="E22" i="1"/>
  <c r="C23" i="1"/>
  <c r="D23" i="1"/>
  <c r="E23" i="1"/>
  <c r="F23" i="1"/>
  <c r="G23" i="1"/>
  <c r="H23" i="1"/>
  <c r="I23" i="1"/>
  <c r="J23" i="1"/>
  <c r="B23" i="1"/>
  <c r="N20" i="1"/>
  <c r="N23" i="1" s="1"/>
  <c r="C22" i="1"/>
  <c r="D22" i="1"/>
  <c r="F22" i="1"/>
  <c r="H22" i="1"/>
  <c r="I22" i="1"/>
  <c r="J22" i="1"/>
  <c r="B22" i="1"/>
  <c r="C4" i="1"/>
  <c r="D4" i="1"/>
  <c r="E4" i="1"/>
  <c r="F4" i="1"/>
  <c r="G4" i="1"/>
  <c r="H4" i="1"/>
  <c r="I4" i="1"/>
  <c r="J4" i="1"/>
  <c r="K4" i="1"/>
  <c r="B4" i="1"/>
  <c r="C5" i="1"/>
  <c r="D5" i="1"/>
  <c r="E5" i="1"/>
  <c r="F5" i="1"/>
  <c r="G5" i="1"/>
  <c r="H5" i="1"/>
  <c r="I5" i="1"/>
  <c r="J5" i="1"/>
  <c r="K5" i="1"/>
  <c r="B5" i="1"/>
  <c r="N21" i="1" l="1"/>
  <c r="N22" i="1" s="1"/>
  <c r="K24" i="1"/>
  <c r="M24" i="1" s="1"/>
  <c r="M22" i="1"/>
  <c r="M23" i="1"/>
  <c r="A26" i="1" l="1"/>
  <c r="B26" i="1" l="1"/>
  <c r="E26" i="1"/>
  <c r="I34" i="1"/>
  <c r="I3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<sst xmlns="http://schemas.openxmlformats.org/spreadsheetml/2006/main" count="19" uniqueCount="19">
  <si>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频率/Hz</t>
    <phoneticPr fontId="1" type="noConversion"/>
  </si>
  <si>
    <t>L1/Db</t>
    <phoneticPr fontId="1" type="noConversion"/>
  </si>
  <si>
    <t>L2/Db</t>
    <phoneticPr fontId="1" type="noConversion"/>
  </si>
  <si>
    <t>评率对数</t>
    <phoneticPr fontId="1" type="noConversion"/>
  </si>
  <si>
    <t>L测/Db</t>
    <phoneticPr fontId="1" type="noConversion"/>
  </si>
  <si>
    <t>压强/kPa</t>
    <phoneticPr fontId="1" type="noConversion"/>
  </si>
  <si>
    <t>电压/mV</t>
    <phoneticPr fontId="1" type="noConversion"/>
  </si>
  <si>
    <t>和</t>
    <phoneticPr fontId="1" type="noConversion"/>
  </si>
  <si>
    <t>k</t>
    <phoneticPr fontId="1" type="noConversion"/>
  </si>
  <si>
    <t>b</t>
    <phoneticPr fontId="1" type="noConversion"/>
  </si>
  <si>
    <t>平均值</t>
    <phoneticPr fontId="1" type="noConversion"/>
  </si>
  <si>
    <t>P*U</t>
    <phoneticPr fontId="1" type="noConversion"/>
  </si>
  <si>
    <t>P^2</t>
    <phoneticPr fontId="1" type="noConversion"/>
  </si>
  <si>
    <t>U*U</t>
    <phoneticPr fontId="1" type="noConversion"/>
  </si>
  <si>
    <t>r</t>
    <phoneticPr fontId="1" type="noConversion"/>
  </si>
  <si>
    <t>相关系数</t>
    <phoneticPr fontId="1" type="noConversion"/>
  </si>
  <si>
    <t>x1</t>
    <phoneticPr fontId="1" type="noConversion"/>
  </si>
  <si>
    <t>x2</t>
    <phoneticPr fontId="1" type="noConversion"/>
  </si>
  <si>
    <t>注意检查公式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</si>
</sst>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听阈曲线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752069181123559E-2"/>
          <c:y val="0.15261592300962379"/>
          <c:w val="0.8605487436546877"/>
          <c:h val="0.7686803732866724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L测/Db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CN"/>
                      <a:t>100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DDC-4592-BD91-6132472E323A}"/>
                </c:ext>
              </c:extLst>
            </c:dLbl>
            <c:dLbl>
              <c:idx val="1"/>
              <c:layout>
                <c:manualLayout>
                  <c:x val="2.4330900243308556E-3"/>
                  <c:y val="-5.7205720572057285E-2"/>
                </c:manualLayout>
              </c:layout>
              <c:tx>
                <c:rich>
                  <a:bodyPr/>
                  <a:lstStyle/>
                  <a:p>
                    <a:fld id="{296F34BD-3804-4F2C-A7E8-BCFD465E3BFD}" type="CELLREF">
                      <a:rPr lang="en-US" altLang="zh-CN"/>
                      <a:pPr/>
                      <a:t>[CELLREF]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{296F34BD-3804-4F2C-A7E8-BCFD465E3BFD}</c15:txfldGUID>
                      <c15:f>Sheet1!$C$1</c15:f>
                      <c15:dlblFieldTableCache>
                        <c:ptCount val="1"/>
                        <c:pt idx="0">
                          <c:v>200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0DDC-4592-BD91-6132472E323A}"/>
                </c:ext>
              </c:extLst>
            </c:dLbl>
            <c:dLbl>
              <c:idx val="2"/>
              <c:layout>
                <c:manualLayout>
                  <c:x val="1.2165450121654502E-2"/>
                  <c:y val="-6.6006600660066E-2"/>
                </c:manualLayout>
              </c:layout>
              <c:tx>
                <c:rich>
                  <a:bodyPr/>
                  <a:lstStyle/>
                  <a:p>
                    <a:fld id="{48F85AFF-4E99-4BA6-9C36-864F9E8CD0CE}" type="CELLREF">
                      <a:rPr lang="en-US" altLang="zh-CN"/>
                      <a:pPr/>
                      <a:t>[CELLREF]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{48F85AFF-4E99-4BA6-9C36-864F9E8CD0CE}</c15:txfldGUID>
                      <c15:f>Sheet1!$D$1</c15:f>
                      <c15:dlblFieldTableCache>
                        <c:ptCount val="1"/>
                        <c:pt idx="0">
                          <c:v>500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0DDC-4592-BD91-6132472E323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0E217A1-4E1B-45B0-8A82-545FC012ED2C}" type="CELLREF">
                      <a:rPr lang="en-US" altLang="zh-CN"/>
                      <a:pPr/>
                      <a:t>[CELLREF]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{70E217A1-4E1B-45B0-8A82-545FC012ED2C}</c15:txfldGUID>
                      <c15:f>Sheet1!$E$1</c15:f>
                      <c15:dlblFieldTableCache>
                        <c:ptCount val="1"/>
                        <c:pt idx="0">
                          <c:v>1000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0DDC-4592-BD91-6132472E323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2C97B8A-0370-4DAF-BEA3-3E98777C8E6B}" type="CELLREF">
                      <a:rPr lang="en-US" altLang="zh-CN"/>
                      <a:pPr/>
                      <a:t>[CELLREF]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{82C97B8A-0370-4DAF-BEA3-3E98777C8E6B}</c15:txfldGUID>
                      <c15:f>Sheet1!$F$1</c15:f>
                      <c15:dlblFieldTableCache>
                        <c:ptCount val="1"/>
                        <c:pt idx="0">
                          <c:v>2000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0DDC-4592-BD91-6132472E323A}"/>
                </c:ext>
              </c:extLst>
            </c:dLbl>
            <c:dLbl>
              <c:idx val="5"/>
              <c:layout>
                <c:manualLayout>
                  <c:x val="-0.105090301116812"/>
                  <c:y val="-0.1364136413641365"/>
                </c:manualLayout>
              </c:layout>
              <c:tx>
                <c:rich>
                  <a:bodyPr/>
                  <a:lstStyle/>
                  <a:p>
                    <a:fld id="{CD172A5F-FFA0-4E7F-932D-2E733C4D37BE}" type="CELLREF">
                      <a:rPr lang="en-US" altLang="zh-CN"/>
                      <a:pPr/>
                      <a:t>[CELLREF]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{CD172A5F-FFA0-4E7F-932D-2E733C4D37BE}</c15:txfldGUID>
                      <c15:f>Sheet1!$G$1</c15:f>
                      <c15:dlblFieldTableCache>
                        <c:ptCount val="1"/>
                        <c:pt idx="0">
                          <c:v>4000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0DDC-4592-BD91-6132472E323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7AFB6C0-6D5A-4E56-823B-CBC1144F9E18}" type="CELLREF">
                      <a:rPr lang="en-US" altLang="zh-CN"/>
                      <a:pPr/>
                      <a:t>[CELLREF]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{27AFB6C0-6D5A-4E56-823B-CBC1144F9E18}</c15:txfldGUID>
                      <c15:f>Sheet1!$H$1</c15:f>
                      <c15:dlblFieldTableCache>
                        <c:ptCount val="1"/>
                        <c:pt idx="0">
                          <c:v>6000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0DDC-4592-BD91-6132472E323A}"/>
                </c:ext>
              </c:extLst>
            </c:dLbl>
            <c:dLbl>
              <c:idx val="7"/>
              <c:layout>
                <c:manualLayout>
                  <c:x val="-9.9756690997566913E-2"/>
                  <c:y val="3.9603960396039604E-2"/>
                </c:manualLayout>
              </c:layout>
              <c:tx>
                <c:rich>
                  <a:bodyPr/>
                  <a:lstStyle/>
                  <a:p>
                    <a:fld id="{DE61D87D-C9F6-4FBF-B480-A4354C4CEAC2}" type="CELLREF">
                      <a:rPr lang="en-US" altLang="zh-CN"/>
                      <a:pPr/>
                      <a:t>[CELLREF]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{DE61D87D-C9F6-4FBF-B480-A4354C4CEAC2}</c15:txfldGUID>
                      <c15:f>Sheet1!$I$1</c15:f>
                      <c15:dlblFieldTableCache>
                        <c:ptCount val="1"/>
                        <c:pt idx="0">
                          <c:v>8000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0DDC-4592-BD91-6132472E323A}"/>
                </c:ext>
              </c:extLst>
            </c:dLbl>
            <c:dLbl>
              <c:idx val="8"/>
              <c:layout>
                <c:manualLayout>
                  <c:x val="-0.12895377128953772"/>
                  <c:y val="-4.4004400440044007E-2"/>
                </c:manualLayout>
              </c:layout>
              <c:tx>
                <c:rich>
                  <a:bodyPr/>
                  <a:lstStyle/>
                  <a:p>
                    <a:fld id="{1BD9C13F-5503-4B53-97B2-A6772C9540E8}" type="CELLREF">
                      <a:rPr lang="en-US" altLang="zh-CN"/>
                      <a:pPr/>
                      <a:t>[CELLREF]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{1BD9C13F-5503-4B53-97B2-A6772C9540E8}</c15:txfldGUID>
                      <c15:f>Sheet1!$J$1</c15:f>
                      <c15:dlblFieldTableCache>
                        <c:ptCount val="1"/>
                        <c:pt idx="0">
                          <c:v>10000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0DDC-4592-BD91-6132472E323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5163525-5ADA-475B-968F-ADDEC7A87D55}" type="CELLREF">
                      <a:rPr lang="en-US" altLang="zh-CN"/>
                      <a:pPr/>
                      <a:t>[CELLREF]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{85163525-5ADA-475B-968F-ADDEC7A87D55}</c15:txfldGUID>
                      <c15:f>Sheet1!$K$1</c15:f>
                      <c15:dlblFieldTableCache>
                        <c:ptCount val="1"/>
                        <c:pt idx="0">
                          <c:v>12000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0DDC-4592-BD91-6132472E323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Sheet1!$B$4:$K$4</c:f>
              <c:numCache>
                <c:formatCode>General</c:formatCode>
                <c:ptCount val="10"/>
                <c:pt idx="0">
                  <c:v>2</c:v>
                </c:pt>
                <c:pt idx="1">
                  <c:v>2.3010299956639813</c:v>
                </c:pt>
                <c:pt idx="2">
                  <c:v>2.6989700043360187</c:v>
                </c:pt>
                <c:pt idx="3">
                  <c:v>3</c:v>
                </c:pt>
                <c:pt idx="4">
                  <c:v>3.3010299956639813</c:v>
                </c:pt>
                <c:pt idx="5">
                  <c:v>3.6020599913279625</c:v>
                </c:pt>
                <c:pt idx="6">
                  <c:v>3.7781512503836434</c:v>
                </c:pt>
                <c:pt idx="7">
                  <c:v>3.9030899869919438</c:v>
                </c:pt>
                <c:pt idx="8">
                  <c:v>4</c:v>
                </c:pt>
                <c:pt idx="9">
                  <c:v>4.0791812460476251</c:v>
                </c:pt>
              </c:numCache>
            </c:numRef>
          </c:xVal>
          <c:yVal>
            <c:numRef>
              <c:f>Sheet1!$B$5:$K$5</c:f>
              <c:numCache>
                <c:formatCode>General</c:formatCode>
                <c:ptCount val="10"/>
                <c:pt idx="0">
                  <c:v>26.5</c:v>
                </c:pt>
                <c:pt idx="1">
                  <c:v>12.5</c:v>
                </c:pt>
                <c:pt idx="2">
                  <c:v>5</c:v>
                </c:pt>
                <c:pt idx="3">
                  <c:v>-0.5</c:v>
                </c:pt>
                <c:pt idx="4">
                  <c:v>-5.5</c:v>
                </c:pt>
                <c:pt idx="5">
                  <c:v>4</c:v>
                </c:pt>
                <c:pt idx="6">
                  <c:v>3</c:v>
                </c:pt>
                <c:pt idx="7">
                  <c:v>-2.5</c:v>
                </c:pt>
                <c:pt idx="8">
                  <c:v>6.5</c:v>
                </c:pt>
                <c:pt idx="9">
                  <c:v>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DC-4592-BD91-6132472E3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096368"/>
        <c:axId val="2067077232"/>
      </c:scatterChart>
      <c:valAx>
        <c:axId val="2067096368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频率（</a:t>
                </a:r>
                <a:r>
                  <a:rPr lang="en-US" altLang="zh-CN"/>
                  <a:t>lg)/Hz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7077232"/>
        <c:crosses val="autoZero"/>
        <c:crossBetween val="midCat"/>
      </c:valAx>
      <c:valAx>
        <c:axId val="206707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</a:t>
                </a:r>
                <a:r>
                  <a:rPr lang="zh-CN" altLang="en-US"/>
                  <a:t>测</a:t>
                </a:r>
                <a:r>
                  <a:rPr lang="en-US" altLang="zh-CN"/>
                  <a:t>/dB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709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baseline="0"/>
              <a:t>不同压强下气体传感器输出电压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Sheet1!$B$20:$K$20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xVal>
          <c:yVal>
            <c:numRef>
              <c:f>Sheet1!$B$21:$K$21</c:f>
              <c:numCache>
                <c:formatCode>General</c:formatCode>
                <c:ptCount val="10"/>
                <c:pt idx="0">
                  <c:v>6.2</c:v>
                </c:pt>
                <c:pt idx="1">
                  <c:v>12.4</c:v>
                </c:pt>
                <c:pt idx="2">
                  <c:v>19</c:v>
                </c:pt>
                <c:pt idx="3">
                  <c:v>25.3</c:v>
                </c:pt>
                <c:pt idx="4">
                  <c:v>30.8</c:v>
                </c:pt>
                <c:pt idx="5">
                  <c:v>37.4</c:v>
                </c:pt>
                <c:pt idx="6">
                  <c:v>43.8</c:v>
                </c:pt>
                <c:pt idx="7">
                  <c:v>50.2</c:v>
                </c:pt>
                <c:pt idx="8">
                  <c:v>56.6</c:v>
                </c:pt>
                <c:pt idx="9">
                  <c:v>62.9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7E-4699-AC1A-2A627815A05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67086384"/>
        <c:axId val="2067078896"/>
      </c:scatterChart>
      <c:valAx>
        <c:axId val="206708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压强</a:t>
                </a:r>
                <a:r>
                  <a:rPr lang="en-US" altLang="zh-CN"/>
                  <a:t>/kPa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7078896"/>
        <c:crosses val="autoZero"/>
        <c:crossBetween val="midCat"/>
      </c:valAx>
      <c:valAx>
        <c:axId val="206707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电压</a:t>
                </a:r>
                <a:r>
                  <a:rPr lang="en-US" altLang="zh-CN"/>
                  <a:t>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708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59792</xdr:colOff>
      <xdr:row>1</xdr:row>
      <xdr:rowOff>61030</xdr:rowOff>
    </xdr:from>
    <xdr:to>
      <xdr:col>21</xdr:col>
      <xdr:colOff>97891</xdr:colOff>
      <xdr:row>17</xdr:row>
      <xdr:rowOff>125184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C310950-16D6-402D-898D-117973531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18270</xdr:colOff>
      <xdr:row>23</xdr:row>
      <xdr:rowOff>164516</xdr:rowOff>
    </xdr:from>
    <xdr:to>
      <xdr:col>20</xdr:col>
      <xdr:colOff>617410</xdr:colOff>
      <xdr:row>39</xdr:row>
      <xdr:rowOff>67302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D41A7B6-2264-446E-A9CF-889C0ECD4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301C-0012-484A-BEA2-74C10CA464E4}">
  <dimension ref="A1:O34"/>
  <sheetViews>
    <sheetView tabSelected="1" zoomScale="85" zoomScaleNormal="85" workbookViewId="0">
      <selection activeCell="F36" sqref="F36"/>
    </sheetView>
  </sheetViews>
  <sheetFormatPr defaultRowHeight="13.9" x14ac:dyDescent="0.4"/>
  <sheetData>
    <row r="1" spans="1:11" x14ac:dyDescent="0.4">
      <c r="A1" t="s">
        <v>0</v>
      </c>
      <c r="B1">
        <v>100</v>
      </c>
      <c r="C1">
        <v>200</v>
      </c>
      <c r="D1">
        <v>500</v>
      </c>
      <c r="E1">
        <v>1000</v>
      </c>
      <c r="F1">
        <v>2000</v>
      </c>
      <c r="G1">
        <v>4000</v>
      </c>
      <c r="H1">
        <v>6000</v>
      </c>
      <c r="I1">
        <v>8000</v>
      </c>
      <c r="J1">
        <v>10000</v>
      </c>
      <c r="K1">
        <v>12000</v>
      </c>
    </row>
    <row r="2" spans="1:11" x14ac:dyDescent="0.4">
      <c r="A2" t="s">
        <v>1</v>
      </c>
      <c r="B2">
        <v>28</v>
      </c>
      <c r="C2">
        <v>13</v>
      </c>
      <c r="D2">
        <v>6</v>
      </c>
      <c r="E2">
        <v>1</v>
      </c>
      <c r="F2">
        <v>-6</v>
      </c>
      <c r="G2">
        <v>3</v>
      </c>
      <c r="H2">
        <v>2</v>
      </c>
      <c r="I2">
        <v>-2</v>
      </c>
      <c r="J2">
        <v>7</v>
      </c>
      <c r="K2">
        <v>9</v>
      </c>
    </row>
    <row r="3" spans="1:11" x14ac:dyDescent="0.4">
      <c r="A3" t="s">
        <v>2</v>
      </c>
      <c r="B3">
        <v>25</v>
      </c>
      <c r="C3">
        <v>12</v>
      </c>
      <c r="D3">
        <v>4</v>
      </c>
      <c r="E3">
        <v>-2</v>
      </c>
      <c r="F3">
        <v>-5</v>
      </c>
      <c r="G3">
        <v>5</v>
      </c>
      <c r="H3">
        <v>4</v>
      </c>
      <c r="I3">
        <v>-3</v>
      </c>
      <c r="J3">
        <v>6</v>
      </c>
      <c r="K3">
        <v>8</v>
      </c>
    </row>
    <row r="4" spans="1:11" x14ac:dyDescent="0.4">
      <c r="A4" t="s">
        <v>3</v>
      </c>
      <c r="B4">
        <f>LOG10(B1)</f>
        <v>2</v>
      </c>
      <c r="C4">
        <f t="shared" ref="C4:K4" si="0">LOG10(C1)</f>
        <v>2.3010299956639813</v>
      </c>
      <c r="D4">
        <f t="shared" si="0"/>
        <v>2.6989700043360187</v>
      </c>
      <c r="E4">
        <f t="shared" si="0"/>
        <v>3</v>
      </c>
      <c r="F4">
        <f t="shared" si="0"/>
        <v>3.3010299956639813</v>
      </c>
      <c r="G4">
        <f t="shared" si="0"/>
        <v>3.6020599913279625</v>
      </c>
      <c r="H4">
        <f t="shared" si="0"/>
        <v>3.7781512503836434</v>
      </c>
      <c r="I4">
        <f t="shared" si="0"/>
        <v>3.9030899869919438</v>
      </c>
      <c r="J4">
        <f t="shared" si="0"/>
        <v>4</v>
      </c>
      <c r="K4">
        <f t="shared" si="0"/>
        <v>4.0791812460476251</v>
      </c>
    </row>
    <row r="5" spans="1:11" x14ac:dyDescent="0.4">
      <c r="A5" t="s">
        <v>4</v>
      </c>
      <c r="B5">
        <f>AVERAGE(B2:B3)</f>
        <v>26.5</v>
      </c>
      <c r="C5">
        <f t="shared" ref="C5:K5" si="1">AVERAGE(C2:C3)</f>
        <v>12.5</v>
      </c>
      <c r="D5">
        <f t="shared" si="1"/>
        <v>5</v>
      </c>
      <c r="E5">
        <f t="shared" si="1"/>
        <v>-0.5</v>
      </c>
      <c r="F5">
        <f t="shared" si="1"/>
        <v>-5.5</v>
      </c>
      <c r="G5">
        <f t="shared" si="1"/>
        <v>4</v>
      </c>
      <c r="H5">
        <f t="shared" si="1"/>
        <v>3</v>
      </c>
      <c r="I5">
        <f t="shared" si="1"/>
        <v>-2.5</v>
      </c>
      <c r="J5">
        <f t="shared" si="1"/>
        <v>6.5</v>
      </c>
      <c r="K5">
        <f t="shared" si="1"/>
        <v>8.5</v>
      </c>
    </row>
    <row r="19" spans="1:15" x14ac:dyDescent="0.4">
      <c r="M19" t="s">
        <v>7</v>
      </c>
      <c r="N19" t="s">
        <v>10</v>
      </c>
    </row>
    <row r="20" spans="1:15" x14ac:dyDescent="0.4">
      <c r="A20" t="s">
        <v>5</v>
      </c>
      <c r="B20">
        <v>3</v>
      </c>
      <c r="C20">
        <v>6</v>
      </c>
      <c r="D20">
        <v>9</v>
      </c>
      <c r="E20">
        <v>12</v>
      </c>
      <c r="F20">
        <v>15</v>
      </c>
      <c r="G20">
        <v>18</v>
      </c>
      <c r="H20">
        <v>21</v>
      </c>
      <c r="I20">
        <v>24</v>
      </c>
      <c r="J20">
        <v>27</v>
      </c>
      <c r="K20">
        <v>30</v>
      </c>
      <c r="M20">
        <f>SUM(B20:K20)</f>
        <v>165</v>
      </c>
      <c r="N20">
        <f>AVERAGE(B20:K20)</f>
        <v>16.5</v>
      </c>
    </row>
    <row r="21" spans="1:15" x14ac:dyDescent="0.4">
      <c r="A21" t="s">
        <v>6</v>
      </c>
      <c r="B21">
        <v>6.2</v>
      </c>
      <c r="C21">
        <v>12.4</v>
      </c>
      <c r="D21">
        <v>19</v>
      </c>
      <c r="E21">
        <v>25.3</v>
      </c>
      <c r="F21">
        <v>30.8</v>
      </c>
      <c r="G21">
        <v>37.4</v>
      </c>
      <c r="H21">
        <v>43.8</v>
      </c>
      <c r="I21">
        <v>50.2</v>
      </c>
      <c r="J21">
        <v>56.6</v>
      </c>
      <c r="K21">
        <v>62.9</v>
      </c>
      <c r="M21">
        <f>SUM(B21:K21)</f>
        <v>344.59999999999997</v>
      </c>
      <c r="N21">
        <f>AVERAGE(B21:K21)</f>
        <v>34.459999999999994</v>
      </c>
    </row>
    <row r="22" spans="1:15" x14ac:dyDescent="0.4">
      <c r="A22" t="s">
        <v>11</v>
      </c>
      <c r="B22">
        <f>PRODUCT(B20:B21)</f>
        <v>18.600000000000001</v>
      </c>
      <c r="C22">
        <f t="shared" ref="C22:K22" si="2">PRODUCT(C20:C21)</f>
        <v>74.400000000000006</v>
      </c>
      <c r="D22">
        <f t="shared" si="2"/>
        <v>171</v>
      </c>
      <c r="E22">
        <f>PRODUCT(E20:E21)</f>
        <v>303.60000000000002</v>
      </c>
      <c r="F22">
        <f t="shared" si="2"/>
        <v>462</v>
      </c>
      <c r="G22">
        <f t="shared" si="2"/>
        <v>673.19999999999993</v>
      </c>
      <c r="H22">
        <f t="shared" si="2"/>
        <v>919.8</v>
      </c>
      <c r="I22">
        <f t="shared" si="2"/>
        <v>1204.8000000000002</v>
      </c>
      <c r="J22">
        <f t="shared" si="2"/>
        <v>1528.2</v>
      </c>
      <c r="K22">
        <f>PRODUCT(K20:K21)</f>
        <v>1887</v>
      </c>
      <c r="M22">
        <f>SUM(B22:K22)</f>
        <v>7242.5999999999995</v>
      </c>
      <c r="N22">
        <f>PRODUCT(N20:N21)</f>
        <v>568.58999999999992</v>
      </c>
      <c r="O22">
        <f>M22-10*N22</f>
        <v>1556.6999999999998</v>
      </c>
    </row>
    <row r="23" spans="1:15" x14ac:dyDescent="0.4">
      <c r="A23" t="s">
        <v>12</v>
      </c>
      <c r="B23">
        <f>POWER(B20,2)</f>
        <v>9</v>
      </c>
      <c r="C23">
        <f t="shared" ref="C23:K23" si="3">POWER(C20,2)</f>
        <v>36</v>
      </c>
      <c r="D23">
        <f t="shared" si="3"/>
        <v>81</v>
      </c>
      <c r="E23">
        <f t="shared" si="3"/>
        <v>144</v>
      </c>
      <c r="F23">
        <f t="shared" si="3"/>
        <v>225</v>
      </c>
      <c r="G23">
        <f t="shared" si="3"/>
        <v>324</v>
      </c>
      <c r="H23">
        <f t="shared" si="3"/>
        <v>441</v>
      </c>
      <c r="I23">
        <f t="shared" si="3"/>
        <v>576</v>
      </c>
      <c r="J23">
        <f t="shared" si="3"/>
        <v>729</v>
      </c>
      <c r="K23">
        <f>POWER(K20,2)</f>
        <v>900</v>
      </c>
      <c r="M23">
        <f>SUM(B23:K23)</f>
        <v>3465</v>
      </c>
      <c r="N23">
        <f>POWER(N20,2)</f>
        <v>272.25</v>
      </c>
      <c r="O23">
        <f>M23-10*N23</f>
        <v>742.5</v>
      </c>
    </row>
    <row r="24" spans="1:15" x14ac:dyDescent="0.4">
      <c r="A24" t="s">
        <v>13</v>
      </c>
      <c r="B24">
        <f>B21*B21</f>
        <v>38.440000000000005</v>
      </c>
      <c r="C24">
        <f t="shared" ref="C24:K24" si="4">C21*C21</f>
        <v>153.76000000000002</v>
      </c>
      <c r="D24">
        <f t="shared" si="4"/>
        <v>361</v>
      </c>
      <c r="E24">
        <f t="shared" si="4"/>
        <v>640.09</v>
      </c>
      <c r="F24">
        <f t="shared" si="4"/>
        <v>948.6400000000001</v>
      </c>
      <c r="G24">
        <f t="shared" si="4"/>
        <v>1398.76</v>
      </c>
      <c r="H24">
        <f t="shared" si="4"/>
        <v>1918.4399999999998</v>
      </c>
      <c r="I24">
        <f t="shared" si="4"/>
        <v>2520.0400000000004</v>
      </c>
      <c r="J24">
        <f t="shared" si="4"/>
        <v>3203.56</v>
      </c>
      <c r="K24">
        <f>K21*K21</f>
        <v>3956.41</v>
      </c>
      <c r="M24">
        <f>SUM(B24:K24)</f>
        <v>15139.14</v>
      </c>
    </row>
    <row r="25" spans="1:15" x14ac:dyDescent="0.4">
      <c r="A25" t="s">
        <v>8</v>
      </c>
      <c r="B25" t="s">
        <v>9</v>
      </c>
      <c r="D25" t="s">
        <v>15</v>
      </c>
      <c r="E25" t="s">
        <v>14</v>
      </c>
      <c r="F25" t="s">
        <v>16</v>
      </c>
      <c r="G25" t="s">
        <v>17</v>
      </c>
    </row>
    <row r="26" spans="1:15" x14ac:dyDescent="0.4">
      <c r="A26">
        <f>O22/O23</f>
        <v>2.0965656565656565</v>
      </c>
      <c r="B26">
        <f>N21-A26*N20</f>
        <v>-0.13333333333333997</v>
      </c>
      <c r="E26">
        <f>F26/G26</f>
        <v>0.99992337204933679</v>
      </c>
      <c r="F26">
        <f>10*M22-M20*M21</f>
        <v>15567.000000000007</v>
      </c>
      <c r="G26">
        <f>SQRT(10*M23-M20*M20)*SQRT(10*M24-M21*M21)</f>
        <v>15568.192958721964</v>
      </c>
    </row>
    <row r="30" spans="1:15" x14ac:dyDescent="0.4">
      <c r="A30" s="1" t="s">
        <v>18</v>
      </c>
    </row>
    <row r="34" spans="9:9" x14ac:dyDescent="0.4">
      <c r="I34" cm="1">
        <f t="array" aca="1" ref="I34" ca="1">A7:I34</f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晋 邹</dc:creator>
  <cp:lastModifiedBy>煜轩 单</cp:lastModifiedBy>
  <cp:lastPrinted>2024-04-04T01:59:49Z</cp:lastPrinted>
  <dcterms:created xsi:type="dcterms:W3CDTF">2024-04-04T01:23:04Z</dcterms:created>
  <dcterms:modified xsi:type="dcterms:W3CDTF">2024-04-07T04:53:28Z</dcterms:modified>
</cp:coreProperties>
</file>