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bad29f5587db2/文档/"/>
    </mc:Choice>
  </mc:AlternateContent>
  <xr:revisionPtr revIDLastSave="215" documentId="8_{730EC564-0CAB-4539-AF7A-F467AD13C47D}" xr6:coauthVersionLast="47" xr6:coauthVersionMax="47" xr10:uidLastSave="{4F14BF41-BB83-449A-8E2A-DAE672949B9A}"/>
  <bookViews>
    <workbookView xWindow="-98" yWindow="-98" windowWidth="21795" windowHeight="12975" xr2:uid="{DBE032EE-A32F-4292-8E0D-195287B92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C31" i="1"/>
  <c r="D31" i="1"/>
  <c r="E31" i="1"/>
  <c r="F31" i="1"/>
  <c r="G31" i="1"/>
  <c r="H31" i="1"/>
  <c r="I31" i="1"/>
  <c r="J31" i="1"/>
  <c r="A31" i="1"/>
  <c r="B30" i="1"/>
  <c r="C30" i="1"/>
  <c r="D30" i="1"/>
  <c r="E30" i="1"/>
  <c r="F30" i="1"/>
  <c r="G30" i="1"/>
  <c r="H30" i="1"/>
  <c r="I30" i="1"/>
  <c r="J30" i="1"/>
  <c r="A30" i="1"/>
  <c r="B29" i="1"/>
  <c r="C29" i="1"/>
  <c r="D29" i="1"/>
  <c r="E29" i="1"/>
  <c r="F29" i="1"/>
  <c r="G29" i="1"/>
  <c r="H29" i="1"/>
  <c r="I29" i="1"/>
  <c r="J29" i="1"/>
  <c r="A29" i="1"/>
  <c r="B28" i="1"/>
  <c r="C28" i="1"/>
  <c r="D28" i="1"/>
  <c r="E28" i="1"/>
  <c r="F28" i="1"/>
  <c r="G28" i="1"/>
  <c r="H28" i="1"/>
  <c r="I28" i="1"/>
  <c r="J28" i="1"/>
  <c r="A28" i="1"/>
  <c r="D26" i="1"/>
  <c r="E26" i="1"/>
  <c r="F26" i="1"/>
  <c r="G26" i="1"/>
  <c r="H26" i="1"/>
  <c r="I26" i="1"/>
  <c r="J26" i="1"/>
  <c r="C26" i="1"/>
  <c r="B26" i="1"/>
  <c r="M4" i="1"/>
  <c r="B4" i="1"/>
  <c r="M2" i="1"/>
  <c r="B13" i="1"/>
  <c r="B12" i="1"/>
  <c r="B11" i="1"/>
  <c r="L4" i="1"/>
  <c r="K4" i="1"/>
  <c r="J4" i="1"/>
  <c r="I4" i="1"/>
  <c r="H4" i="1"/>
  <c r="G4" i="1"/>
  <c r="F4" i="1"/>
  <c r="E4" i="1"/>
  <c r="D4" i="1"/>
  <c r="C4" i="1"/>
  <c r="K2" i="1"/>
  <c r="L2" i="1" s="1"/>
  <c r="E2" i="1"/>
  <c r="F2" i="1"/>
  <c r="G2" i="1" s="1"/>
  <c r="H2" i="1" s="1"/>
  <c r="I2" i="1" s="1"/>
  <c r="J2" i="1" s="1"/>
  <c r="D2" i="1"/>
  <c r="C2" i="1"/>
</calcChain>
</file>

<file path=xl/sharedStrings.xml><?xml version="1.0" encoding="utf-8"?>
<sst xmlns="http://schemas.openxmlformats.org/spreadsheetml/2006/main" count="26" uniqueCount="23">
  <si>
    <t>卧式测Cu50</t>
    <phoneticPr fontId="1" type="noConversion"/>
  </si>
  <si>
    <t>温度</t>
    <phoneticPr fontId="1" type="noConversion"/>
  </si>
  <si>
    <t>Um/mV</t>
    <phoneticPr fontId="1" type="noConversion"/>
  </si>
  <si>
    <t>Rx/欧</t>
    <phoneticPr fontId="1" type="noConversion"/>
  </si>
  <si>
    <t>Us</t>
    <phoneticPr fontId="1" type="noConversion"/>
  </si>
  <si>
    <t>Ra</t>
    <phoneticPr fontId="1" type="noConversion"/>
  </si>
  <si>
    <t>Rb</t>
    <phoneticPr fontId="1" type="noConversion"/>
  </si>
  <si>
    <t>Rn=</t>
    <phoneticPr fontId="1" type="noConversion"/>
  </si>
  <si>
    <t>室温的Cu50</t>
    <phoneticPr fontId="1" type="noConversion"/>
  </si>
  <si>
    <t>室温</t>
    <phoneticPr fontId="1" type="noConversion"/>
  </si>
  <si>
    <t>Rn</t>
    <phoneticPr fontId="1" type="noConversion"/>
  </si>
  <si>
    <t>Us/V</t>
    <phoneticPr fontId="1" type="noConversion"/>
  </si>
  <si>
    <t>Rx</t>
    <phoneticPr fontId="1" type="noConversion"/>
  </si>
  <si>
    <t>R0</t>
    <phoneticPr fontId="1" type="noConversion"/>
  </si>
  <si>
    <t>α</t>
    <phoneticPr fontId="1" type="noConversion"/>
  </si>
  <si>
    <t>Rt</t>
    <phoneticPr fontId="1" type="noConversion"/>
  </si>
  <si>
    <t>误差</t>
    <phoneticPr fontId="1" type="noConversion"/>
  </si>
  <si>
    <t>平均值</t>
    <phoneticPr fontId="1" type="noConversion"/>
  </si>
  <si>
    <t>K</t>
    <phoneticPr fontId="1" type="noConversion"/>
  </si>
  <si>
    <t>U</t>
    <phoneticPr fontId="1" type="noConversion"/>
  </si>
  <si>
    <t>1/T</t>
    <phoneticPr fontId="1" type="noConversion"/>
  </si>
  <si>
    <t>LN</t>
    <phoneticPr fontId="1" type="noConversion"/>
  </si>
  <si>
    <t>拓展实验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</si>
</sst>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0181321084864388E-2"/>
                  <c:y val="1.603239410224551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Sheet1!$C$2:$L$2</c:f>
              <c:numCache>
                <c:formatCode>General</c:formatCode>
                <c:ptCount val="10"/>
                <c:pt idx="0">
                  <c:v>29.8</c:v>
                </c:pt>
                <c:pt idx="1">
                  <c:v>32.799999999999997</c:v>
                </c:pt>
                <c:pt idx="2">
                  <c:v>35.799999999999997</c:v>
                </c:pt>
                <c:pt idx="3">
                  <c:v>38.799999999999997</c:v>
                </c:pt>
                <c:pt idx="4">
                  <c:v>41.8</c:v>
                </c:pt>
                <c:pt idx="5">
                  <c:v>44.8</c:v>
                </c:pt>
                <c:pt idx="6">
                  <c:v>47.8</c:v>
                </c:pt>
                <c:pt idx="7">
                  <c:v>50.8</c:v>
                </c:pt>
                <c:pt idx="8">
                  <c:v>53.8</c:v>
                </c:pt>
                <c:pt idx="9">
                  <c:v>56.8</c:v>
                </c:pt>
              </c:numCache>
            </c:numRef>
          </c:xVal>
          <c:yVal>
            <c:numRef>
              <c:f>Sheet1!$C$4:$L$4</c:f>
              <c:numCache>
                <c:formatCode>General</c:formatCode>
                <c:ptCount val="10"/>
                <c:pt idx="0">
                  <c:v>56.846253502334889</c:v>
                </c:pt>
                <c:pt idx="1">
                  <c:v>57.511669112741828</c:v>
                </c:pt>
                <c:pt idx="2">
                  <c:v>58.156126751167449</c:v>
                </c:pt>
                <c:pt idx="3">
                  <c:v>58.795344896597733</c:v>
                </c:pt>
                <c:pt idx="4">
                  <c:v>59.434563042028017</c:v>
                </c:pt>
                <c:pt idx="5">
                  <c:v>60.079020680453638</c:v>
                </c:pt>
                <c:pt idx="6">
                  <c:v>60.68380787191461</c:v>
                </c:pt>
                <c:pt idx="7">
                  <c:v>61.299822548365576</c:v>
                </c:pt>
                <c:pt idx="8">
                  <c:v>61.890388258839224</c:v>
                </c:pt>
                <c:pt idx="9">
                  <c:v>62.519875917278185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C-4C73-A5DA-DE353E89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505279"/>
        <c:axId val="1537723887"/>
      </c:scatterChart>
      <c:valAx>
        <c:axId val="1541505279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t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8477668416447944"/>
              <c:y val="0.873660040304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723887"/>
        <c:crosses val="autoZero"/>
        <c:crossBetween val="midCat"/>
      </c:valAx>
      <c:valAx>
        <c:axId val="15377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1505279"/>
        <c:crosses val="autoZero"/>
        <c:crossBetween val="midCat"/>
        <c:majorUnit val="1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R(t)--T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1.5121609798775153E-2"/>
                  <c:y val="-0.189635826771653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Sheet1!$A$28:$J$28</c:f>
              <c:numCache>
                <c:formatCode>General</c:formatCode>
                <c:ptCount val="10"/>
                <c:pt idx="0">
                  <c:v>303.39999999999998</c:v>
                </c:pt>
                <c:pt idx="1">
                  <c:v>306.39999999999998</c:v>
                </c:pt>
                <c:pt idx="2">
                  <c:v>309.39999999999998</c:v>
                </c:pt>
                <c:pt idx="3">
                  <c:v>312.39999999999998</c:v>
                </c:pt>
                <c:pt idx="4">
                  <c:v>315.39999999999998</c:v>
                </c:pt>
                <c:pt idx="5">
                  <c:v>318.39999999999998</c:v>
                </c:pt>
                <c:pt idx="6">
                  <c:v>321.39999999999998</c:v>
                </c:pt>
                <c:pt idx="7">
                  <c:v>324.39999999999998</c:v>
                </c:pt>
                <c:pt idx="8">
                  <c:v>327.39999999999998</c:v>
                </c:pt>
                <c:pt idx="9">
                  <c:v>330.4</c:v>
                </c:pt>
              </c:numCache>
            </c:numRef>
          </c:xVal>
          <c:yVal>
            <c:numRef>
              <c:f>Sheet1!$A$29:$J$29</c:f>
              <c:numCache>
                <c:formatCode>General</c:formatCode>
                <c:ptCount val="10"/>
                <c:pt idx="0">
                  <c:v>2260.4771602200249</c:v>
                </c:pt>
                <c:pt idx="1">
                  <c:v>2021.3748508665874</c:v>
                </c:pt>
                <c:pt idx="2">
                  <c:v>1828.8582129924698</c:v>
                </c:pt>
                <c:pt idx="3">
                  <c:v>1648.274340008817</c:v>
                </c:pt>
                <c:pt idx="4">
                  <c:v>1474.934783052033</c:v>
                </c:pt>
                <c:pt idx="5">
                  <c:v>1337.3312324404772</c:v>
                </c:pt>
                <c:pt idx="6">
                  <c:v>1208.1184550927412</c:v>
                </c:pt>
                <c:pt idx="7">
                  <c:v>1088.8971518441915</c:v>
                </c:pt>
                <c:pt idx="8">
                  <c:v>983.1775498093109</c:v>
                </c:pt>
                <c:pt idx="9">
                  <c:v>888.23417007700937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D-49C1-895E-9732F6AB5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20944"/>
        <c:axId val="161418448"/>
      </c:scatterChart>
      <c:valAx>
        <c:axId val="1614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1/T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18448"/>
        <c:crosses val="autoZero"/>
        <c:crossBetween val="midCat"/>
      </c:valAx>
      <c:valAx>
        <c:axId val="1614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R(t)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41514289880431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8937007874018"/>
          <c:y val="7.8703703703703706E-2"/>
          <c:w val="0.80283573928258967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141076115485559E-2"/>
                  <c:y val="2.77777777777777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Sheet1!$B$30:$J$30</c:f>
              <c:numCache>
                <c:formatCode>General</c:formatCode>
                <c:ptCount val="9"/>
                <c:pt idx="0">
                  <c:v>3.2637075718015668E-3</c:v>
                </c:pt>
                <c:pt idx="1">
                  <c:v>3.2320620555914676E-3</c:v>
                </c:pt>
                <c:pt idx="2">
                  <c:v>3.2010243277848915E-3</c:v>
                </c:pt>
                <c:pt idx="3">
                  <c:v>3.1705770450221942E-3</c:v>
                </c:pt>
                <c:pt idx="4">
                  <c:v>3.1407035175879399E-3</c:v>
                </c:pt>
                <c:pt idx="5">
                  <c:v>3.1113876789047919E-3</c:v>
                </c:pt>
                <c:pt idx="6">
                  <c:v>3.0826140567200987E-3</c:v>
                </c:pt>
                <c:pt idx="7">
                  <c:v>3.0543677458766036E-3</c:v>
                </c:pt>
                <c:pt idx="8">
                  <c:v>3.0266343825665863E-3</c:v>
                </c:pt>
              </c:numCache>
            </c:numRef>
          </c:xVal>
          <c:yVal>
            <c:numRef>
              <c:f>Sheet1!$B$31:$J$31</c:f>
              <c:numCache>
                <c:formatCode>General</c:formatCode>
                <c:ptCount val="9"/>
                <c:pt idx="0">
                  <c:v>7.6115331781199034</c:v>
                </c:pt>
                <c:pt idx="1">
                  <c:v>7.5114471237852936</c:v>
                </c:pt>
                <c:pt idx="2">
                  <c:v>7.407484165067034</c:v>
                </c:pt>
                <c:pt idx="3">
                  <c:v>7.296369052916436</c:v>
                </c:pt>
                <c:pt idx="4">
                  <c:v>7.1984312894557103</c:v>
                </c:pt>
                <c:pt idx="5">
                  <c:v>7.0968194325389122</c:v>
                </c:pt>
                <c:pt idx="6">
                  <c:v>6.9929206757219911</c:v>
                </c:pt>
                <c:pt idx="7">
                  <c:v>6.8907897241926257</c:v>
                </c:pt>
                <c:pt idx="8">
                  <c:v>6.7892354132697843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A-499F-A00E-04F739BF3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932416"/>
        <c:axId val="1255932832"/>
      </c:scatterChart>
      <c:valAx>
        <c:axId val="12559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5932832"/>
        <c:crosses val="autoZero"/>
        <c:crossBetween val="midCat"/>
      </c:valAx>
      <c:valAx>
        <c:axId val="12559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ln(Rx)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593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192881</xdr:colOff>
      <xdr:row>1</xdr:row>
      <xdr:rowOff>61913</xdr:rowOff>
    </xdr:from>
    <xdr:to>
      <xdr:col>21</xdr:col>
      <xdr:colOff>230981</xdr:colOff>
      <xdr:row>17</xdr:row>
      <xdr:rowOff>11906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3D1AA46-A531-4F91-BB19-6F95EEA1B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107156</xdr:colOff>
      <xdr:row>8</xdr:row>
      <xdr:rowOff>30956</xdr:rowOff>
    </xdr:from>
    <xdr:to>
      <xdr:col>18</xdr:col>
      <xdr:colOff>145256</xdr:colOff>
      <xdr:row>23</xdr:row>
      <xdr:rowOff>130968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919784-C33E-41A7-8F68-ED923FE77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631031</xdr:colOff>
      <xdr:row>23</xdr:row>
      <xdr:rowOff>159543</xdr:rowOff>
    </xdr:from>
    <xdr:to>
      <xdr:col>18</xdr:col>
      <xdr:colOff>21431</xdr:colOff>
      <xdr:row>39</xdr:row>
      <xdr:rowOff>83343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9529094-7566-4EAB-89BC-52EA13D75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F77E-D710-4FCD-89CC-E3A46BA230FF}">
  <dimension ref="A1:M31"/>
  <sheetViews>
    <sheetView tabSelected="1" workbookViewId="0">
      <selection activeCell="D16" sqref="D16"/>
    </sheetView>
  </sheetViews>
  <sheetFormatPr defaultRowHeight="13.9" x14ac:dyDescent="0.4"/>
  <sheetData>
    <row r="1" spans="1:13" x14ac:dyDescent="0.4">
      <c r="A1" t="s">
        <v>0</v>
      </c>
      <c r="C1" t="s">
        <v>4</v>
      </c>
      <c r="D1">
        <v>2.9980000000000002</v>
      </c>
      <c r="F1" t="s">
        <v>5</v>
      </c>
      <c r="G1" t="s">
        <v>6</v>
      </c>
      <c r="H1">
        <v>1000</v>
      </c>
      <c r="J1" t="s">
        <v>7</v>
      </c>
      <c r="K1">
        <v>56.1</v>
      </c>
      <c r="M1" t="s">
        <v>17</v>
      </c>
    </row>
    <row r="2" spans="1:13" x14ac:dyDescent="0.4">
      <c r="A2" t="s">
        <v>1</v>
      </c>
      <c r="B2">
        <v>26.8</v>
      </c>
      <c r="C2">
        <f>B2+3</f>
        <v>29.8</v>
      </c>
      <c r="D2">
        <f>C2+3</f>
        <v>32.799999999999997</v>
      </c>
      <c r="E2">
        <f t="shared" ref="E2:J2" si="0">D2+3</f>
        <v>35.799999999999997</v>
      </c>
      <c r="F2">
        <f t="shared" si="0"/>
        <v>38.799999999999997</v>
      </c>
      <c r="G2">
        <f t="shared" si="0"/>
        <v>41.8</v>
      </c>
      <c r="H2">
        <f t="shared" si="0"/>
        <v>44.8</v>
      </c>
      <c r="I2">
        <f t="shared" si="0"/>
        <v>47.8</v>
      </c>
      <c r="J2">
        <f t="shared" si="0"/>
        <v>50.8</v>
      </c>
      <c r="K2">
        <f>J2+3</f>
        <v>53.8</v>
      </c>
      <c r="L2">
        <f>K2+3</f>
        <v>56.8</v>
      </c>
      <c r="M2">
        <f>AVERAGE(B2:L2)</f>
        <v>41.800000000000004</v>
      </c>
    </row>
    <row r="3" spans="1:13" x14ac:dyDescent="0.4">
      <c r="A3" t="s">
        <v>2</v>
      </c>
      <c r="B3">
        <v>0.5</v>
      </c>
      <c r="C3">
        <v>9.9700000000000006</v>
      </c>
      <c r="D3">
        <v>18.86</v>
      </c>
      <c r="E3">
        <v>27.47</v>
      </c>
      <c r="F3">
        <v>36.01</v>
      </c>
      <c r="G3">
        <v>44.55</v>
      </c>
      <c r="H3">
        <v>53.16</v>
      </c>
      <c r="I3">
        <v>61.24</v>
      </c>
      <c r="J3">
        <v>69.47</v>
      </c>
      <c r="K3">
        <v>77.36</v>
      </c>
      <c r="L3">
        <v>85.77</v>
      </c>
    </row>
    <row r="4" spans="1:13" x14ac:dyDescent="0.4">
      <c r="A4" t="s">
        <v>3</v>
      </c>
      <c r="B4">
        <f>K1+(4*K1*B3*0.001)/D1</f>
        <v>56.137424949966643</v>
      </c>
      <c r="C4">
        <f>K1+(4*K1*C3*0.001)/D1</f>
        <v>56.846253502334889</v>
      </c>
      <c r="D4">
        <f>K1+(4*K1*D3*0.001)/D1</f>
        <v>57.511669112741828</v>
      </c>
      <c r="E4">
        <f>K1+(4*K1*E3*0.001)/D1</f>
        <v>58.156126751167449</v>
      </c>
      <c r="F4">
        <f>K1+(4*K1*F3*0.001)/D1</f>
        <v>58.795344896597733</v>
      </c>
      <c r="G4">
        <f>K1+(4*K1*G3*0.001)/D1</f>
        <v>59.434563042028017</v>
      </c>
      <c r="H4">
        <f>K1+(4*K1*H3*0.001)/D1</f>
        <v>60.079020680453638</v>
      </c>
      <c r="I4">
        <f>K1+(4*K1*I3*0.001)/D1</f>
        <v>60.68380787191461</v>
      </c>
      <c r="J4">
        <f>K1+(4*K1*J3*0.001)/D1</f>
        <v>61.299822548365576</v>
      </c>
      <c r="K4">
        <f>K1+(4*K1*K3*0.001)/D1</f>
        <v>61.890388258839224</v>
      </c>
      <c r="L4">
        <f>K1+(4*K1*L3*0.001)/D1</f>
        <v>62.519875917278185</v>
      </c>
      <c r="M4">
        <f>AVERAGE(B4:L4)</f>
        <v>59.395845230153441</v>
      </c>
    </row>
    <row r="8" spans="1:13" x14ac:dyDescent="0.4">
      <c r="A8" t="s">
        <v>8</v>
      </c>
    </row>
    <row r="9" spans="1:13" x14ac:dyDescent="0.4">
      <c r="A9" t="s">
        <v>9</v>
      </c>
      <c r="B9" t="s">
        <v>5</v>
      </c>
      <c r="C9" t="s">
        <v>6</v>
      </c>
      <c r="D9" t="s">
        <v>10</v>
      </c>
      <c r="F9" t="s">
        <v>11</v>
      </c>
      <c r="H9" t="s">
        <v>13</v>
      </c>
      <c r="J9" t="s">
        <v>14</v>
      </c>
    </row>
    <row r="10" spans="1:13" x14ac:dyDescent="0.4">
      <c r="A10">
        <v>26.9</v>
      </c>
      <c r="B10">
        <v>1000</v>
      </c>
      <c r="C10">
        <v>5000</v>
      </c>
      <c r="D10">
        <v>280.3</v>
      </c>
      <c r="F10">
        <v>2.9990000000000001</v>
      </c>
      <c r="H10">
        <v>50</v>
      </c>
      <c r="J10">
        <v>4.28E-3</v>
      </c>
    </row>
    <row r="11" spans="1:13" x14ac:dyDescent="0.4">
      <c r="A11" t="s">
        <v>12</v>
      </c>
      <c r="B11">
        <f>(B10/C10)*D10</f>
        <v>56.06</v>
      </c>
    </row>
    <row r="12" spans="1:13" x14ac:dyDescent="0.4">
      <c r="A12" t="s">
        <v>15</v>
      </c>
      <c r="B12">
        <f>H10*(1+J10*A10)</f>
        <v>55.756599999999999</v>
      </c>
    </row>
    <row r="13" spans="1:13" x14ac:dyDescent="0.4">
      <c r="A13" t="s">
        <v>16</v>
      </c>
      <c r="B13">
        <f>ABS(B11-B12)/B12*100</f>
        <v>0.54415082698730455</v>
      </c>
    </row>
    <row r="24" spans="1:11" x14ac:dyDescent="0.4">
      <c r="B24" t="s">
        <v>22</v>
      </c>
    </row>
    <row r="25" spans="1:11" x14ac:dyDescent="0.4">
      <c r="J25">
        <v>10</v>
      </c>
    </row>
    <row r="26" spans="1:11" x14ac:dyDescent="0.4">
      <c r="A26">
        <v>30.4</v>
      </c>
      <c r="B26">
        <f>A26+3</f>
        <v>33.4</v>
      </c>
      <c r="C26">
        <f>B26+3</f>
        <v>36.4</v>
      </c>
      <c r="D26">
        <f t="shared" ref="D26:J26" si="1">C26+3</f>
        <v>39.4</v>
      </c>
      <c r="E26">
        <f t="shared" si="1"/>
        <v>42.4</v>
      </c>
      <c r="F26">
        <f t="shared" si="1"/>
        <v>45.4</v>
      </c>
      <c r="G26">
        <f t="shared" si="1"/>
        <v>48.4</v>
      </c>
      <c r="H26">
        <f t="shared" si="1"/>
        <v>51.4</v>
      </c>
      <c r="I26">
        <f t="shared" si="1"/>
        <v>54.4</v>
      </c>
      <c r="J26">
        <f t="shared" si="1"/>
        <v>57.4</v>
      </c>
    </row>
    <row r="27" spans="1:11" x14ac:dyDescent="0.4">
      <c r="A27">
        <v>-11.97</v>
      </c>
      <c r="B27">
        <v>-26.29</v>
      </c>
      <c r="C27">
        <v>-40.4</v>
      </c>
      <c r="D27">
        <v>-56.46</v>
      </c>
      <c r="E27">
        <v>-75.34</v>
      </c>
      <c r="F27">
        <v>-93.57</v>
      </c>
      <c r="G27">
        <v>-114.18</v>
      </c>
      <c r="H27">
        <v>-137.16999999999999</v>
      </c>
      <c r="I27">
        <v>-161.79</v>
      </c>
      <c r="J27">
        <v>-188.39</v>
      </c>
      <c r="K27" t="s">
        <v>19</v>
      </c>
    </row>
    <row r="28" spans="1:11" x14ac:dyDescent="0.4">
      <c r="A28">
        <f>273+A26</f>
        <v>303.39999999999998</v>
      </c>
      <c r="B28">
        <f t="shared" ref="B28:J28" si="2">273+B26</f>
        <v>306.39999999999998</v>
      </c>
      <c r="C28">
        <f t="shared" si="2"/>
        <v>309.39999999999998</v>
      </c>
      <c r="D28">
        <f t="shared" si="2"/>
        <v>312.39999999999998</v>
      </c>
      <c r="E28">
        <f t="shared" si="2"/>
        <v>315.39999999999998</v>
      </c>
      <c r="F28">
        <f t="shared" si="2"/>
        <v>318.39999999999998</v>
      </c>
      <c r="G28">
        <f t="shared" si="2"/>
        <v>321.39999999999998</v>
      </c>
      <c r="H28">
        <f t="shared" si="2"/>
        <v>324.39999999999998</v>
      </c>
      <c r="I28">
        <f t="shared" si="2"/>
        <v>327.39999999999998</v>
      </c>
      <c r="J28">
        <f t="shared" si="2"/>
        <v>330.4</v>
      </c>
      <c r="K28" t="s">
        <v>18</v>
      </c>
    </row>
    <row r="29" spans="1:11" x14ac:dyDescent="0.4">
      <c r="A29">
        <f>2506+(A27*0.001*(100+2506)*(100+2506))/(100*2.999-2606*(A27*0.001))</f>
        <v>2260.4771602200249</v>
      </c>
      <c r="B29">
        <f t="shared" ref="B29:J29" si="3">2506+(B27*0.001*(100+2506)*(100+2506))/(100*2.999-2606*(B27*0.001))</f>
        <v>2021.3748508665874</v>
      </c>
      <c r="C29">
        <f t="shared" si="3"/>
        <v>1828.8582129924698</v>
      </c>
      <c r="D29">
        <f t="shared" si="3"/>
        <v>1648.274340008817</v>
      </c>
      <c r="E29">
        <f t="shared" si="3"/>
        <v>1474.934783052033</v>
      </c>
      <c r="F29">
        <f t="shared" si="3"/>
        <v>1337.3312324404772</v>
      </c>
      <c r="G29">
        <f t="shared" si="3"/>
        <v>1208.1184550927412</v>
      </c>
      <c r="H29">
        <f t="shared" si="3"/>
        <v>1088.8971518441915</v>
      </c>
      <c r="I29">
        <f t="shared" si="3"/>
        <v>983.1775498093109</v>
      </c>
      <c r="J29">
        <f t="shared" si="3"/>
        <v>888.23417007700937</v>
      </c>
      <c r="K29" t="s">
        <v>12</v>
      </c>
    </row>
    <row r="30" spans="1:11" x14ac:dyDescent="0.4">
      <c r="A30">
        <f>1/A28</f>
        <v>3.2959789057350037E-3</v>
      </c>
      <c r="B30">
        <f t="shared" ref="B30:J30" si="4">1/B28</f>
        <v>3.2637075718015668E-3</v>
      </c>
      <c r="C30">
        <f t="shared" si="4"/>
        <v>3.2320620555914676E-3</v>
      </c>
      <c r="D30">
        <f t="shared" si="4"/>
        <v>3.2010243277848915E-3</v>
      </c>
      <c r="E30">
        <f t="shared" si="4"/>
        <v>3.1705770450221942E-3</v>
      </c>
      <c r="F30">
        <f t="shared" si="4"/>
        <v>3.1407035175879399E-3</v>
      </c>
      <c r="G30">
        <f t="shared" si="4"/>
        <v>3.1113876789047919E-3</v>
      </c>
      <c r="H30">
        <f t="shared" si="4"/>
        <v>3.0826140567200987E-3</v>
      </c>
      <c r="I30">
        <f t="shared" si="4"/>
        <v>3.0543677458766036E-3</v>
      </c>
      <c r="J30">
        <f t="shared" si="4"/>
        <v>3.0266343825665863E-3</v>
      </c>
      <c r="K30" t="s">
        <v>20</v>
      </c>
    </row>
    <row r="31" spans="1:11" x14ac:dyDescent="0.4">
      <c r="A31">
        <f>LN(A29)</f>
        <v>7.7233312028216492</v>
      </c>
      <c r="B31">
        <f t="shared" ref="B31:J31" si="5">LN(B29)</f>
        <v>7.6115331781199034</v>
      </c>
      <c r="C31">
        <f t="shared" si="5"/>
        <v>7.5114471237852936</v>
      </c>
      <c r="D31">
        <f t="shared" si="5"/>
        <v>7.407484165067034</v>
      </c>
      <c r="E31">
        <f t="shared" si="5"/>
        <v>7.296369052916436</v>
      </c>
      <c r="F31">
        <f t="shared" si="5"/>
        <v>7.1984312894557103</v>
      </c>
      <c r="G31">
        <f t="shared" si="5"/>
        <v>7.0968194325389122</v>
      </c>
      <c r="H31">
        <f t="shared" si="5"/>
        <v>6.9929206757219911</v>
      </c>
      <c r="I31">
        <f t="shared" si="5"/>
        <v>6.8907897241926257</v>
      </c>
      <c r="J31">
        <f t="shared" si="5"/>
        <v>6.7892354132697843</v>
      </c>
      <c r="K31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煜轩 单</dc:creator>
  <cp:lastModifiedBy>煜轩 单</cp:lastModifiedBy>
  <dcterms:created xsi:type="dcterms:W3CDTF">2024-04-24T14:25:55Z</dcterms:created>
  <dcterms:modified xsi:type="dcterms:W3CDTF">2024-04-26T10:44:37Z</dcterms:modified>
</cp:coreProperties>
</file>