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marineinstitute-my.sharepoint.com/personal/sa04ts_sams_ac_uk/Documents/Projects/fishCircadianTemps/data/"/>
    </mc:Choice>
  </mc:AlternateContent>
  <xr:revisionPtr revIDLastSave="5" documentId="13_ncr:1_{C3FFA5A8-3764-4A17-A1E9-90A7A127B1F0}" xr6:coauthVersionLast="47" xr6:coauthVersionMax="47" xr10:uidLastSave="{1936F7AE-0FF9-4A62-BF74-9D6E1CB17A74}"/>
  <bookViews>
    <workbookView xWindow="1170" yWindow="780" windowWidth="24945" windowHeight="14970" activeTab="1" xr2:uid="{96D125D2-AC60-44E5-B74F-DEA071D91B45}"/>
  </bookViews>
  <sheets>
    <sheet name="Table1" sheetId="1" r:id="rId1"/>
    <sheet name="tilapia" sheetId="2" r:id="rId2"/>
    <sheet name="ZF Control" sheetId="3" r:id="rId3"/>
    <sheet name="ZF Experi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3" l="1"/>
  <c r="B23" i="3"/>
  <c r="U51" i="2" l="1"/>
  <c r="T51" i="2"/>
  <c r="S51" i="2"/>
  <c r="R51" i="2"/>
  <c r="U50" i="2"/>
  <c r="T50" i="2"/>
  <c r="S50" i="2"/>
  <c r="R50" i="2"/>
  <c r="Q50" i="2"/>
  <c r="Q51" i="2"/>
  <c r="B32" i="3"/>
  <c r="F72" i="4"/>
  <c r="E72" i="4"/>
  <c r="D72" i="4"/>
  <c r="C72" i="4"/>
  <c r="B72" i="4"/>
  <c r="F71" i="4"/>
  <c r="E71" i="4"/>
  <c r="D71" i="4"/>
  <c r="C71" i="4"/>
  <c r="B71" i="4"/>
  <c r="G70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G56" i="4"/>
  <c r="F56" i="4"/>
  <c r="E56" i="4"/>
  <c r="D56" i="4"/>
  <c r="C56" i="4"/>
  <c r="B56" i="4"/>
  <c r="F55" i="4"/>
  <c r="E55" i="4"/>
  <c r="D55" i="4"/>
  <c r="C55" i="4"/>
  <c r="B55" i="4"/>
  <c r="G55" i="4" s="1"/>
  <c r="G54" i="4"/>
  <c r="F54" i="4"/>
  <c r="E54" i="4"/>
  <c r="D54" i="4"/>
  <c r="C54" i="4"/>
  <c r="B54" i="4"/>
  <c r="F53" i="4"/>
  <c r="E53" i="4"/>
  <c r="D53" i="4"/>
  <c r="C53" i="4"/>
  <c r="B53" i="4"/>
  <c r="G53" i="4" s="1"/>
  <c r="G52" i="4"/>
  <c r="F52" i="4"/>
  <c r="E52" i="4"/>
  <c r="D52" i="4"/>
  <c r="C52" i="4"/>
  <c r="B52" i="4"/>
  <c r="F51" i="4"/>
  <c r="E51" i="4"/>
  <c r="D51" i="4"/>
  <c r="C51" i="4"/>
  <c r="B51" i="4"/>
  <c r="G51" i="4" s="1"/>
  <c r="G50" i="4"/>
  <c r="F50" i="4"/>
  <c r="E50" i="4"/>
  <c r="D50" i="4"/>
  <c r="C50" i="4"/>
  <c r="B50" i="4"/>
  <c r="F49" i="4"/>
  <c r="E49" i="4"/>
  <c r="D49" i="4"/>
  <c r="C49" i="4"/>
  <c r="B49" i="4"/>
  <c r="G49" i="4" s="1"/>
  <c r="G48" i="4"/>
  <c r="F48" i="4"/>
  <c r="E48" i="4"/>
  <c r="D48" i="4"/>
  <c r="C48" i="4"/>
  <c r="B48" i="4"/>
  <c r="F47" i="4"/>
  <c r="E47" i="4"/>
  <c r="D47" i="4"/>
  <c r="C47" i="4"/>
  <c r="B47" i="4"/>
  <c r="G47" i="4" s="1"/>
  <c r="G46" i="4"/>
  <c r="F46" i="4"/>
  <c r="E46" i="4"/>
  <c r="D46" i="4"/>
  <c r="C46" i="4"/>
  <c r="B46" i="4"/>
  <c r="F45" i="4"/>
  <c r="E45" i="4"/>
  <c r="D45" i="4"/>
  <c r="C45" i="4"/>
  <c r="B45" i="4"/>
  <c r="G45" i="4" s="1"/>
  <c r="G44" i="4"/>
  <c r="F44" i="4"/>
  <c r="F58" i="4" s="1"/>
  <c r="E44" i="4"/>
  <c r="E58" i="4" s="1"/>
  <c r="D44" i="4"/>
  <c r="D58" i="4" s="1"/>
  <c r="C44" i="4"/>
  <c r="C58" i="4" s="1"/>
  <c r="B44" i="4"/>
  <c r="G42" i="4"/>
  <c r="G41" i="4"/>
  <c r="G40" i="4"/>
  <c r="G39" i="4"/>
  <c r="G38" i="4"/>
  <c r="G37" i="4"/>
  <c r="G36" i="4"/>
  <c r="G66" i="4" s="1"/>
  <c r="G35" i="4"/>
  <c r="G34" i="4"/>
  <c r="G33" i="4"/>
  <c r="G32" i="4"/>
  <c r="G31" i="4"/>
  <c r="G30" i="4"/>
  <c r="G28" i="4"/>
  <c r="G27" i="4"/>
  <c r="G26" i="4"/>
  <c r="G25" i="4"/>
  <c r="G24" i="4"/>
  <c r="G23" i="4"/>
  <c r="G22" i="4"/>
  <c r="G21" i="4"/>
  <c r="G20" i="4"/>
  <c r="G19" i="4"/>
  <c r="G18" i="4"/>
  <c r="G17" i="4"/>
  <c r="G61" i="4" s="1"/>
  <c r="G16" i="4"/>
  <c r="G14" i="4"/>
  <c r="G13" i="4"/>
  <c r="G71" i="4" s="1"/>
  <c r="G12" i="4"/>
  <c r="G11" i="4"/>
  <c r="G69" i="4" s="1"/>
  <c r="G10" i="4"/>
  <c r="G68" i="4" s="1"/>
  <c r="G9" i="4"/>
  <c r="G67" i="4" s="1"/>
  <c r="G8" i="4"/>
  <c r="G7" i="4"/>
  <c r="G65" i="4" s="1"/>
  <c r="G6" i="4"/>
  <c r="G64" i="4" s="1"/>
  <c r="G5" i="4"/>
  <c r="G63" i="4" s="1"/>
  <c r="G4" i="4"/>
  <c r="G62" i="4" s="1"/>
  <c r="G3" i="4"/>
  <c r="G2" i="4"/>
  <c r="G72" i="4" l="1"/>
  <c r="G60" i="4"/>
  <c r="B58" i="4"/>
  <c r="G57" i="4"/>
  <c r="G58" i="4"/>
  <c r="C57" i="4"/>
  <c r="B57" i="4"/>
  <c r="D57" i="4"/>
  <c r="E57" i="4"/>
  <c r="F57" i="4"/>
  <c r="I43" i="2" l="1"/>
  <c r="J43" i="2"/>
  <c r="K43" i="2"/>
  <c r="L43" i="2"/>
  <c r="M43" i="2"/>
  <c r="N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F37" i="3" l="1"/>
  <c r="D37" i="3"/>
  <c r="B37" i="3"/>
  <c r="F36" i="3"/>
  <c r="D36" i="3"/>
  <c r="B36" i="3"/>
  <c r="F35" i="3"/>
  <c r="D35" i="3"/>
  <c r="B35" i="3"/>
  <c r="F34" i="3"/>
  <c r="D34" i="3"/>
  <c r="B34" i="3"/>
  <c r="F33" i="3"/>
  <c r="D33" i="3"/>
  <c r="B33" i="3"/>
  <c r="F32" i="3"/>
  <c r="D32" i="3"/>
  <c r="F28" i="3"/>
  <c r="D28" i="3"/>
  <c r="F27" i="3"/>
  <c r="D27" i="3"/>
  <c r="B27" i="3"/>
  <c r="F26" i="3"/>
  <c r="D26" i="3"/>
  <c r="B26" i="3"/>
  <c r="F25" i="3"/>
  <c r="D25" i="3"/>
  <c r="B25" i="3"/>
  <c r="F24" i="3"/>
  <c r="D24" i="3"/>
  <c r="B24" i="3"/>
  <c r="F23" i="3"/>
  <c r="D23" i="3"/>
  <c r="G21" i="3"/>
  <c r="G20" i="3"/>
  <c r="G19" i="3"/>
  <c r="G18" i="3"/>
  <c r="G17" i="3"/>
  <c r="G16" i="3"/>
  <c r="G14" i="3"/>
  <c r="G13" i="3"/>
  <c r="G12" i="3"/>
  <c r="G11" i="3"/>
  <c r="G10" i="3"/>
  <c r="G9" i="3"/>
  <c r="E37" i="3"/>
  <c r="E36" i="3"/>
  <c r="C36" i="3"/>
  <c r="E35" i="3"/>
  <c r="G5" i="3"/>
  <c r="E34" i="3"/>
  <c r="G4" i="3"/>
  <c r="E33" i="3"/>
  <c r="C33" i="3"/>
  <c r="E32" i="3"/>
  <c r="G2" i="3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G42" i="2"/>
  <c r="G41" i="2"/>
  <c r="G40" i="2"/>
  <c r="G39" i="2"/>
  <c r="G36" i="2"/>
  <c r="G35" i="2"/>
  <c r="G34" i="2"/>
  <c r="G33" i="2"/>
  <c r="G30" i="2"/>
  <c r="G17" i="2"/>
  <c r="G23" i="2"/>
  <c r="G16" i="2"/>
  <c r="G18" i="2"/>
  <c r="G22" i="2"/>
  <c r="G24" i="2"/>
  <c r="G28" i="2"/>
  <c r="G20" i="2"/>
  <c r="G21" i="2"/>
  <c r="G26" i="2"/>
  <c r="G27" i="2"/>
  <c r="D30" i="3" l="1"/>
  <c r="F30" i="3"/>
  <c r="G37" i="3"/>
  <c r="G32" i="3"/>
  <c r="G34" i="3"/>
  <c r="B29" i="3"/>
  <c r="B30" i="3"/>
  <c r="G32" i="2"/>
  <c r="G38" i="2"/>
  <c r="G31" i="2"/>
  <c r="G37" i="2"/>
  <c r="G19" i="2"/>
  <c r="G25" i="2"/>
  <c r="F58" i="2"/>
  <c r="F57" i="2"/>
  <c r="G35" i="3"/>
  <c r="D29" i="3"/>
  <c r="G3" i="3"/>
  <c r="G33" i="3" s="1"/>
  <c r="G6" i="3"/>
  <c r="G36" i="3" s="1"/>
  <c r="C23" i="3"/>
  <c r="C24" i="3"/>
  <c r="C25" i="3"/>
  <c r="C26" i="3"/>
  <c r="C27" i="3"/>
  <c r="C28" i="3"/>
  <c r="C32" i="3"/>
  <c r="C34" i="3"/>
  <c r="C35" i="3"/>
  <c r="C37" i="3"/>
  <c r="E23" i="3"/>
  <c r="E24" i="3"/>
  <c r="E25" i="3"/>
  <c r="E26" i="3"/>
  <c r="E27" i="3"/>
  <c r="E28" i="3"/>
  <c r="F29" i="3"/>
  <c r="E30" i="3" l="1"/>
  <c r="C30" i="3"/>
  <c r="G28" i="3"/>
  <c r="G25" i="3"/>
  <c r="G23" i="3"/>
  <c r="G24" i="3"/>
  <c r="G27" i="3"/>
  <c r="G26" i="3"/>
  <c r="C29" i="3"/>
  <c r="E29" i="3"/>
  <c r="G30" i="3" l="1"/>
  <c r="G29" i="3"/>
  <c r="B60" i="2"/>
  <c r="B44" i="2"/>
  <c r="B67" i="2"/>
  <c r="B61" i="2"/>
  <c r="B68" i="2"/>
  <c r="B66" i="2"/>
  <c r="B69" i="2"/>
  <c r="B64" i="2"/>
  <c r="B70" i="2"/>
  <c r="B72" i="2"/>
  <c r="B62" i="2"/>
  <c r="B65" i="2"/>
  <c r="B71" i="2"/>
  <c r="B55" i="2"/>
  <c r="D70" i="2"/>
  <c r="B54" i="2"/>
  <c r="B51" i="2"/>
  <c r="G11" i="2"/>
  <c r="G69" i="2" s="1"/>
  <c r="B53" i="2"/>
  <c r="B50" i="2"/>
  <c r="B63" i="2"/>
  <c r="D60" i="2"/>
  <c r="D51" i="2"/>
  <c r="D47" i="2"/>
  <c r="B47" i="2"/>
  <c r="B46" i="2"/>
  <c r="D72" i="2"/>
  <c r="C72" i="2"/>
  <c r="B56" i="2"/>
  <c r="D68" i="2"/>
  <c r="B52" i="2"/>
  <c r="D64" i="2"/>
  <c r="B48" i="2"/>
  <c r="B49" i="2"/>
  <c r="D62" i="2"/>
  <c r="D45" i="2"/>
  <c r="C45" i="2"/>
  <c r="B45" i="2"/>
  <c r="D55" i="2"/>
  <c r="B57" i="2" l="1"/>
  <c r="C52" i="2"/>
  <c r="E49" i="2"/>
  <c r="E65" i="2"/>
  <c r="E66" i="2"/>
  <c r="E50" i="2"/>
  <c r="E69" i="2"/>
  <c r="E53" i="2"/>
  <c r="C47" i="2"/>
  <c r="D46" i="2"/>
  <c r="G3" i="2"/>
  <c r="G61" i="2" s="1"/>
  <c r="C61" i="2"/>
  <c r="D61" i="2"/>
  <c r="D56" i="2"/>
  <c r="D71" i="2"/>
  <c r="D53" i="2"/>
  <c r="D65" i="2"/>
  <c r="D52" i="2"/>
  <c r="C63" i="2"/>
  <c r="C53" i="2"/>
  <c r="D69" i="2"/>
  <c r="D49" i="2"/>
  <c r="D66" i="2"/>
  <c r="C69" i="2"/>
  <c r="D48" i="2"/>
  <c r="D54" i="2"/>
  <c r="D63" i="2"/>
  <c r="G14" i="2"/>
  <c r="G72" i="2" s="1"/>
  <c r="D50" i="2"/>
  <c r="D67" i="2"/>
  <c r="B58" i="2"/>
  <c r="C56" i="2"/>
  <c r="D44" i="2"/>
  <c r="C68" i="2" l="1"/>
  <c r="G2" i="2"/>
  <c r="G60" i="2" s="1"/>
  <c r="D58" i="2"/>
  <c r="D57" i="2"/>
  <c r="C44" i="2"/>
  <c r="C60" i="2"/>
  <c r="E72" i="2"/>
  <c r="E56" i="2"/>
  <c r="G56" i="2" s="1"/>
  <c r="E60" i="2"/>
  <c r="E44" i="2"/>
  <c r="E47" i="2"/>
  <c r="G47" i="2" s="1"/>
  <c r="E63" i="2"/>
  <c r="G53" i="2"/>
  <c r="C49" i="2"/>
  <c r="G49" i="2" s="1"/>
  <c r="C65" i="2"/>
  <c r="G7" i="2"/>
  <c r="G65" i="2" s="1"/>
  <c r="E70" i="2"/>
  <c r="E54" i="2"/>
  <c r="C66" i="2"/>
  <c r="G8" i="2"/>
  <c r="G66" i="2" s="1"/>
  <c r="C50" i="2"/>
  <c r="G50" i="2" s="1"/>
  <c r="C51" i="2"/>
  <c r="C67" i="2"/>
  <c r="G9" i="2"/>
  <c r="G67" i="2" s="1"/>
  <c r="E51" i="2"/>
  <c r="E67" i="2"/>
  <c r="G6" i="2"/>
  <c r="G64" i="2" s="1"/>
  <c r="C64" i="2"/>
  <c r="C48" i="2"/>
  <c r="E48" i="2"/>
  <c r="E64" i="2"/>
  <c r="E46" i="2"/>
  <c r="E62" i="2"/>
  <c r="C55" i="2"/>
  <c r="C71" i="2"/>
  <c r="G13" i="2"/>
  <c r="G71" i="2" s="1"/>
  <c r="E52" i="2"/>
  <c r="G52" i="2" s="1"/>
  <c r="G10" i="2"/>
  <c r="G68" i="2" s="1"/>
  <c r="E68" i="2"/>
  <c r="E55" i="2"/>
  <c r="E71" i="2"/>
  <c r="C62" i="2"/>
  <c r="C46" i="2"/>
  <c r="G4" i="2"/>
  <c r="G62" i="2" s="1"/>
  <c r="C54" i="2"/>
  <c r="C70" i="2"/>
  <c r="G12" i="2"/>
  <c r="G70" i="2" s="1"/>
  <c r="E61" i="2"/>
  <c r="E45" i="2"/>
  <c r="G45" i="2" s="1"/>
  <c r="G5" i="2"/>
  <c r="G63" i="2" s="1"/>
  <c r="G46" i="2" l="1"/>
  <c r="G48" i="2"/>
  <c r="G55" i="2"/>
  <c r="G51" i="2"/>
  <c r="E58" i="2"/>
  <c r="E57" i="2"/>
  <c r="G54" i="2"/>
  <c r="G44" i="2"/>
  <c r="C57" i="2"/>
  <c r="C58" i="2"/>
  <c r="G58" i="2" l="1"/>
  <c r="G57" i="2"/>
</calcChain>
</file>

<file path=xl/sharedStrings.xml><?xml version="1.0" encoding="utf-8"?>
<sst xmlns="http://schemas.openxmlformats.org/spreadsheetml/2006/main" count="569" uniqueCount="231">
  <si>
    <t>DAY</t>
  </si>
  <si>
    <t>Experiment</t>
  </si>
  <si>
    <t>Chamber 1</t>
  </si>
  <si>
    <t>Chamber 2</t>
  </si>
  <si>
    <t>Chamber 3</t>
  </si>
  <si>
    <t>Chamber 4</t>
  </si>
  <si>
    <t>Chamber 5</t>
  </si>
  <si>
    <t>Zebrafish</t>
  </si>
  <si>
    <t>Nile Tilapia</t>
  </si>
  <si>
    <t>Mean Temperature</t>
  </si>
  <si>
    <t>chamber 1</t>
  </si>
  <si>
    <t>chamber 2</t>
  </si>
  <si>
    <t>chamber 3</t>
  </si>
  <si>
    <t>chamber 4</t>
  </si>
  <si>
    <t>chamber 5</t>
  </si>
  <si>
    <t>Replicate 1</t>
  </si>
  <si>
    <t>Replicate 2</t>
  </si>
  <si>
    <t>Replicate 3</t>
  </si>
  <si>
    <t>Mean</t>
  </si>
  <si>
    <t>Error</t>
  </si>
  <si>
    <t>Promedio</t>
  </si>
  <si>
    <t>Acclimation</t>
  </si>
  <si>
    <t>Control</t>
  </si>
  <si>
    <t>25.96 ±  0.09</t>
  </si>
  <si>
    <t>25.93 ± 0.18</t>
  </si>
  <si>
    <t>25.83 ± 0.17</t>
  </si>
  <si>
    <t>26.10 ± 0.06</t>
  </si>
  <si>
    <t>26.00 ± 0.06</t>
  </si>
  <si>
    <t>26.06 ± 0.12</t>
  </si>
  <si>
    <t>26.03 ± 0.03</t>
  </si>
  <si>
    <t>25.93 ± 0.07</t>
  </si>
  <si>
    <t>25.96 ± 0.03</t>
  </si>
  <si>
    <t>25.96 ± 0.09</t>
  </si>
  <si>
    <t>25.96 ± 0.07</t>
  </si>
  <si>
    <t>26.06 ± 0.07</t>
  </si>
  <si>
    <t>25.99 ± 0.02</t>
  </si>
  <si>
    <t>27.90 ± 0.06</t>
  </si>
  <si>
    <t>27.94 ±0.18</t>
  </si>
  <si>
    <t>27.90 ±0.21</t>
  </si>
  <si>
    <t>28.05 ± 0.06</t>
  </si>
  <si>
    <t>27.97 ±0.06</t>
  </si>
  <si>
    <t>28.05 ± 0.03</t>
  </si>
  <si>
    <t>28.07 ± 0.06</t>
  </si>
  <si>
    <t>28.07 ± 0.12</t>
  </si>
  <si>
    <t>28.14 ± 0.09</t>
  </si>
  <si>
    <t>27.99 ±  0.11</t>
  </si>
  <si>
    <t>27.87 ± 0.12</t>
  </si>
  <si>
    <t>27.90 ± 0.01</t>
  </si>
  <si>
    <t>28.00 ± 0.01</t>
  </si>
  <si>
    <t>29.88 ± 0.06</t>
  </si>
  <si>
    <t>29.91 ± 0.12</t>
  </si>
  <si>
    <t>30.06 ± 0.12</t>
  </si>
  <si>
    <t>30.13 ± 0.13</t>
  </si>
  <si>
    <t>29.90 ± 0.08</t>
  </si>
  <si>
    <t>30.15 ± 0.03</t>
  </si>
  <si>
    <t>29.93 ± 0.03</t>
  </si>
  <si>
    <t>30.23 ± 0.09</t>
  </si>
  <si>
    <t>30.10 ± 0.06</t>
  </si>
  <si>
    <t>30.13 ± 0.09</t>
  </si>
  <si>
    <t>29.96 ± 0.07</t>
  </si>
  <si>
    <t>29.90 ± 0.09</t>
  </si>
  <si>
    <t>30.03 ± 0.07</t>
  </si>
  <si>
    <t>31.73 ± 0.19</t>
  </si>
  <si>
    <t>31.76 ± 0.22</t>
  </si>
  <si>
    <t>32.10 ± 0.21</t>
  </si>
  <si>
    <t>32.08 ± 0.25</t>
  </si>
  <si>
    <t>31.70 ± 0.21</t>
  </si>
  <si>
    <t>32.10 ± 0.10</t>
  </si>
  <si>
    <t>31.66 ± 0.23</t>
  </si>
  <si>
    <t>32.20 ± 0.15</t>
  </si>
  <si>
    <t>32.08 ± 0.14</t>
  </si>
  <si>
    <t>31.93 ± 0.03</t>
  </si>
  <si>
    <t>31.76 ± 0.18</t>
  </si>
  <si>
    <t>31.93 ± 0.18</t>
  </si>
  <si>
    <t>33.80 ± 0.06</t>
  </si>
  <si>
    <t>33.90 ± 0.15</t>
  </si>
  <si>
    <t>34.30 ± 0.21</t>
  </si>
  <si>
    <t>34.16 ± 0.23</t>
  </si>
  <si>
    <t>33.80 ± 0.12</t>
  </si>
  <si>
    <t>34.20 ± 0.10</t>
  </si>
  <si>
    <t>33.80 ± 0.17</t>
  </si>
  <si>
    <t>34.43 ± 0.19</t>
  </si>
  <si>
    <t>34.26 ± 0.12</t>
  </si>
  <si>
    <t>34.30 ± 0.15</t>
  </si>
  <si>
    <t>33.96 ±0.19</t>
  </si>
  <si>
    <t>33.83 ± 0.07</t>
  </si>
  <si>
    <t>34.00 ± 0.12</t>
  </si>
  <si>
    <t>27.99 ± 0.02</t>
  </si>
  <si>
    <t>30.02 ± 0.03</t>
  </si>
  <si>
    <t>31.93 ± 0.05</t>
  </si>
  <si>
    <t>34.05 ± 0.06</t>
  </si>
  <si>
    <t>33.96 ± 0.19</t>
  </si>
  <si>
    <t>27.90 ± 0.21</t>
  </si>
  <si>
    <t>27.94 ± 0.18</t>
  </si>
  <si>
    <t>30.09 ± 0.07</t>
  </si>
  <si>
    <t>30.12  ± 0.13</t>
  </si>
  <si>
    <t>30.27  ± 0.13</t>
  </si>
  <si>
    <t>30.20  ± 0.13</t>
  </si>
  <si>
    <t>29.97  ± 0.09</t>
  </si>
  <si>
    <t>30.22  ± 0.02</t>
  </si>
  <si>
    <t>30.01 ± 0.05</t>
  </si>
  <si>
    <t>30.30  ± 0.11</t>
  </si>
  <si>
    <t>30.17 ± 0.10</t>
  </si>
  <si>
    <t>30.20  ± 0.10</t>
  </si>
  <si>
    <t>30.04  ± 0.087</t>
  </si>
  <si>
    <t>29.97  ± 0.07</t>
  </si>
  <si>
    <t>30.10  ± 0.08</t>
  </si>
  <si>
    <t>29.91 ± 0.21</t>
  </si>
  <si>
    <t>29.91 ± 0.32</t>
  </si>
  <si>
    <t>30.31 ± 0.21</t>
  </si>
  <si>
    <t xml:space="preserve">29.71 ± 0.12 </t>
  </si>
  <si>
    <t>30.16 ± 0.05</t>
  </si>
  <si>
    <t>29.86 ± 0.12</t>
  </si>
  <si>
    <t>30.06± 0.17</t>
  </si>
  <si>
    <t>29.91 ± 0.15</t>
  </si>
  <si>
    <t>30.06 ± 0.21</t>
  </si>
  <si>
    <t>30.06 ± 0.17</t>
  </si>
  <si>
    <t>29.76 ± 0.14</t>
  </si>
  <si>
    <t>30.06 ± 0.03</t>
  </si>
  <si>
    <t>29.91 ± 0.02</t>
  </si>
  <si>
    <t>24.27 ± 0.17</t>
  </si>
  <si>
    <t>24.46 ± 0.26</t>
  </si>
  <si>
    <t>24.40 ± 0.35</t>
  </si>
  <si>
    <t>24.53 ± 0.22</t>
  </si>
  <si>
    <t>24.85 ± 0.14</t>
  </si>
  <si>
    <t>24.95 ± 0.05</t>
  </si>
  <si>
    <t>24.73 ± 0.05</t>
  </si>
  <si>
    <t>24.51 ± 0.48</t>
  </si>
  <si>
    <t>24.58 ± 0.42</t>
  </si>
  <si>
    <t>24.48 ± 0.07</t>
  </si>
  <si>
    <t>24.29 ± 0.21</t>
  </si>
  <si>
    <t>24.03 ± 0.46</t>
  </si>
  <si>
    <t>24.09 ± 0.36</t>
  </si>
  <si>
    <t>26.05 ± 0.34</t>
  </si>
  <si>
    <t>26.06 ± 0.46</t>
  </si>
  <si>
    <t>25.72 ± 0.72</t>
  </si>
  <si>
    <t>25.64 ± 0.71</t>
  </si>
  <si>
    <t>26.02 ± 0.49</t>
  </si>
  <si>
    <t>26.11 ± 0.49</t>
  </si>
  <si>
    <t>26.19 ± 0.24</t>
  </si>
  <si>
    <t>26.10 ± 0.10</t>
  </si>
  <si>
    <t>26.17 ± 0.04</t>
  </si>
  <si>
    <t>26.20 ± 0.22</t>
  </si>
  <si>
    <t>25.98 ± 0.52</t>
  </si>
  <si>
    <t>26.02 ± 0.48</t>
  </si>
  <si>
    <t>26.01 ± 0.47</t>
  </si>
  <si>
    <t>28.50 ± 0.12</t>
  </si>
  <si>
    <t>28.41 ± 0.15</t>
  </si>
  <si>
    <t>28.06 ± 0.41</t>
  </si>
  <si>
    <t>28.017 ± 0.27</t>
  </si>
  <si>
    <t>28.52 ± 0.30</t>
  </si>
  <si>
    <t>28.64 ± 0.09</t>
  </si>
  <si>
    <t>28.65 ± 0.11</t>
  </si>
  <si>
    <t>28.21 ± 0.17</t>
  </si>
  <si>
    <t>28.04 ± 0.45</t>
  </si>
  <si>
    <t>28.17 ± 0.03</t>
  </si>
  <si>
    <t>28.03 ± 0.16</t>
  </si>
  <si>
    <t>28.11 ± 0.17</t>
  </si>
  <si>
    <t>28.24 ± 0.22</t>
  </si>
  <si>
    <t>30.36 ± 0.21</t>
  </si>
  <si>
    <t>30.19 ± 0.22</t>
  </si>
  <si>
    <t>29.70 ± 0.37</t>
  </si>
  <si>
    <t>29.60 ± 0.17</t>
  </si>
  <si>
    <t>29.85 ± 0.39</t>
  </si>
  <si>
    <t>30.21 ± 0.27</t>
  </si>
  <si>
    <t>29.89 ± 0.14</t>
  </si>
  <si>
    <t>29.76 ± 0.15</t>
  </si>
  <si>
    <t>29.74 ± 0.25</t>
  </si>
  <si>
    <t>30.02 ± 0.10</t>
  </si>
  <si>
    <t>29.83 ± 0.27</t>
  </si>
  <si>
    <t>29.73 ± 0.20</t>
  </si>
  <si>
    <t>29.96 ± 0.35</t>
  </si>
  <si>
    <t>31.44 ± 0.07</t>
  </si>
  <si>
    <t>31.20 ± 0.19</t>
  </si>
  <si>
    <t>30.78 ± 0.42</t>
  </si>
  <si>
    <t>30.48 ± 0.32</t>
  </si>
  <si>
    <t>30.78 ± 0.24</t>
  </si>
  <si>
    <t>31.13 ± 0.04</t>
  </si>
  <si>
    <t>31.04 ± 0.03</t>
  </si>
  <si>
    <t>31.12 ± 0.09</t>
  </si>
  <si>
    <t>31.38 ± 0.04</t>
  </si>
  <si>
    <t>31.06 ± 0.08</t>
  </si>
  <si>
    <t>31.13 ± 0.23</t>
  </si>
  <si>
    <t>30.98 ± 0.21</t>
  </si>
  <si>
    <t>31.39 ± 0.28</t>
  </si>
  <si>
    <t>24.47 ± 0.07</t>
  </si>
  <si>
    <t>26.02 ± 0.05</t>
  </si>
  <si>
    <t>28.28 ± 0.07</t>
  </si>
  <si>
    <t>29.91 ± 0.06</t>
  </si>
  <si>
    <t>31.07 ± 0.08</t>
  </si>
  <si>
    <t>Exp</t>
  </si>
  <si>
    <t>26.36 ± 0.12</t>
  </si>
  <si>
    <t>26.00 ± 0.00</t>
  </si>
  <si>
    <t>26.60 ± 0.24</t>
  </si>
  <si>
    <t>26.20 ± 0.03</t>
  </si>
  <si>
    <t>26.65 ± 0.05</t>
  </si>
  <si>
    <t>26.80 ± 0.12</t>
  </si>
  <si>
    <t>26.62 ± 0.01</t>
  </si>
  <si>
    <t>26.44 ± 0.03</t>
  </si>
  <si>
    <t>26.38 ± 0.06</t>
  </si>
  <si>
    <t>26.43 ± 0.06</t>
  </si>
  <si>
    <t>26.34 ± 0.03</t>
  </si>
  <si>
    <t>26.47 ± 0.11</t>
  </si>
  <si>
    <t>26.35 ± 0.08</t>
  </si>
  <si>
    <t>26.25 ± 0.05</t>
  </si>
  <si>
    <t>26.10 ± 0.08</t>
  </si>
  <si>
    <t>26.11 ± 0.09</t>
  </si>
  <si>
    <t>26.47 ± 0.06</t>
  </si>
  <si>
    <t>26.76 ± 0.12</t>
  </si>
  <si>
    <t>26.64 ± 0.05</t>
  </si>
  <si>
    <t>26.52 ± 0.03</t>
  </si>
  <si>
    <t>26.48 ±0.01</t>
  </si>
  <si>
    <t>26.50 ± 0.00</t>
  </si>
  <si>
    <t>26.07 ± 0.11</t>
  </si>
  <si>
    <t>26.30 ± 0.10</t>
  </si>
  <si>
    <t>26.22 ± 0.04</t>
  </si>
  <si>
    <t>26.15 ± 0.04</t>
  </si>
  <si>
    <t>26.02 ± 0.02</t>
  </si>
  <si>
    <t>26.19 ± 0.10</t>
  </si>
  <si>
    <t>26.55 ± 0.07</t>
  </si>
  <si>
    <t>26.27 ± 0.06</t>
  </si>
  <si>
    <t>26.56 ± 0.05</t>
  </si>
  <si>
    <t>26.13 ± 0.05</t>
  </si>
  <si>
    <t>30.14 ± 0.04</t>
  </si>
  <si>
    <t>30.11 ± 0.05</t>
  </si>
  <si>
    <t>29.95 ± 0.05</t>
  </si>
  <si>
    <t>29.98 ± 0.08</t>
  </si>
  <si>
    <t>30.04 ± 0.08</t>
  </si>
  <si>
    <t>Temperature gradient</t>
  </si>
  <si>
    <t>mean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</si>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</sst>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\ &quot;€&quot;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165" fontId="0" fillId="0" borderId="0" xfId="0" applyNumberFormat="1"/>
    <xf numFmtId="2" fontId="0" fillId="0" borderId="0" xfId="0" applyNumberFormat="1" applyAlignment="1">
      <alignment horizontal="left" indent="3"/>
    </xf>
    <xf numFmtId="2" fontId="0" fillId="0" borderId="0" xfId="0" applyNumberFormat="1" applyAlignment="1">
      <alignment horizontal="left" inden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164" fontId="3" fillId="0" borderId="0" xfId="0" applyNumberFormat="1" applyFont="1"/>
    <xf numFmtId="166" fontId="0" fillId="0" borderId="0" xfId="0" applyNumberFormat="1" applyAlignment="1">
      <alignment horizontal="left" indent="2"/>
    </xf>
    <xf numFmtId="166" fontId="0" fillId="0" borderId="0" xfId="0" applyNumberFormat="1" applyAlignment="1">
      <alignment horizontal="left" indent="3"/>
    </xf>
    <xf numFmtId="1" fontId="0" fillId="0" borderId="0" xfId="0" applyNumberFormat="1"/>
    <xf numFmtId="2" fontId="3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32CC-07D1-4F4E-A838-F05964A7BC9B}">
  <dimension ref="A1:M26"/>
  <sheetViews>
    <sheetView zoomScale="70" zoomScaleNormal="70" workbookViewId="0">
      <selection activeCell="L26" sqref="L26"/>
    </sheetView>
  </sheetViews>
  <sheetFormatPr defaultColWidth="11.42578125" defaultRowHeight="15" x14ac:dyDescent="0.25"/>
  <cols>
    <col min="1" max="1" width="14.7109375" customWidth="1"/>
    <col min="2" max="2" width="14.140625" customWidth="1"/>
    <col min="3" max="13" width="16.28515625" customWidth="1"/>
  </cols>
  <sheetData>
    <row r="1" spans="1:13" ht="18.75" x14ac:dyDescent="0.3">
      <c r="A1" s="7"/>
      <c r="B1" s="7"/>
      <c r="C1" s="27" t="s">
        <v>0</v>
      </c>
      <c r="D1" s="26" t="s">
        <v>2</v>
      </c>
      <c r="E1" s="26"/>
      <c r="F1" s="26" t="s">
        <v>3</v>
      </c>
      <c r="G1" s="26"/>
      <c r="H1" s="26" t="s">
        <v>4</v>
      </c>
      <c r="I1" s="26"/>
      <c r="J1" s="26" t="s">
        <v>5</v>
      </c>
      <c r="K1" s="26"/>
      <c r="L1" s="26" t="s">
        <v>6</v>
      </c>
      <c r="M1" s="26"/>
    </row>
    <row r="2" spans="1:13" ht="18.75" x14ac:dyDescent="0.3">
      <c r="A2" s="7"/>
      <c r="B2" s="7"/>
      <c r="C2" s="29"/>
      <c r="D2" s="17" t="s">
        <v>7</v>
      </c>
      <c r="E2" s="8" t="s">
        <v>8</v>
      </c>
      <c r="F2" s="17" t="s">
        <v>7</v>
      </c>
      <c r="G2" s="8" t="s">
        <v>8</v>
      </c>
      <c r="H2" s="17" t="s">
        <v>7</v>
      </c>
      <c r="I2" s="8" t="s">
        <v>8</v>
      </c>
      <c r="J2" s="17" t="s">
        <v>7</v>
      </c>
      <c r="K2" s="8" t="s">
        <v>8</v>
      </c>
      <c r="L2" s="17" t="s">
        <v>7</v>
      </c>
      <c r="M2" s="8" t="s">
        <v>8</v>
      </c>
    </row>
    <row r="3" spans="1:13" ht="18.75" x14ac:dyDescent="0.3">
      <c r="A3" s="30" t="s">
        <v>228</v>
      </c>
      <c r="B3" s="30" t="s">
        <v>21</v>
      </c>
      <c r="C3" s="9">
        <v>1</v>
      </c>
      <c r="D3" s="18" t="s">
        <v>120</v>
      </c>
      <c r="E3" s="10" t="s">
        <v>23</v>
      </c>
      <c r="F3" s="18" t="s">
        <v>133</v>
      </c>
      <c r="G3" s="10" t="s">
        <v>36</v>
      </c>
      <c r="H3" s="18" t="s">
        <v>146</v>
      </c>
      <c r="I3" s="10" t="s">
        <v>49</v>
      </c>
      <c r="J3" s="18" t="s">
        <v>159</v>
      </c>
      <c r="K3" s="10" t="s">
        <v>62</v>
      </c>
      <c r="L3" s="18" t="s">
        <v>172</v>
      </c>
      <c r="M3" s="10" t="s">
        <v>74</v>
      </c>
    </row>
    <row r="4" spans="1:13" ht="18.75" x14ac:dyDescent="0.3">
      <c r="A4" s="30"/>
      <c r="B4" s="30"/>
      <c r="C4" s="9">
        <v>2</v>
      </c>
      <c r="D4" s="18" t="s">
        <v>121</v>
      </c>
      <c r="E4" s="10" t="s">
        <v>24</v>
      </c>
      <c r="F4" s="18" t="s">
        <v>134</v>
      </c>
      <c r="G4" s="10" t="s">
        <v>93</v>
      </c>
      <c r="H4" s="18" t="s">
        <v>147</v>
      </c>
      <c r="I4" s="10" t="s">
        <v>50</v>
      </c>
      <c r="J4" s="18" t="s">
        <v>160</v>
      </c>
      <c r="K4" s="10" t="s">
        <v>63</v>
      </c>
      <c r="L4" s="18" t="s">
        <v>173</v>
      </c>
      <c r="M4" s="10" t="s">
        <v>75</v>
      </c>
    </row>
    <row r="5" spans="1:13" ht="18.75" x14ac:dyDescent="0.3">
      <c r="A5" s="30"/>
      <c r="B5" s="30"/>
      <c r="C5" s="9">
        <v>3</v>
      </c>
      <c r="D5" s="18" t="s">
        <v>122</v>
      </c>
      <c r="E5" s="10" t="s">
        <v>25</v>
      </c>
      <c r="F5" s="18" t="s">
        <v>135</v>
      </c>
      <c r="G5" s="10" t="s">
        <v>92</v>
      </c>
      <c r="H5" s="18" t="s">
        <v>148</v>
      </c>
      <c r="I5" s="10" t="s">
        <v>51</v>
      </c>
      <c r="J5" s="18" t="s">
        <v>161</v>
      </c>
      <c r="K5" s="10" t="s">
        <v>64</v>
      </c>
      <c r="L5" s="18" t="s">
        <v>174</v>
      </c>
      <c r="M5" s="10" t="s">
        <v>76</v>
      </c>
    </row>
    <row r="6" spans="1:13" ht="18.75" x14ac:dyDescent="0.3">
      <c r="A6" s="30"/>
      <c r="B6" s="30" t="s">
        <v>1</v>
      </c>
      <c r="C6" s="9">
        <v>4</v>
      </c>
      <c r="D6" s="18" t="s">
        <v>123</v>
      </c>
      <c r="E6" s="10" t="s">
        <v>26</v>
      </c>
      <c r="F6" s="18" t="s">
        <v>136</v>
      </c>
      <c r="G6" s="10" t="s">
        <v>41</v>
      </c>
      <c r="H6" s="18" t="s">
        <v>149</v>
      </c>
      <c r="I6" s="10" t="s">
        <v>52</v>
      </c>
      <c r="J6" s="18" t="s">
        <v>162</v>
      </c>
      <c r="K6" s="10" t="s">
        <v>65</v>
      </c>
      <c r="L6" s="18" t="s">
        <v>175</v>
      </c>
      <c r="M6" s="10" t="s">
        <v>77</v>
      </c>
    </row>
    <row r="7" spans="1:13" ht="18.75" x14ac:dyDescent="0.3">
      <c r="A7" s="30"/>
      <c r="B7" s="30"/>
      <c r="C7" s="9">
        <v>5</v>
      </c>
      <c r="D7" s="18" t="s">
        <v>124</v>
      </c>
      <c r="E7" s="10" t="s">
        <v>27</v>
      </c>
      <c r="F7" s="18" t="s">
        <v>137</v>
      </c>
      <c r="G7" s="10" t="s">
        <v>40</v>
      </c>
      <c r="H7" s="18" t="s">
        <v>150</v>
      </c>
      <c r="I7" s="10" t="s">
        <v>53</v>
      </c>
      <c r="J7" s="18" t="s">
        <v>163</v>
      </c>
      <c r="K7" s="10" t="s">
        <v>66</v>
      </c>
      <c r="L7" s="18" t="s">
        <v>176</v>
      </c>
      <c r="M7" s="10" t="s">
        <v>78</v>
      </c>
    </row>
    <row r="8" spans="1:13" ht="18.75" x14ac:dyDescent="0.3">
      <c r="A8" s="30"/>
      <c r="B8" s="30"/>
      <c r="C8" s="9">
        <v>6</v>
      </c>
      <c r="D8" s="18" t="s">
        <v>125</v>
      </c>
      <c r="E8" s="10" t="s">
        <v>26</v>
      </c>
      <c r="F8" s="18" t="s">
        <v>138</v>
      </c>
      <c r="G8" s="10" t="s">
        <v>42</v>
      </c>
      <c r="H8" s="18" t="s">
        <v>151</v>
      </c>
      <c r="I8" s="10" t="s">
        <v>54</v>
      </c>
      <c r="J8" s="18" t="s">
        <v>164</v>
      </c>
      <c r="K8" s="10" t="s">
        <v>67</v>
      </c>
      <c r="L8" s="18" t="s">
        <v>177</v>
      </c>
      <c r="M8" s="10" t="s">
        <v>79</v>
      </c>
    </row>
    <row r="9" spans="1:13" ht="18.75" x14ac:dyDescent="0.3">
      <c r="A9" s="30"/>
      <c r="B9" s="30"/>
      <c r="C9" s="9">
        <v>7</v>
      </c>
      <c r="D9" s="18" t="s">
        <v>126</v>
      </c>
      <c r="E9" s="10" t="s">
        <v>28</v>
      </c>
      <c r="F9" s="18" t="s">
        <v>139</v>
      </c>
      <c r="G9" s="10" t="s">
        <v>43</v>
      </c>
      <c r="H9" s="18" t="s">
        <v>152</v>
      </c>
      <c r="I9" s="10" t="s">
        <v>55</v>
      </c>
      <c r="J9" s="18" t="s">
        <v>165</v>
      </c>
      <c r="K9" s="10" t="s">
        <v>68</v>
      </c>
      <c r="L9" s="18" t="s">
        <v>178</v>
      </c>
      <c r="M9" s="10" t="s">
        <v>80</v>
      </c>
    </row>
    <row r="10" spans="1:13" ht="18.75" x14ac:dyDescent="0.3">
      <c r="A10" s="30"/>
      <c r="B10" s="30"/>
      <c r="C10" s="9">
        <v>8</v>
      </c>
      <c r="D10" s="18" t="s">
        <v>127</v>
      </c>
      <c r="E10" s="10" t="s">
        <v>29</v>
      </c>
      <c r="F10" s="18" t="s">
        <v>140</v>
      </c>
      <c r="G10" s="10" t="s">
        <v>44</v>
      </c>
      <c r="H10" s="18" t="s">
        <v>153</v>
      </c>
      <c r="I10" s="10" t="s">
        <v>56</v>
      </c>
      <c r="J10" s="18" t="s">
        <v>166</v>
      </c>
      <c r="K10" s="10" t="s">
        <v>69</v>
      </c>
      <c r="L10" s="18" t="s">
        <v>179</v>
      </c>
      <c r="M10" s="10" t="s">
        <v>81</v>
      </c>
    </row>
    <row r="11" spans="1:13" ht="18.75" x14ac:dyDescent="0.3">
      <c r="A11" s="30"/>
      <c r="B11" s="30"/>
      <c r="C11" s="9">
        <v>9</v>
      </c>
      <c r="D11" s="18" t="s">
        <v>128</v>
      </c>
      <c r="E11" s="10" t="s">
        <v>30</v>
      </c>
      <c r="F11" s="18" t="s">
        <v>141</v>
      </c>
      <c r="G11" s="10" t="s">
        <v>45</v>
      </c>
      <c r="H11" s="18" t="s">
        <v>154</v>
      </c>
      <c r="I11" s="10" t="s">
        <v>57</v>
      </c>
      <c r="J11" s="18" t="s">
        <v>167</v>
      </c>
      <c r="K11" s="10" t="s">
        <v>70</v>
      </c>
      <c r="L11" s="18" t="s">
        <v>181</v>
      </c>
      <c r="M11" s="10" t="s">
        <v>82</v>
      </c>
    </row>
    <row r="12" spans="1:13" ht="18.75" x14ac:dyDescent="0.3">
      <c r="A12" s="30"/>
      <c r="B12" s="30"/>
      <c r="C12" s="9">
        <v>10</v>
      </c>
      <c r="D12" s="18" t="s">
        <v>129</v>
      </c>
      <c r="E12" s="10" t="s">
        <v>31</v>
      </c>
      <c r="F12" s="18" t="s">
        <v>142</v>
      </c>
      <c r="G12" s="10" t="s">
        <v>39</v>
      </c>
      <c r="H12" s="18" t="s">
        <v>155</v>
      </c>
      <c r="I12" s="10" t="s">
        <v>58</v>
      </c>
      <c r="J12" s="18" t="s">
        <v>168</v>
      </c>
      <c r="K12" s="10" t="s">
        <v>70</v>
      </c>
      <c r="L12" s="18" t="s">
        <v>180</v>
      </c>
      <c r="M12" s="10" t="s">
        <v>83</v>
      </c>
    </row>
    <row r="13" spans="1:13" ht="18.75" x14ac:dyDescent="0.3">
      <c r="A13" s="30"/>
      <c r="B13" s="30"/>
      <c r="C13" s="9">
        <v>11</v>
      </c>
      <c r="D13" s="18" t="s">
        <v>130</v>
      </c>
      <c r="E13" s="10" t="s">
        <v>32</v>
      </c>
      <c r="F13" s="18" t="s">
        <v>143</v>
      </c>
      <c r="G13" s="10" t="s">
        <v>46</v>
      </c>
      <c r="H13" s="18" t="s">
        <v>156</v>
      </c>
      <c r="I13" s="10" t="s">
        <v>59</v>
      </c>
      <c r="J13" s="18" t="s">
        <v>169</v>
      </c>
      <c r="K13" s="10" t="s">
        <v>71</v>
      </c>
      <c r="L13" s="18" t="s">
        <v>182</v>
      </c>
      <c r="M13" s="10" t="s">
        <v>91</v>
      </c>
    </row>
    <row r="14" spans="1:13" ht="18.75" x14ac:dyDescent="0.3">
      <c r="A14" s="30"/>
      <c r="B14" s="30"/>
      <c r="C14" s="9">
        <v>12</v>
      </c>
      <c r="D14" s="18" t="s">
        <v>131</v>
      </c>
      <c r="E14" s="10" t="s">
        <v>33</v>
      </c>
      <c r="F14" s="18" t="s">
        <v>144</v>
      </c>
      <c r="G14" s="10" t="s">
        <v>47</v>
      </c>
      <c r="H14" s="18" t="s">
        <v>157</v>
      </c>
      <c r="I14" s="10" t="s">
        <v>60</v>
      </c>
      <c r="J14" s="18" t="s">
        <v>170</v>
      </c>
      <c r="K14" s="10" t="s">
        <v>72</v>
      </c>
      <c r="L14" s="18" t="s">
        <v>183</v>
      </c>
      <c r="M14" s="10" t="s">
        <v>85</v>
      </c>
    </row>
    <row r="15" spans="1:13" ht="18.75" x14ac:dyDescent="0.3">
      <c r="A15" s="30"/>
      <c r="B15" s="31"/>
      <c r="C15" s="9">
        <v>13</v>
      </c>
      <c r="D15" s="18" t="s">
        <v>132</v>
      </c>
      <c r="E15" s="10" t="s">
        <v>34</v>
      </c>
      <c r="F15" s="18" t="s">
        <v>145</v>
      </c>
      <c r="G15" s="10" t="s">
        <v>48</v>
      </c>
      <c r="H15" s="18" t="s">
        <v>158</v>
      </c>
      <c r="I15" s="10" t="s">
        <v>61</v>
      </c>
      <c r="J15" s="18" t="s">
        <v>171</v>
      </c>
      <c r="K15" s="10" t="s">
        <v>73</v>
      </c>
      <c r="L15" s="18" t="s">
        <v>184</v>
      </c>
      <c r="M15" s="11" t="s">
        <v>86</v>
      </c>
    </row>
    <row r="16" spans="1:13" ht="18.75" x14ac:dyDescent="0.3">
      <c r="A16" s="7"/>
      <c r="B16" s="7"/>
      <c r="C16" s="12" t="s">
        <v>18</v>
      </c>
      <c r="D16" s="19" t="s">
        <v>185</v>
      </c>
      <c r="E16" s="14" t="s">
        <v>35</v>
      </c>
      <c r="F16" s="19" t="s">
        <v>186</v>
      </c>
      <c r="G16" s="14" t="s">
        <v>87</v>
      </c>
      <c r="H16" s="19" t="s">
        <v>187</v>
      </c>
      <c r="I16" s="14" t="s">
        <v>88</v>
      </c>
      <c r="J16" s="19" t="s">
        <v>188</v>
      </c>
      <c r="K16" s="14" t="s">
        <v>89</v>
      </c>
      <c r="L16" s="19" t="s">
        <v>189</v>
      </c>
      <c r="M16" s="15" t="s">
        <v>90</v>
      </c>
    </row>
    <row r="18" spans="1:13" ht="18.75" x14ac:dyDescent="0.3">
      <c r="C18" s="32" t="s">
        <v>0</v>
      </c>
      <c r="D18" s="26" t="s">
        <v>2</v>
      </c>
      <c r="E18" s="26"/>
      <c r="F18" s="26" t="s">
        <v>3</v>
      </c>
      <c r="G18" s="26"/>
      <c r="H18" s="26" t="s">
        <v>4</v>
      </c>
      <c r="I18" s="26"/>
      <c r="J18" s="26" t="s">
        <v>5</v>
      </c>
      <c r="K18" s="26"/>
      <c r="L18" s="26" t="s">
        <v>6</v>
      </c>
      <c r="M18" s="26"/>
    </row>
    <row r="19" spans="1:13" ht="18.75" x14ac:dyDescent="0.3">
      <c r="A19" s="7"/>
      <c r="B19" s="7"/>
      <c r="C19" s="33"/>
      <c r="D19" s="17" t="s">
        <v>7</v>
      </c>
      <c r="E19" s="8" t="s">
        <v>8</v>
      </c>
      <c r="F19" s="17" t="s">
        <v>7</v>
      </c>
      <c r="G19" s="8" t="s">
        <v>8</v>
      </c>
      <c r="H19" s="17" t="s">
        <v>7</v>
      </c>
      <c r="I19" s="8" t="s">
        <v>8</v>
      </c>
      <c r="J19" s="17" t="s">
        <v>7</v>
      </c>
      <c r="K19" s="8" t="s">
        <v>8</v>
      </c>
      <c r="L19" s="17" t="s">
        <v>7</v>
      </c>
      <c r="M19" s="8" t="s">
        <v>8</v>
      </c>
    </row>
    <row r="20" spans="1:13" ht="18.75" x14ac:dyDescent="0.3">
      <c r="A20" s="27" t="s">
        <v>22</v>
      </c>
      <c r="B20" s="27"/>
      <c r="C20" s="16">
        <v>1</v>
      </c>
      <c r="D20" s="18" t="s">
        <v>191</v>
      </c>
      <c r="E20" s="9" t="s">
        <v>94</v>
      </c>
      <c r="F20" s="18" t="s">
        <v>195</v>
      </c>
      <c r="G20" s="9" t="s">
        <v>100</v>
      </c>
      <c r="H20" s="18" t="s">
        <v>201</v>
      </c>
      <c r="I20" s="9" t="s">
        <v>119</v>
      </c>
      <c r="J20" s="18" t="s">
        <v>207</v>
      </c>
      <c r="K20" s="9" t="s">
        <v>112</v>
      </c>
      <c r="L20" s="18" t="s">
        <v>213</v>
      </c>
      <c r="M20" s="9" t="s">
        <v>106</v>
      </c>
    </row>
    <row r="21" spans="1:13" ht="18.75" x14ac:dyDescent="0.3">
      <c r="A21" s="28"/>
      <c r="B21" s="28"/>
      <c r="C21" s="16">
        <v>2</v>
      </c>
      <c r="D21" s="18" t="s">
        <v>193</v>
      </c>
      <c r="E21" s="9" t="s">
        <v>95</v>
      </c>
      <c r="F21" s="18" t="s">
        <v>196</v>
      </c>
      <c r="G21" s="9" t="s">
        <v>101</v>
      </c>
      <c r="H21" s="18" t="s">
        <v>202</v>
      </c>
      <c r="I21" s="9" t="s">
        <v>107</v>
      </c>
      <c r="J21" s="18" t="s">
        <v>208</v>
      </c>
      <c r="K21" s="9" t="s">
        <v>113</v>
      </c>
      <c r="L21" s="18" t="s">
        <v>214</v>
      </c>
      <c r="M21" s="9" t="s">
        <v>118</v>
      </c>
    </row>
    <row r="22" spans="1:13" ht="18.75" x14ac:dyDescent="0.3">
      <c r="A22" s="28"/>
      <c r="B22" s="28"/>
      <c r="C22" s="16">
        <v>3</v>
      </c>
      <c r="D22" s="18" t="s">
        <v>194</v>
      </c>
      <c r="E22" s="9" t="s">
        <v>96</v>
      </c>
      <c r="F22" s="18" t="s">
        <v>197</v>
      </c>
      <c r="G22" s="9" t="s">
        <v>102</v>
      </c>
      <c r="H22" s="18" t="s">
        <v>203</v>
      </c>
      <c r="I22" s="9" t="s">
        <v>108</v>
      </c>
      <c r="J22" s="18" t="s">
        <v>209</v>
      </c>
      <c r="K22" s="9" t="s">
        <v>114</v>
      </c>
      <c r="L22" s="18" t="s">
        <v>215</v>
      </c>
      <c r="M22" s="9" t="s">
        <v>102</v>
      </c>
    </row>
    <row r="23" spans="1:13" ht="18.75" x14ac:dyDescent="0.3">
      <c r="A23" s="28"/>
      <c r="B23" s="28"/>
      <c r="C23" s="16">
        <v>4</v>
      </c>
      <c r="D23" s="18" t="s">
        <v>192</v>
      </c>
      <c r="E23" s="9" t="s">
        <v>97</v>
      </c>
      <c r="F23" s="18" t="s">
        <v>198</v>
      </c>
      <c r="G23" s="9" t="s">
        <v>103</v>
      </c>
      <c r="H23" s="18" t="s">
        <v>204</v>
      </c>
      <c r="I23" s="9" t="s">
        <v>109</v>
      </c>
      <c r="J23" s="18" t="s">
        <v>210</v>
      </c>
      <c r="K23" s="9" t="s">
        <v>115</v>
      </c>
      <c r="L23" s="18" t="s">
        <v>216</v>
      </c>
      <c r="M23" s="9" t="s">
        <v>112</v>
      </c>
    </row>
    <row r="24" spans="1:13" ht="18.75" x14ac:dyDescent="0.3">
      <c r="A24" s="28"/>
      <c r="B24" s="28"/>
      <c r="C24" s="16">
        <v>5</v>
      </c>
      <c r="D24" s="18" t="s">
        <v>192</v>
      </c>
      <c r="E24" s="9" t="s">
        <v>98</v>
      </c>
      <c r="F24" s="18" t="s">
        <v>199</v>
      </c>
      <c r="G24" s="9" t="s">
        <v>104</v>
      </c>
      <c r="H24" s="18" t="s">
        <v>205</v>
      </c>
      <c r="I24" s="9" t="s">
        <v>110</v>
      </c>
      <c r="J24" s="18" t="s">
        <v>211</v>
      </c>
      <c r="K24" s="9" t="s">
        <v>116</v>
      </c>
      <c r="L24" s="18" t="s">
        <v>217</v>
      </c>
      <c r="M24" s="9" t="s">
        <v>117</v>
      </c>
    </row>
    <row r="25" spans="1:13" ht="18.75" x14ac:dyDescent="0.3">
      <c r="A25" s="29"/>
      <c r="B25" s="29"/>
      <c r="C25" s="16">
        <v>6</v>
      </c>
      <c r="D25" s="18" t="s">
        <v>192</v>
      </c>
      <c r="E25" s="9" t="s">
        <v>99</v>
      </c>
      <c r="F25" s="18" t="s">
        <v>200</v>
      </c>
      <c r="G25" s="9" t="s">
        <v>105</v>
      </c>
      <c r="H25" s="18" t="s">
        <v>206</v>
      </c>
      <c r="I25" s="9" t="s">
        <v>111</v>
      </c>
      <c r="J25" s="18" t="s">
        <v>212</v>
      </c>
      <c r="K25" s="9" t="s">
        <v>117</v>
      </c>
      <c r="L25" s="18" t="s">
        <v>29</v>
      </c>
      <c r="M25" s="9" t="s">
        <v>109</v>
      </c>
    </row>
    <row r="26" spans="1:13" ht="18.75" x14ac:dyDescent="0.3">
      <c r="A26" s="7"/>
      <c r="B26" s="7"/>
      <c r="C26" s="13" t="s">
        <v>18</v>
      </c>
      <c r="D26" s="19" t="s">
        <v>218</v>
      </c>
      <c r="E26" s="13" t="s">
        <v>223</v>
      </c>
      <c r="F26" s="19" t="s">
        <v>219</v>
      </c>
      <c r="G26" s="13" t="s">
        <v>224</v>
      </c>
      <c r="H26" s="19" t="s">
        <v>220</v>
      </c>
      <c r="I26" s="13" t="s">
        <v>226</v>
      </c>
      <c r="J26" s="19" t="s">
        <v>221</v>
      </c>
      <c r="K26" s="13" t="s">
        <v>225</v>
      </c>
      <c r="L26" s="19" t="s">
        <v>222</v>
      </c>
      <c r="M26" s="13" t="s">
        <v>227</v>
      </c>
    </row>
  </sheetData>
  <mergeCells count="16">
    <mergeCell ref="F1:G1"/>
    <mergeCell ref="H1:I1"/>
    <mergeCell ref="J1:K1"/>
    <mergeCell ref="L1:M1"/>
    <mergeCell ref="A20:B25"/>
    <mergeCell ref="D1:E1"/>
    <mergeCell ref="C1:C2"/>
    <mergeCell ref="B3:B5"/>
    <mergeCell ref="B6:B15"/>
    <mergeCell ref="A3:A15"/>
    <mergeCell ref="L18:M18"/>
    <mergeCell ref="C18:C19"/>
    <mergeCell ref="D18:E18"/>
    <mergeCell ref="F18:G18"/>
    <mergeCell ref="H18:I18"/>
    <mergeCell ref="J18:K1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A182-F19C-4AA5-B497-3F40506D59F6}">
  <dimension ref="A1:U72"/>
  <sheetViews>
    <sheetView tabSelected="1" zoomScale="85" zoomScaleNormal="85" workbookViewId="0">
      <selection activeCell="Q44" sqref="Q44"/>
    </sheetView>
  </sheetViews>
  <sheetFormatPr defaultColWidth="11.42578125" defaultRowHeight="15" x14ac:dyDescent="0.25"/>
  <cols>
    <col min="2" max="2" width="12.5703125" bestFit="1" customWidth="1"/>
    <col min="10" max="10" width="13.7109375" customWidth="1"/>
  </cols>
  <sheetData>
    <row r="1" spans="1:7" x14ac:dyDescent="0.2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9</v>
      </c>
    </row>
    <row r="2" spans="1:7" x14ac:dyDescent="0.25">
      <c r="A2">
        <v>1</v>
      </c>
      <c r="B2" s="1">
        <v>26.1</v>
      </c>
      <c r="C2" s="1">
        <v>27.92</v>
      </c>
      <c r="D2" s="1">
        <v>30</v>
      </c>
      <c r="E2" s="1">
        <v>32.1</v>
      </c>
      <c r="F2" s="1">
        <v>33.9</v>
      </c>
      <c r="G2" s="2">
        <f>AVERAGE(B2:F2)</f>
        <v>30.004000000000001</v>
      </c>
    </row>
    <row r="3" spans="1:7" x14ac:dyDescent="0.25">
      <c r="A3">
        <v>2</v>
      </c>
      <c r="B3" s="1">
        <v>26</v>
      </c>
      <c r="C3" s="1">
        <v>28.020000000000003</v>
      </c>
      <c r="D3" s="1">
        <v>30.1</v>
      </c>
      <c r="E3" s="1">
        <v>32.200000000000003</v>
      </c>
      <c r="F3" s="1">
        <v>34.200000000000003</v>
      </c>
      <c r="G3" s="1">
        <f t="shared" ref="G3:G42" si="0">AVERAGE(B3:F3)</f>
        <v>30.104000000000003</v>
      </c>
    </row>
    <row r="4" spans="1:7" x14ac:dyDescent="0.25">
      <c r="A4">
        <v>3</v>
      </c>
      <c r="B4" s="1">
        <v>26</v>
      </c>
      <c r="C4" s="1">
        <v>28.22</v>
      </c>
      <c r="D4" s="1">
        <v>30.3</v>
      </c>
      <c r="E4" s="1">
        <v>32.4</v>
      </c>
      <c r="F4" s="1">
        <v>34.6</v>
      </c>
      <c r="G4" s="1">
        <f t="shared" si="0"/>
        <v>30.303999999999995</v>
      </c>
    </row>
    <row r="5" spans="1:7" x14ac:dyDescent="0.25">
      <c r="A5">
        <v>4</v>
      </c>
      <c r="B5" s="1">
        <v>26.2</v>
      </c>
      <c r="C5" s="1">
        <v>28.07</v>
      </c>
      <c r="D5" s="1">
        <v>30.15</v>
      </c>
      <c r="E5" s="1">
        <v>32.25</v>
      </c>
      <c r="F5" s="1">
        <v>34.1</v>
      </c>
      <c r="G5" s="1">
        <f t="shared" si="0"/>
        <v>30.153999999999996</v>
      </c>
    </row>
    <row r="6" spans="1:7" x14ac:dyDescent="0.25">
      <c r="A6">
        <v>5</v>
      </c>
      <c r="B6" s="1">
        <v>26</v>
      </c>
      <c r="C6" s="1">
        <v>27.92</v>
      </c>
      <c r="D6" s="1">
        <v>30</v>
      </c>
      <c r="E6" s="1">
        <v>32.1</v>
      </c>
      <c r="F6" s="1">
        <v>34</v>
      </c>
      <c r="G6" s="1">
        <f t="shared" si="0"/>
        <v>30.004000000000001</v>
      </c>
    </row>
    <row r="7" spans="1:7" x14ac:dyDescent="0.25">
      <c r="A7">
        <v>6</v>
      </c>
      <c r="B7" s="1">
        <v>26.1</v>
      </c>
      <c r="C7" s="1">
        <v>28.020000000000003</v>
      </c>
      <c r="D7" s="1">
        <v>30.1</v>
      </c>
      <c r="E7" s="1">
        <v>32.200000000000003</v>
      </c>
      <c r="F7" s="1">
        <v>34.1</v>
      </c>
      <c r="G7" s="1">
        <f t="shared" si="0"/>
        <v>30.104000000000003</v>
      </c>
    </row>
    <row r="8" spans="1:7" x14ac:dyDescent="0.25">
      <c r="A8">
        <v>7</v>
      </c>
      <c r="B8" s="1">
        <v>25.9</v>
      </c>
      <c r="C8" s="1">
        <v>27.92</v>
      </c>
      <c r="D8" s="1">
        <v>30</v>
      </c>
      <c r="E8" s="1">
        <v>32.1</v>
      </c>
      <c r="F8" s="1">
        <v>34.1</v>
      </c>
      <c r="G8" s="1">
        <f t="shared" si="0"/>
        <v>30.003999999999998</v>
      </c>
    </row>
    <row r="9" spans="1:7" x14ac:dyDescent="0.25">
      <c r="A9">
        <v>8</v>
      </c>
      <c r="B9" s="1">
        <v>26</v>
      </c>
      <c r="C9" s="1">
        <v>28.32</v>
      </c>
      <c r="D9" s="1">
        <v>30.4</v>
      </c>
      <c r="E9" s="1">
        <v>32.5</v>
      </c>
      <c r="F9" s="1">
        <v>34.799999999999997</v>
      </c>
      <c r="G9" s="1">
        <f t="shared" si="0"/>
        <v>30.403999999999996</v>
      </c>
    </row>
    <row r="10" spans="1:7" x14ac:dyDescent="0.25">
      <c r="A10">
        <v>9</v>
      </c>
      <c r="B10" s="1">
        <v>26</v>
      </c>
      <c r="C10" s="1">
        <v>28.17</v>
      </c>
      <c r="D10" s="1">
        <v>30.25</v>
      </c>
      <c r="E10" s="1">
        <v>32.35</v>
      </c>
      <c r="F10" s="1">
        <v>34.5</v>
      </c>
      <c r="G10" s="1">
        <f t="shared" si="0"/>
        <v>30.254000000000001</v>
      </c>
    </row>
    <row r="11" spans="1:7" x14ac:dyDescent="0.25">
      <c r="A11">
        <v>10</v>
      </c>
      <c r="B11" s="1">
        <v>25.9</v>
      </c>
      <c r="C11" s="1">
        <v>28.17</v>
      </c>
      <c r="D11" s="1">
        <v>30.25</v>
      </c>
      <c r="E11" s="1">
        <v>32.35</v>
      </c>
      <c r="F11" s="1">
        <v>34.6</v>
      </c>
      <c r="G11" s="1">
        <f t="shared" si="0"/>
        <v>30.253999999999998</v>
      </c>
    </row>
    <row r="12" spans="1:7" x14ac:dyDescent="0.25">
      <c r="A12">
        <v>11</v>
      </c>
      <c r="B12" s="1">
        <v>26</v>
      </c>
      <c r="C12" s="1">
        <v>27.72</v>
      </c>
      <c r="D12" s="1">
        <v>29.8</v>
      </c>
      <c r="E12" s="1">
        <v>31.900000000000002</v>
      </c>
      <c r="F12" s="1">
        <v>33.6</v>
      </c>
      <c r="G12" s="1">
        <f t="shared" si="0"/>
        <v>29.804000000000002</v>
      </c>
    </row>
    <row r="13" spans="1:7" x14ac:dyDescent="0.25">
      <c r="A13">
        <v>12</v>
      </c>
      <c r="B13" s="1">
        <v>26.1</v>
      </c>
      <c r="C13" s="1">
        <v>27.92</v>
      </c>
      <c r="D13" s="1">
        <v>30</v>
      </c>
      <c r="E13" s="1">
        <v>32.1</v>
      </c>
      <c r="F13" s="1">
        <v>33.9</v>
      </c>
      <c r="G13" s="1">
        <f t="shared" si="0"/>
        <v>30.004000000000001</v>
      </c>
    </row>
    <row r="14" spans="1:7" x14ac:dyDescent="0.25">
      <c r="A14">
        <v>13</v>
      </c>
      <c r="B14" s="1">
        <v>26.2</v>
      </c>
      <c r="C14" s="1">
        <v>28.020000000000003</v>
      </c>
      <c r="D14" s="1">
        <v>30.1</v>
      </c>
      <c r="E14" s="1">
        <v>32.200000000000003</v>
      </c>
      <c r="F14" s="1">
        <v>34</v>
      </c>
      <c r="G14" s="1">
        <f t="shared" si="0"/>
        <v>30.103999999999996</v>
      </c>
    </row>
    <row r="15" spans="1:7" x14ac:dyDescent="0.25">
      <c r="A15" t="s">
        <v>16</v>
      </c>
      <c r="B15" s="1" t="s">
        <v>10</v>
      </c>
      <c r="C15" s="1" t="s">
        <v>11</v>
      </c>
      <c r="D15" s="1" t="s">
        <v>12</v>
      </c>
      <c r="E15" s="1" t="s">
        <v>13</v>
      </c>
      <c r="F15" s="1" t="s">
        <v>14</v>
      </c>
      <c r="G15" s="1"/>
    </row>
    <row r="16" spans="1:7" x14ac:dyDescent="0.25">
      <c r="A16">
        <v>1</v>
      </c>
      <c r="B16" s="1">
        <v>26</v>
      </c>
      <c r="C16" s="1">
        <v>28</v>
      </c>
      <c r="D16" s="1">
        <v>29.85</v>
      </c>
      <c r="E16" s="1">
        <v>31.500000000000004</v>
      </c>
      <c r="F16" s="1">
        <v>33.700000000000003</v>
      </c>
      <c r="G16" s="1">
        <f t="shared" si="0"/>
        <v>29.810000000000002</v>
      </c>
    </row>
    <row r="17" spans="1:7" x14ac:dyDescent="0.25">
      <c r="A17">
        <v>2</v>
      </c>
      <c r="B17" s="1">
        <v>26.2</v>
      </c>
      <c r="C17" s="1">
        <v>28.2</v>
      </c>
      <c r="D17" s="1">
        <v>29.950000000000003</v>
      </c>
      <c r="E17" s="1">
        <v>31.500000000000004</v>
      </c>
      <c r="F17" s="1">
        <v>33.700000000000003</v>
      </c>
      <c r="G17" s="1">
        <f t="shared" si="0"/>
        <v>29.910000000000004</v>
      </c>
    </row>
    <row r="18" spans="1:7" x14ac:dyDescent="0.25">
      <c r="A18">
        <v>3</v>
      </c>
      <c r="B18" s="1">
        <v>26</v>
      </c>
      <c r="C18" s="1">
        <v>28</v>
      </c>
      <c r="D18" s="1">
        <v>29.95</v>
      </c>
      <c r="E18" s="1">
        <v>31.7</v>
      </c>
      <c r="F18" s="1">
        <v>33.9</v>
      </c>
      <c r="G18" s="1">
        <f t="shared" si="0"/>
        <v>29.910000000000004</v>
      </c>
    </row>
    <row r="19" spans="1:7" x14ac:dyDescent="0.25">
      <c r="A19">
        <v>4</v>
      </c>
      <c r="B19" s="1">
        <v>26.1</v>
      </c>
      <c r="C19" s="1">
        <v>28.1</v>
      </c>
      <c r="D19" s="1">
        <v>30.35</v>
      </c>
      <c r="E19" s="1">
        <v>32.4</v>
      </c>
      <c r="F19" s="1">
        <v>34.6</v>
      </c>
      <c r="G19" s="1">
        <f t="shared" si="0"/>
        <v>30.310000000000002</v>
      </c>
    </row>
    <row r="20" spans="1:7" x14ac:dyDescent="0.25">
      <c r="A20">
        <v>5</v>
      </c>
      <c r="B20" s="1">
        <v>25.9</v>
      </c>
      <c r="C20" s="1">
        <v>27.9</v>
      </c>
      <c r="D20" s="1">
        <v>29.75</v>
      </c>
      <c r="E20" s="1">
        <v>31.400000000000002</v>
      </c>
      <c r="F20" s="1">
        <v>33.6</v>
      </c>
      <c r="G20" s="1">
        <f t="shared" si="0"/>
        <v>29.71</v>
      </c>
    </row>
    <row r="21" spans="1:7" x14ac:dyDescent="0.25">
      <c r="A21">
        <v>6</v>
      </c>
      <c r="B21" s="1">
        <v>26</v>
      </c>
      <c r="C21" s="1">
        <v>28</v>
      </c>
      <c r="D21" s="1">
        <v>30.2</v>
      </c>
      <c r="E21" s="1">
        <v>32.199999999999996</v>
      </c>
      <c r="F21" s="1">
        <v>34.4</v>
      </c>
      <c r="G21" s="1">
        <f t="shared" si="0"/>
        <v>30.160000000000004</v>
      </c>
    </row>
    <row r="22" spans="1:7" x14ac:dyDescent="0.25">
      <c r="A22">
        <v>7</v>
      </c>
      <c r="B22" s="1">
        <v>26</v>
      </c>
      <c r="C22" s="1">
        <v>28</v>
      </c>
      <c r="D22" s="1">
        <v>29.9</v>
      </c>
      <c r="E22" s="1">
        <v>31.599999999999998</v>
      </c>
      <c r="F22" s="1">
        <v>33.799999999999997</v>
      </c>
      <c r="G22" s="1">
        <f t="shared" si="0"/>
        <v>29.860000000000003</v>
      </c>
    </row>
    <row r="23" spans="1:7" x14ac:dyDescent="0.25">
      <c r="A23">
        <v>8</v>
      </c>
      <c r="B23" s="1">
        <v>26</v>
      </c>
      <c r="C23" s="1">
        <v>28</v>
      </c>
      <c r="D23" s="1">
        <v>30.1</v>
      </c>
      <c r="E23" s="1">
        <v>32</v>
      </c>
      <c r="F23" s="1">
        <v>34.200000000000003</v>
      </c>
      <c r="G23" s="1">
        <f t="shared" si="0"/>
        <v>30.060000000000002</v>
      </c>
    </row>
    <row r="24" spans="1:7" x14ac:dyDescent="0.25">
      <c r="A24">
        <v>9</v>
      </c>
      <c r="B24" s="1">
        <v>25.8</v>
      </c>
      <c r="C24" s="1">
        <v>27.8</v>
      </c>
      <c r="D24" s="1">
        <v>29.950000000000003</v>
      </c>
      <c r="E24" s="1">
        <v>31.900000000000002</v>
      </c>
      <c r="F24" s="1">
        <v>34.1</v>
      </c>
      <c r="G24" s="1">
        <f t="shared" si="0"/>
        <v>29.910000000000004</v>
      </c>
    </row>
    <row r="25" spans="1:7" x14ac:dyDescent="0.25">
      <c r="A25">
        <v>10</v>
      </c>
      <c r="B25" s="1">
        <v>26</v>
      </c>
      <c r="C25" s="1">
        <v>28</v>
      </c>
      <c r="D25" s="1">
        <v>30.1</v>
      </c>
      <c r="E25" s="1">
        <v>32</v>
      </c>
      <c r="F25" s="1">
        <v>34.200000000000003</v>
      </c>
      <c r="G25" s="1">
        <f t="shared" si="0"/>
        <v>30.060000000000002</v>
      </c>
    </row>
    <row r="26" spans="1:7" x14ac:dyDescent="0.25">
      <c r="A26">
        <v>11</v>
      </c>
      <c r="B26" s="1">
        <v>26.1</v>
      </c>
      <c r="C26" s="1">
        <v>28.1</v>
      </c>
      <c r="D26" s="1">
        <v>30.1</v>
      </c>
      <c r="E26" s="1">
        <v>31.900000000000002</v>
      </c>
      <c r="F26" s="1">
        <v>34.1</v>
      </c>
      <c r="G26" s="1">
        <f t="shared" si="0"/>
        <v>30.060000000000002</v>
      </c>
    </row>
    <row r="27" spans="1:7" x14ac:dyDescent="0.25">
      <c r="A27">
        <v>12</v>
      </c>
      <c r="B27" s="1">
        <v>25.9</v>
      </c>
      <c r="C27" s="1">
        <v>27.9</v>
      </c>
      <c r="D27" s="1">
        <v>29.8</v>
      </c>
      <c r="E27" s="1">
        <v>31.500000000000004</v>
      </c>
      <c r="F27" s="1">
        <v>33.700000000000003</v>
      </c>
      <c r="G27" s="1">
        <f t="shared" si="0"/>
        <v>29.76</v>
      </c>
    </row>
    <row r="28" spans="1:7" x14ac:dyDescent="0.25">
      <c r="A28">
        <v>13</v>
      </c>
      <c r="B28" s="1">
        <v>26</v>
      </c>
      <c r="C28" s="1">
        <v>28</v>
      </c>
      <c r="D28" s="1">
        <v>30.1</v>
      </c>
      <c r="E28" s="1">
        <v>32</v>
      </c>
      <c r="F28" s="1">
        <v>34.200000000000003</v>
      </c>
      <c r="G28" s="1">
        <f t="shared" si="0"/>
        <v>30.060000000000002</v>
      </c>
    </row>
    <row r="29" spans="1:7" x14ac:dyDescent="0.25">
      <c r="A29" t="s">
        <v>17</v>
      </c>
      <c r="B29" s="1" t="s">
        <v>10</v>
      </c>
      <c r="C29" s="1" t="s">
        <v>11</v>
      </c>
      <c r="D29" s="1" t="s">
        <v>12</v>
      </c>
      <c r="E29" s="1" t="s">
        <v>13</v>
      </c>
      <c r="F29" s="1" t="s">
        <v>14</v>
      </c>
      <c r="G29" s="1"/>
    </row>
    <row r="30" spans="1:7" x14ac:dyDescent="0.25">
      <c r="A30">
        <v>1</v>
      </c>
      <c r="B30" s="1">
        <v>25.8</v>
      </c>
      <c r="C30" s="1">
        <v>27.8</v>
      </c>
      <c r="D30" s="1">
        <v>29.799999999999997</v>
      </c>
      <c r="E30" s="1">
        <v>31.599999999999998</v>
      </c>
      <c r="F30" s="1">
        <v>33.799999999999997</v>
      </c>
      <c r="G30" s="1">
        <f t="shared" si="0"/>
        <v>29.76</v>
      </c>
    </row>
    <row r="31" spans="1:7" x14ac:dyDescent="0.25">
      <c r="A31">
        <v>2</v>
      </c>
      <c r="B31" s="1">
        <v>25.6</v>
      </c>
      <c r="C31" s="1">
        <v>27.6</v>
      </c>
      <c r="D31" s="1">
        <v>29.7</v>
      </c>
      <c r="E31" s="1">
        <v>31.599999999999998</v>
      </c>
      <c r="F31" s="1">
        <v>33.799999999999997</v>
      </c>
      <c r="G31" s="1">
        <f t="shared" si="0"/>
        <v>29.660000000000004</v>
      </c>
    </row>
    <row r="32" spans="1:7" x14ac:dyDescent="0.25">
      <c r="A32">
        <v>3</v>
      </c>
      <c r="B32" s="1">
        <v>25.5</v>
      </c>
      <c r="C32" s="1">
        <v>27.5</v>
      </c>
      <c r="D32" s="1">
        <v>29.95</v>
      </c>
      <c r="E32" s="1">
        <v>32.199999999999996</v>
      </c>
      <c r="F32" s="1">
        <v>34.4</v>
      </c>
      <c r="G32" s="1">
        <f t="shared" si="0"/>
        <v>29.910000000000004</v>
      </c>
    </row>
    <row r="33" spans="1:21" x14ac:dyDescent="0.25">
      <c r="A33">
        <v>4</v>
      </c>
      <c r="B33" s="1">
        <v>26</v>
      </c>
      <c r="C33" s="1">
        <v>28</v>
      </c>
      <c r="D33" s="1">
        <v>29.9</v>
      </c>
      <c r="E33" s="1">
        <v>31.599999999999998</v>
      </c>
      <c r="F33" s="1">
        <v>33.799999999999997</v>
      </c>
      <c r="G33" s="1">
        <f t="shared" si="0"/>
        <v>29.860000000000003</v>
      </c>
    </row>
    <row r="34" spans="1:21" x14ac:dyDescent="0.25">
      <c r="A34">
        <v>5</v>
      </c>
      <c r="B34" s="1">
        <v>26.1</v>
      </c>
      <c r="C34" s="1">
        <v>28.1</v>
      </c>
      <c r="D34" s="1">
        <v>29.95</v>
      </c>
      <c r="E34" s="1">
        <v>31.599999999999998</v>
      </c>
      <c r="F34" s="1">
        <v>33.799999999999997</v>
      </c>
      <c r="G34" s="1">
        <f t="shared" si="0"/>
        <v>29.910000000000004</v>
      </c>
    </row>
    <row r="35" spans="1:21" x14ac:dyDescent="0.25">
      <c r="A35">
        <v>6</v>
      </c>
      <c r="B35" s="1">
        <v>26.2</v>
      </c>
      <c r="C35" s="1">
        <v>28.2</v>
      </c>
      <c r="D35" s="1">
        <v>30.15</v>
      </c>
      <c r="E35" s="1">
        <v>31.900000000000002</v>
      </c>
      <c r="F35" s="1">
        <v>34.1</v>
      </c>
      <c r="G35" s="1">
        <f t="shared" si="0"/>
        <v>30.110000000000003</v>
      </c>
    </row>
    <row r="36" spans="1:21" x14ac:dyDescent="0.25">
      <c r="A36">
        <v>7</v>
      </c>
      <c r="B36" s="1">
        <v>26.3</v>
      </c>
      <c r="C36" s="1">
        <v>28.3</v>
      </c>
      <c r="D36" s="1">
        <v>29.9</v>
      </c>
      <c r="E36" s="1">
        <v>31.3</v>
      </c>
      <c r="F36" s="1">
        <v>33.5</v>
      </c>
      <c r="G36" s="1">
        <f t="shared" si="0"/>
        <v>29.860000000000003</v>
      </c>
    </row>
    <row r="37" spans="1:21" x14ac:dyDescent="0.25">
      <c r="A37">
        <v>8</v>
      </c>
      <c r="B37" s="1">
        <v>26.1</v>
      </c>
      <c r="C37" s="1">
        <v>28.1</v>
      </c>
      <c r="D37" s="1">
        <v>30.2</v>
      </c>
      <c r="E37" s="1">
        <v>32.099999999999994</v>
      </c>
      <c r="F37" s="1">
        <v>34.299999999999997</v>
      </c>
      <c r="G37" s="1">
        <f t="shared" si="0"/>
        <v>30.160000000000004</v>
      </c>
    </row>
    <row r="38" spans="1:21" x14ac:dyDescent="0.25">
      <c r="A38">
        <v>9</v>
      </c>
      <c r="B38" s="1">
        <v>26</v>
      </c>
      <c r="C38" s="1">
        <v>28</v>
      </c>
      <c r="D38" s="1">
        <v>30.1</v>
      </c>
      <c r="E38" s="1">
        <v>32</v>
      </c>
      <c r="F38" s="1">
        <v>34.200000000000003</v>
      </c>
      <c r="G38" s="1">
        <f t="shared" si="0"/>
        <v>30.060000000000002</v>
      </c>
    </row>
    <row r="39" spans="1:21" x14ac:dyDescent="0.25">
      <c r="A39">
        <v>10</v>
      </c>
      <c r="B39" s="1">
        <v>26</v>
      </c>
      <c r="C39" s="1">
        <v>28</v>
      </c>
      <c r="D39" s="1">
        <v>30.05</v>
      </c>
      <c r="E39" s="1">
        <v>31.900000000000002</v>
      </c>
      <c r="F39" s="1">
        <v>34.1</v>
      </c>
      <c r="G39" s="1">
        <f t="shared" si="0"/>
        <v>30.01</v>
      </c>
    </row>
    <row r="40" spans="1:21" x14ac:dyDescent="0.25">
      <c r="A40">
        <v>11</v>
      </c>
      <c r="B40" s="1">
        <v>25.8</v>
      </c>
      <c r="C40" s="1">
        <v>27.8</v>
      </c>
      <c r="D40" s="1">
        <v>30</v>
      </c>
      <c r="E40" s="1">
        <v>32</v>
      </c>
      <c r="F40" s="1">
        <v>34.200000000000003</v>
      </c>
      <c r="G40" s="1">
        <f t="shared" si="0"/>
        <v>29.96</v>
      </c>
    </row>
    <row r="41" spans="1:21" x14ac:dyDescent="0.25">
      <c r="A41">
        <v>12</v>
      </c>
      <c r="B41" s="1">
        <v>25.9</v>
      </c>
      <c r="C41" s="1">
        <v>27.9</v>
      </c>
      <c r="D41" s="1">
        <v>29.9</v>
      </c>
      <c r="E41" s="1">
        <v>31.7</v>
      </c>
      <c r="F41" s="1">
        <v>33.9</v>
      </c>
      <c r="G41" s="1">
        <f t="shared" si="0"/>
        <v>29.859999999999996</v>
      </c>
    </row>
    <row r="42" spans="1:21" x14ac:dyDescent="0.25">
      <c r="A42">
        <v>13</v>
      </c>
      <c r="B42" s="1">
        <v>26</v>
      </c>
      <c r="C42" s="1">
        <v>28</v>
      </c>
      <c r="D42" s="1">
        <v>29.9</v>
      </c>
      <c r="E42" s="1">
        <v>31.599999999999998</v>
      </c>
      <c r="F42" s="1">
        <v>33.799999999999997</v>
      </c>
      <c r="G42" s="1">
        <f t="shared" si="0"/>
        <v>29.860000000000003</v>
      </c>
      <c r="Q42" s="20" t="s">
        <v>22</v>
      </c>
      <c r="R42" s="20"/>
      <c r="S42" s="20"/>
      <c r="T42" s="20"/>
      <c r="U42" s="20"/>
    </row>
    <row r="43" spans="1:21" x14ac:dyDescent="0.25">
      <c r="A43" t="s">
        <v>18</v>
      </c>
      <c r="B43" s="1" t="s">
        <v>10</v>
      </c>
      <c r="C43" s="1" t="s">
        <v>11</v>
      </c>
      <c r="D43" s="1" t="s">
        <v>12</v>
      </c>
      <c r="E43" s="1" t="s">
        <v>13</v>
      </c>
      <c r="F43" s="1" t="s">
        <v>14</v>
      </c>
      <c r="G43" s="1"/>
      <c r="I43" s="20" t="str">
        <f t="shared" ref="I43:I57" si="1">A43</f>
        <v>Mean</v>
      </c>
      <c r="J43" s="20" t="str">
        <f t="shared" ref="J43" si="2">B43</f>
        <v>chamber 1</v>
      </c>
      <c r="K43" s="20" t="str">
        <f t="shared" ref="K43" si="3">C43</f>
        <v>chamber 2</v>
      </c>
      <c r="L43" s="20" t="str">
        <f t="shared" ref="L43" si="4">D43</f>
        <v>chamber 3</v>
      </c>
      <c r="M43" s="20" t="str">
        <f t="shared" ref="M43" si="5">E43</f>
        <v>chamber 4</v>
      </c>
      <c r="N43" s="20" t="str">
        <f t="shared" ref="N43" si="6">F43</f>
        <v>chamber 5</v>
      </c>
      <c r="Q43" s="20"/>
      <c r="R43" s="20"/>
      <c r="S43" s="20"/>
      <c r="T43" s="20"/>
      <c r="U43" s="20"/>
    </row>
    <row r="44" spans="1:21" x14ac:dyDescent="0.25">
      <c r="A44">
        <v>1</v>
      </c>
      <c r="B44" s="35">
        <f>AVERAGE(B2,B16,B30)</f>
        <v>25.966666666666669</v>
      </c>
      <c r="C44" s="35">
        <f t="shared" ref="C44:F44" si="7">AVERAGE(C2,C16,C30)</f>
        <v>27.906666666666666</v>
      </c>
      <c r="D44" s="35">
        <f t="shared" si="7"/>
        <v>29.883333333333336</v>
      </c>
      <c r="E44" s="35">
        <f t="shared" si="7"/>
        <v>31.733333333333334</v>
      </c>
      <c r="F44" s="35">
        <f t="shared" si="7"/>
        <v>33.799999999999997</v>
      </c>
      <c r="G44" s="3">
        <f>AVERAGE(B44:F44)+0.23</f>
        <v>30.088000000000005</v>
      </c>
      <c r="I44" s="20">
        <f t="shared" si="1"/>
        <v>1</v>
      </c>
      <c r="J44" s="25" t="s">
        <v>23</v>
      </c>
      <c r="K44" s="25" t="s">
        <v>36</v>
      </c>
      <c r="L44" s="25" t="s">
        <v>49</v>
      </c>
      <c r="M44" s="25" t="s">
        <v>62</v>
      </c>
      <c r="N44" s="25" t="s">
        <v>74</v>
      </c>
      <c r="O44" s="2"/>
      <c r="P44" s="24">
        <v>1</v>
      </c>
      <c r="Q44" s="20" t="s">
        <v>94</v>
      </c>
      <c r="R44" s="20" t="s">
        <v>100</v>
      </c>
      <c r="S44" s="20" t="s">
        <v>119</v>
      </c>
      <c r="T44" s="20" t="s">
        <v>112</v>
      </c>
      <c r="U44" s="20" t="s">
        <v>106</v>
      </c>
    </row>
    <row r="45" spans="1:21" x14ac:dyDescent="0.25">
      <c r="A45">
        <v>2</v>
      </c>
      <c r="B45" s="35">
        <f t="shared" ref="B45:F56" si="8">AVERAGE(B3,B17,B31)</f>
        <v>25.933333333333337</v>
      </c>
      <c r="C45" s="35">
        <f t="shared" si="8"/>
        <v>27.939999999999998</v>
      </c>
      <c r="D45" s="35">
        <f t="shared" si="8"/>
        <v>29.916666666666668</v>
      </c>
      <c r="E45" s="35">
        <f t="shared" si="8"/>
        <v>31.766666666666666</v>
      </c>
      <c r="F45" s="35">
        <f t="shared" si="8"/>
        <v>33.9</v>
      </c>
      <c r="G45" s="3">
        <f t="shared" ref="G45:G46" si="9">AVERAGE(B45:F45)+0.23</f>
        <v>30.121333333333336</v>
      </c>
      <c r="I45" s="20">
        <f t="shared" si="1"/>
        <v>2</v>
      </c>
      <c r="J45" s="25" t="s">
        <v>24</v>
      </c>
      <c r="K45" s="25" t="s">
        <v>37</v>
      </c>
      <c r="L45" s="25" t="s">
        <v>50</v>
      </c>
      <c r="M45" s="25" t="s">
        <v>63</v>
      </c>
      <c r="N45" s="25" t="s">
        <v>75</v>
      </c>
      <c r="O45" s="2"/>
      <c r="P45" s="24">
        <v>2</v>
      </c>
      <c r="Q45" s="20" t="s">
        <v>95</v>
      </c>
      <c r="R45" s="20" t="s">
        <v>101</v>
      </c>
      <c r="S45" s="20" t="s">
        <v>107</v>
      </c>
      <c r="T45" s="20" t="s">
        <v>113</v>
      </c>
      <c r="U45" s="20" t="s">
        <v>118</v>
      </c>
    </row>
    <row r="46" spans="1:21" x14ac:dyDescent="0.25">
      <c r="A46">
        <v>3</v>
      </c>
      <c r="B46" s="35">
        <f t="shared" si="8"/>
        <v>25.833333333333332</v>
      </c>
      <c r="C46" s="35">
        <f t="shared" si="8"/>
        <v>27.906666666666666</v>
      </c>
      <c r="D46" s="35">
        <f t="shared" si="8"/>
        <v>30.066666666666666</v>
      </c>
      <c r="E46" s="35">
        <f t="shared" si="8"/>
        <v>32.099999999999994</v>
      </c>
      <c r="F46" s="35">
        <f t="shared" si="8"/>
        <v>34.300000000000004</v>
      </c>
      <c r="G46" s="3">
        <f t="shared" si="9"/>
        <v>30.271333333333331</v>
      </c>
      <c r="I46" s="20">
        <f t="shared" si="1"/>
        <v>3</v>
      </c>
      <c r="J46" s="25" t="s">
        <v>25</v>
      </c>
      <c r="K46" s="25" t="s">
        <v>38</v>
      </c>
      <c r="L46" s="25" t="s">
        <v>51</v>
      </c>
      <c r="M46" s="25" t="s">
        <v>64</v>
      </c>
      <c r="N46" s="25" t="s">
        <v>76</v>
      </c>
      <c r="O46" s="2"/>
      <c r="P46" s="24">
        <v>3</v>
      </c>
      <c r="Q46" s="20" t="s">
        <v>96</v>
      </c>
      <c r="R46" s="20" t="s">
        <v>102</v>
      </c>
      <c r="S46" s="20" t="s">
        <v>108</v>
      </c>
      <c r="T46" s="20" t="s">
        <v>114</v>
      </c>
      <c r="U46" s="20" t="s">
        <v>102</v>
      </c>
    </row>
    <row r="47" spans="1:21" x14ac:dyDescent="0.25">
      <c r="A47">
        <v>4</v>
      </c>
      <c r="B47" s="35">
        <f t="shared" si="8"/>
        <v>26.099999999999998</v>
      </c>
      <c r="C47" s="35">
        <f t="shared" si="8"/>
        <v>28.056666666666668</v>
      </c>
      <c r="D47" s="35">
        <f t="shared" si="8"/>
        <v>30.133333333333336</v>
      </c>
      <c r="E47" s="35">
        <f t="shared" si="8"/>
        <v>32.083333333333336</v>
      </c>
      <c r="F47" s="35">
        <f t="shared" si="8"/>
        <v>34.166666666666664</v>
      </c>
      <c r="G47" s="3">
        <f>AVERAGE(B47:F47)+0.1</f>
        <v>30.207999999999998</v>
      </c>
      <c r="I47" s="20">
        <f t="shared" si="1"/>
        <v>4</v>
      </c>
      <c r="J47" s="25" t="s">
        <v>26</v>
      </c>
      <c r="K47" s="25" t="s">
        <v>41</v>
      </c>
      <c r="L47" s="25" t="s">
        <v>52</v>
      </c>
      <c r="M47" s="25" t="s">
        <v>65</v>
      </c>
      <c r="N47" s="25" t="s">
        <v>77</v>
      </c>
      <c r="O47" s="2"/>
      <c r="P47" s="24">
        <v>4</v>
      </c>
      <c r="Q47" s="20" t="s">
        <v>97</v>
      </c>
      <c r="R47" s="20" t="s">
        <v>103</v>
      </c>
      <c r="S47" s="20" t="s">
        <v>109</v>
      </c>
      <c r="T47" s="20" t="s">
        <v>115</v>
      </c>
      <c r="U47" s="20" t="s">
        <v>112</v>
      </c>
    </row>
    <row r="48" spans="1:21" x14ac:dyDescent="0.25">
      <c r="A48">
        <v>5</v>
      </c>
      <c r="B48" s="35">
        <f t="shared" si="8"/>
        <v>26</v>
      </c>
      <c r="C48" s="35">
        <f t="shared" si="8"/>
        <v>27.973333333333333</v>
      </c>
      <c r="D48" s="35">
        <f t="shared" si="8"/>
        <v>29.900000000000002</v>
      </c>
      <c r="E48" s="35">
        <f t="shared" si="8"/>
        <v>31.7</v>
      </c>
      <c r="F48" s="35">
        <f t="shared" si="8"/>
        <v>33.799999999999997</v>
      </c>
      <c r="G48" s="3">
        <f t="shared" ref="G48:G56" si="10">AVERAGE(B48:F48)+0.1</f>
        <v>29.974666666666668</v>
      </c>
      <c r="I48" s="20">
        <f t="shared" si="1"/>
        <v>5</v>
      </c>
      <c r="J48" s="25" t="s">
        <v>27</v>
      </c>
      <c r="K48" s="25" t="s">
        <v>40</v>
      </c>
      <c r="L48" s="25" t="s">
        <v>53</v>
      </c>
      <c r="M48" s="25" t="s">
        <v>66</v>
      </c>
      <c r="N48" s="25" t="s">
        <v>78</v>
      </c>
      <c r="O48" s="2"/>
      <c r="P48" s="24">
        <v>5</v>
      </c>
      <c r="Q48" s="20" t="s">
        <v>98</v>
      </c>
      <c r="R48" s="20" t="s">
        <v>104</v>
      </c>
      <c r="S48" s="20" t="s">
        <v>110</v>
      </c>
      <c r="T48" s="20" t="s">
        <v>116</v>
      </c>
      <c r="U48" s="20" t="s">
        <v>117</v>
      </c>
    </row>
    <row r="49" spans="1:21" x14ac:dyDescent="0.25">
      <c r="A49">
        <v>6</v>
      </c>
      <c r="B49" s="35">
        <f t="shared" si="8"/>
        <v>26.099999999999998</v>
      </c>
      <c r="C49" s="35">
        <f t="shared" si="8"/>
        <v>28.073333333333334</v>
      </c>
      <c r="D49" s="35">
        <f t="shared" si="8"/>
        <v>30.149999999999995</v>
      </c>
      <c r="E49" s="35">
        <f t="shared" si="8"/>
        <v>32.1</v>
      </c>
      <c r="F49" s="35">
        <f t="shared" si="8"/>
        <v>34.199999999999996</v>
      </c>
      <c r="G49" s="3">
        <f t="shared" si="10"/>
        <v>30.224666666666664</v>
      </c>
      <c r="I49" s="20">
        <f t="shared" si="1"/>
        <v>6</v>
      </c>
      <c r="J49" s="25" t="s">
        <v>26</v>
      </c>
      <c r="K49" s="25" t="s">
        <v>42</v>
      </c>
      <c r="L49" s="25" t="s">
        <v>54</v>
      </c>
      <c r="M49" s="25" t="s">
        <v>67</v>
      </c>
      <c r="N49" s="25" t="s">
        <v>79</v>
      </c>
      <c r="O49" s="2"/>
      <c r="P49" s="24">
        <v>6</v>
      </c>
      <c r="Q49" s="20" t="s">
        <v>99</v>
      </c>
      <c r="R49" s="20" t="s">
        <v>105</v>
      </c>
      <c r="S49" s="20" t="s">
        <v>111</v>
      </c>
      <c r="T49" s="20" t="s">
        <v>117</v>
      </c>
      <c r="U49" s="20" t="s">
        <v>109</v>
      </c>
    </row>
    <row r="50" spans="1:21" x14ac:dyDescent="0.25">
      <c r="A50">
        <v>7</v>
      </c>
      <c r="B50" s="35">
        <f t="shared" si="8"/>
        <v>26.066666666666666</v>
      </c>
      <c r="C50" s="35">
        <f t="shared" si="8"/>
        <v>28.073333333333334</v>
      </c>
      <c r="D50" s="35">
        <f t="shared" si="8"/>
        <v>29.933333333333334</v>
      </c>
      <c r="E50" s="35">
        <f t="shared" si="8"/>
        <v>31.666666666666668</v>
      </c>
      <c r="F50" s="35">
        <f t="shared" si="8"/>
        <v>33.800000000000004</v>
      </c>
      <c r="G50" s="3">
        <f t="shared" si="10"/>
        <v>30.008000000000006</v>
      </c>
      <c r="I50" s="20">
        <f t="shared" si="1"/>
        <v>7</v>
      </c>
      <c r="J50" s="25" t="s">
        <v>28</v>
      </c>
      <c r="K50" s="25" t="s">
        <v>43</v>
      </c>
      <c r="L50" s="25" t="s">
        <v>55</v>
      </c>
      <c r="M50" s="25" t="s">
        <v>68</v>
      </c>
      <c r="N50" s="25" t="s">
        <v>80</v>
      </c>
      <c r="O50" s="2"/>
      <c r="P50" s="2" t="s">
        <v>229</v>
      </c>
      <c r="Q50" s="20">
        <f>AVERAGE(30.09,30.12,30.27,30.2,29.97,30.22)</f>
        <v>30.145</v>
      </c>
      <c r="R50" s="20">
        <f>AVERAGE(30.01,30.3,30.17,30.2,30.04,29.97)</f>
        <v>30.114999999999998</v>
      </c>
      <c r="S50" s="20">
        <f>AVERAGE(29.91,29.91,29.91,30.31,29.71,30.16)</f>
        <v>29.984999999999999</v>
      </c>
      <c r="T50" s="20">
        <f>AVERAGE(29.86,30.06,29.91,30.06,30.06,29.76)</f>
        <v>29.951666666666664</v>
      </c>
      <c r="U50" s="20">
        <f>AVERAGE(30.1,30.06,30.17,29.86,29.76,30.31)</f>
        <v>30.043333333333333</v>
      </c>
    </row>
    <row r="51" spans="1:21" x14ac:dyDescent="0.25">
      <c r="A51">
        <v>8</v>
      </c>
      <c r="B51" s="35">
        <f t="shared" si="8"/>
        <v>26.033333333333331</v>
      </c>
      <c r="C51" s="35">
        <f t="shared" si="8"/>
        <v>28.14</v>
      </c>
      <c r="D51" s="35">
        <f t="shared" si="8"/>
        <v>30.233333333333334</v>
      </c>
      <c r="E51" s="35">
        <f t="shared" si="8"/>
        <v>32.199999999999996</v>
      </c>
      <c r="F51" s="35">
        <f t="shared" si="8"/>
        <v>34.43333333333333</v>
      </c>
      <c r="G51" s="3">
        <f t="shared" si="10"/>
        <v>30.308</v>
      </c>
      <c r="I51" s="20">
        <f t="shared" si="1"/>
        <v>8</v>
      </c>
      <c r="J51" s="25" t="s">
        <v>29</v>
      </c>
      <c r="K51" s="25" t="s">
        <v>44</v>
      </c>
      <c r="L51" s="25" t="s">
        <v>56</v>
      </c>
      <c r="M51" s="25" t="s">
        <v>69</v>
      </c>
      <c r="N51" s="25" t="s">
        <v>81</v>
      </c>
      <c r="O51" s="2"/>
      <c r="P51" s="2" t="s">
        <v>230</v>
      </c>
      <c r="Q51" s="20">
        <f>STDEV(30.09,30.12,30.27,30.2,29.97,30.22)/SQRT(6)</f>
        <v>4.4177671584938329E-2</v>
      </c>
      <c r="R51" s="20">
        <f>STDEV(30.01,30.3,30.17,30.2,30.04,29.97)/SQRT(6)</f>
        <v>5.2329086876548393E-2</v>
      </c>
      <c r="S51" s="20">
        <f>STDEV(29.91,29.91,29.91,30.31,29.71,30.16)/SQRT(6)</f>
        <v>8.7321245982864656E-2</v>
      </c>
      <c r="T51" s="20">
        <f>STDEV(29.86,30.06,29.91,30.06,30.06,29.76)/SQRT(6)</f>
        <v>5.2307849421583633E-2</v>
      </c>
      <c r="U51" s="20">
        <f>STDEV(30.1,30.06,30.17,29.86,29.76,30.31)/SQRT(6)</f>
        <v>8.2569835762085361E-2</v>
      </c>
    </row>
    <row r="52" spans="1:21" x14ac:dyDescent="0.25">
      <c r="A52">
        <v>9</v>
      </c>
      <c r="B52" s="35">
        <f t="shared" si="8"/>
        <v>25.933333333333334</v>
      </c>
      <c r="C52" s="35">
        <f t="shared" si="8"/>
        <v>27.99</v>
      </c>
      <c r="D52" s="35">
        <f t="shared" si="8"/>
        <v>30.100000000000005</v>
      </c>
      <c r="E52" s="35">
        <f t="shared" si="8"/>
        <v>32.083333333333336</v>
      </c>
      <c r="F52" s="35">
        <f t="shared" si="8"/>
        <v>34.266666666666666</v>
      </c>
      <c r="G52" s="3">
        <f t="shared" si="10"/>
        <v>30.174666666666667</v>
      </c>
      <c r="I52" s="20">
        <f t="shared" si="1"/>
        <v>9</v>
      </c>
      <c r="J52" s="25" t="s">
        <v>30</v>
      </c>
      <c r="K52" s="25" t="s">
        <v>45</v>
      </c>
      <c r="L52" s="25" t="s">
        <v>57</v>
      </c>
      <c r="M52" s="25" t="s">
        <v>70</v>
      </c>
      <c r="N52" s="25" t="s">
        <v>82</v>
      </c>
      <c r="O52" s="2"/>
      <c r="P52" s="2"/>
      <c r="Q52" s="20" t="s">
        <v>223</v>
      </c>
      <c r="R52" s="20" t="s">
        <v>224</v>
      </c>
      <c r="S52" s="20" t="s">
        <v>226</v>
      </c>
      <c r="T52" s="20" t="s">
        <v>225</v>
      </c>
      <c r="U52" s="20" t="s">
        <v>227</v>
      </c>
    </row>
    <row r="53" spans="1:21" x14ac:dyDescent="0.25">
      <c r="A53">
        <v>10</v>
      </c>
      <c r="B53" s="35">
        <f t="shared" si="8"/>
        <v>25.966666666666669</v>
      </c>
      <c r="C53" s="35">
        <f t="shared" si="8"/>
        <v>28.056666666666668</v>
      </c>
      <c r="D53" s="35">
        <f t="shared" si="8"/>
        <v>30.133333333333336</v>
      </c>
      <c r="E53" s="35">
        <f t="shared" si="8"/>
        <v>32.083333333333336</v>
      </c>
      <c r="F53" s="35">
        <f t="shared" si="8"/>
        <v>34.300000000000004</v>
      </c>
      <c r="G53" s="3">
        <f t="shared" si="10"/>
        <v>30.208000000000006</v>
      </c>
      <c r="I53" s="20">
        <f t="shared" si="1"/>
        <v>10</v>
      </c>
      <c r="J53" s="25" t="s">
        <v>31</v>
      </c>
      <c r="K53" s="25" t="s">
        <v>39</v>
      </c>
      <c r="L53" s="25" t="s">
        <v>58</v>
      </c>
      <c r="M53" s="25" t="s">
        <v>70</v>
      </c>
      <c r="N53" s="25" t="s">
        <v>83</v>
      </c>
      <c r="O53" s="2"/>
      <c r="P53" s="2"/>
    </row>
    <row r="54" spans="1:21" x14ac:dyDescent="0.25">
      <c r="A54">
        <v>11</v>
      </c>
      <c r="B54" s="35">
        <f t="shared" si="8"/>
        <v>25.966666666666669</v>
      </c>
      <c r="C54" s="35">
        <f t="shared" si="8"/>
        <v>27.873333333333335</v>
      </c>
      <c r="D54" s="35">
        <f t="shared" si="8"/>
        <v>29.966666666666669</v>
      </c>
      <c r="E54" s="35">
        <f t="shared" si="8"/>
        <v>31.933333333333337</v>
      </c>
      <c r="F54" s="35">
        <f t="shared" si="8"/>
        <v>33.966666666666669</v>
      </c>
      <c r="G54" s="3">
        <f t="shared" si="10"/>
        <v>30.041333333333338</v>
      </c>
      <c r="I54" s="20">
        <f t="shared" si="1"/>
        <v>11</v>
      </c>
      <c r="J54" s="25" t="s">
        <v>32</v>
      </c>
      <c r="K54" s="25" t="s">
        <v>46</v>
      </c>
      <c r="L54" s="25" t="s">
        <v>59</v>
      </c>
      <c r="M54" s="25" t="s">
        <v>71</v>
      </c>
      <c r="N54" s="25" t="s">
        <v>84</v>
      </c>
      <c r="O54" s="2"/>
      <c r="P54" s="2"/>
    </row>
    <row r="55" spans="1:21" x14ac:dyDescent="0.25">
      <c r="A55">
        <v>12</v>
      </c>
      <c r="B55" s="35">
        <f t="shared" si="8"/>
        <v>25.966666666666669</v>
      </c>
      <c r="C55" s="35">
        <f t="shared" si="8"/>
        <v>27.906666666666666</v>
      </c>
      <c r="D55" s="35">
        <f t="shared" si="8"/>
        <v>29.899999999999995</v>
      </c>
      <c r="E55" s="35">
        <f t="shared" si="8"/>
        <v>31.766666666666669</v>
      </c>
      <c r="F55" s="35">
        <f t="shared" si="8"/>
        <v>33.833333333333336</v>
      </c>
      <c r="G55" s="3">
        <f t="shared" si="10"/>
        <v>29.974666666666668</v>
      </c>
      <c r="I55" s="20">
        <f t="shared" si="1"/>
        <v>12</v>
      </c>
      <c r="J55" s="25" t="s">
        <v>33</v>
      </c>
      <c r="K55" s="25" t="s">
        <v>47</v>
      </c>
      <c r="L55" s="25" t="s">
        <v>60</v>
      </c>
      <c r="M55" s="25" t="s">
        <v>72</v>
      </c>
      <c r="N55" s="25" t="s">
        <v>85</v>
      </c>
      <c r="O55" s="2"/>
      <c r="P55" s="2"/>
    </row>
    <row r="56" spans="1:21" x14ac:dyDescent="0.25">
      <c r="A56">
        <v>13</v>
      </c>
      <c r="B56" s="35">
        <f t="shared" si="8"/>
        <v>26.066666666666666</v>
      </c>
      <c r="C56" s="35">
        <f t="shared" si="8"/>
        <v>28.006666666666671</v>
      </c>
      <c r="D56" s="35">
        <f t="shared" si="8"/>
        <v>30.033333333333331</v>
      </c>
      <c r="E56" s="35">
        <f t="shared" si="8"/>
        <v>31.933333333333334</v>
      </c>
      <c r="F56" s="35">
        <f t="shared" si="8"/>
        <v>34</v>
      </c>
      <c r="G56" s="3">
        <f t="shared" si="10"/>
        <v>30.108000000000004</v>
      </c>
      <c r="I56" s="20">
        <f t="shared" si="1"/>
        <v>13</v>
      </c>
      <c r="J56" s="25" t="s">
        <v>34</v>
      </c>
      <c r="K56" s="25" t="s">
        <v>48</v>
      </c>
      <c r="L56" s="25" t="s">
        <v>61</v>
      </c>
      <c r="M56" s="25" t="s">
        <v>73</v>
      </c>
      <c r="N56" s="25" t="s">
        <v>86</v>
      </c>
      <c r="O56" s="2"/>
      <c r="P56" s="2"/>
    </row>
    <row r="57" spans="1:21" x14ac:dyDescent="0.25">
      <c r="A57" t="s">
        <v>20</v>
      </c>
      <c r="B57" s="5">
        <f>AVERAGE(B44:B56)</f>
        <v>25.994871794871795</v>
      </c>
      <c r="C57" s="5">
        <f t="shared" ref="C57:G57" si="11">AVERAGE(C44:C56)</f>
        <v>27.992564102564099</v>
      </c>
      <c r="D57" s="5">
        <f t="shared" si="11"/>
        <v>30.026923076923079</v>
      </c>
      <c r="E57" s="5">
        <f t="shared" si="11"/>
        <v>31.934615384615377</v>
      </c>
      <c r="F57" s="5">
        <f t="shared" si="11"/>
        <v>34.058974358974353</v>
      </c>
      <c r="G57" s="5">
        <f t="shared" si="11"/>
        <v>30.131589743589753</v>
      </c>
      <c r="I57" s="20" t="str">
        <f t="shared" si="1"/>
        <v>Promedio</v>
      </c>
      <c r="J57" s="25" t="s">
        <v>35</v>
      </c>
      <c r="K57" s="25" t="s">
        <v>87</v>
      </c>
      <c r="L57" s="25" t="s">
        <v>88</v>
      </c>
      <c r="M57" s="25" t="s">
        <v>89</v>
      </c>
      <c r="N57" s="25" t="s">
        <v>90</v>
      </c>
      <c r="O57" s="2"/>
      <c r="P57" s="5"/>
    </row>
    <row r="58" spans="1:21" x14ac:dyDescent="0.25">
      <c r="A58" t="s">
        <v>19</v>
      </c>
      <c r="B58" s="6">
        <f>STDEV(B44:B56)/SQRT(13)</f>
        <v>2.1299035545943531E-2</v>
      </c>
      <c r="C58" s="6">
        <f>STDEV(C44:C56)/SQRT(13)</f>
        <v>2.3023442302651402E-2</v>
      </c>
      <c r="D58" s="6">
        <f t="shared" ref="D58:F58" si="12">STDEV(D44:D56)/SQRT(13)</f>
        <v>3.249690219393999E-2</v>
      </c>
      <c r="E58" s="6">
        <f t="shared" si="12"/>
        <v>5.1593604891945678E-2</v>
      </c>
      <c r="F58" s="6">
        <f t="shared" si="12"/>
        <v>6.3059896249613751E-2</v>
      </c>
      <c r="G58" s="6">
        <f>STDEV(G44:G56)/SQRT(13)</f>
        <v>3.0809268822301918E-2</v>
      </c>
      <c r="J58" s="2"/>
      <c r="K58" s="2"/>
      <c r="L58" s="2"/>
      <c r="M58" s="2"/>
      <c r="N58" s="2"/>
      <c r="O58" s="2"/>
      <c r="P58" s="2"/>
    </row>
    <row r="59" spans="1:21" x14ac:dyDescent="0.25">
      <c r="A59" t="s">
        <v>19</v>
      </c>
      <c r="B59" s="1" t="s">
        <v>10</v>
      </c>
      <c r="C59" s="1" t="s">
        <v>11</v>
      </c>
      <c r="D59" s="1" t="s">
        <v>12</v>
      </c>
      <c r="E59" s="1" t="s">
        <v>13</v>
      </c>
      <c r="F59" s="1" t="s">
        <v>14</v>
      </c>
      <c r="G59" s="1"/>
    </row>
    <row r="60" spans="1:21" x14ac:dyDescent="0.25">
      <c r="A60">
        <v>1</v>
      </c>
      <c r="B60" s="2">
        <f>STDEV(B2,B16,B30)/SQRT(3)</f>
        <v>8.8191710368819815E-2</v>
      </c>
      <c r="C60" s="2">
        <f t="shared" ref="B60:G72" si="13">STDEV(C2,C16,C30)/SQRT(3)</f>
        <v>5.8118652580542163E-2</v>
      </c>
      <c r="D60" s="2">
        <f t="shared" si="13"/>
        <v>6.0092521257733685E-2</v>
      </c>
      <c r="E60" s="2">
        <f t="shared" si="13"/>
        <v>0.18559214542766739</v>
      </c>
      <c r="F60" s="2">
        <f t="shared" si="13"/>
        <v>5.773502691896136E-2</v>
      </c>
      <c r="G60" s="2">
        <f>STDEV(G2,G16,G30)/SQRT(3)</f>
        <v>7.4413260467025039E-2</v>
      </c>
    </row>
    <row r="61" spans="1:21" x14ac:dyDescent="0.25">
      <c r="A61">
        <v>2</v>
      </c>
      <c r="B61" s="2">
        <f t="shared" si="13"/>
        <v>0.17638342073763877</v>
      </c>
      <c r="C61" s="2">
        <f t="shared" si="13"/>
        <v>0.17776388834631141</v>
      </c>
      <c r="D61" s="2">
        <f t="shared" si="13"/>
        <v>0.1166666666666674</v>
      </c>
      <c r="E61" s="2">
        <f t="shared" si="13"/>
        <v>0.21858128414340053</v>
      </c>
      <c r="F61" s="2">
        <f t="shared" si="13"/>
        <v>0.1527525231651953</v>
      </c>
      <c r="G61" s="2">
        <f t="shared" si="13"/>
        <v>0.12851113224585273</v>
      </c>
      <c r="J61" s="4"/>
    </row>
    <row r="62" spans="1:21" x14ac:dyDescent="0.25">
      <c r="A62">
        <v>3</v>
      </c>
      <c r="B62" s="2">
        <f t="shared" si="13"/>
        <v>0.16666666666666669</v>
      </c>
      <c r="C62" s="2">
        <f t="shared" si="13"/>
        <v>0.21302060411560583</v>
      </c>
      <c r="D62" s="2">
        <f t="shared" si="13"/>
        <v>0.11666666666666714</v>
      </c>
      <c r="E62" s="2">
        <f t="shared" si="13"/>
        <v>0.20816659994661285</v>
      </c>
      <c r="F62" s="2">
        <f t="shared" si="13"/>
        <v>0.20816659994661393</v>
      </c>
      <c r="G62" s="2">
        <f t="shared" si="13"/>
        <v>0.13133333333333042</v>
      </c>
    </row>
    <row r="63" spans="1:21" x14ac:dyDescent="0.25">
      <c r="A63">
        <v>4</v>
      </c>
      <c r="B63" s="2">
        <f t="shared" si="13"/>
        <v>5.7735026918962373E-2</v>
      </c>
      <c r="C63" s="2">
        <f t="shared" si="13"/>
        <v>2.9627314724385664E-2</v>
      </c>
      <c r="D63" s="2">
        <f t="shared" si="13"/>
        <v>0.13017082793177837</v>
      </c>
      <c r="E63" s="2">
        <f t="shared" si="13"/>
        <v>0.24551533104427101</v>
      </c>
      <c r="F63" s="2">
        <f t="shared" si="13"/>
        <v>0.23333333333333445</v>
      </c>
      <c r="G63" s="2">
        <f t="shared" si="13"/>
        <v>0.13192422067232329</v>
      </c>
    </row>
    <row r="64" spans="1:21" x14ac:dyDescent="0.25">
      <c r="A64">
        <v>5</v>
      </c>
      <c r="B64" s="2">
        <f t="shared" si="13"/>
        <v>5.77350269189634E-2</v>
      </c>
      <c r="C64" s="2">
        <f t="shared" si="13"/>
        <v>6.3595946761130229E-2</v>
      </c>
      <c r="D64" s="2">
        <f t="shared" si="13"/>
        <v>7.6376261582597263E-2</v>
      </c>
      <c r="E64" s="2">
        <f t="shared" si="13"/>
        <v>0.20816659994661341</v>
      </c>
      <c r="F64" s="2">
        <f t="shared" si="13"/>
        <v>0.11547005383792475</v>
      </c>
      <c r="G64" s="2">
        <f t="shared" si="13"/>
        <v>8.6689740518190311E-2</v>
      </c>
    </row>
    <row r="65" spans="1:7" x14ac:dyDescent="0.25">
      <c r="A65">
        <v>6</v>
      </c>
      <c r="B65" s="2">
        <f t="shared" si="13"/>
        <v>5.7735026918962373E-2</v>
      </c>
      <c r="C65" s="2">
        <f t="shared" si="13"/>
        <v>6.3595946761129035E-2</v>
      </c>
      <c r="D65" s="2">
        <f t="shared" si="13"/>
        <v>2.8867513459480673E-2</v>
      </c>
      <c r="E65" s="2">
        <f t="shared" si="13"/>
        <v>9.9999999999999062E-2</v>
      </c>
      <c r="F65" s="2">
        <f t="shared" si="13"/>
        <v>9.9999999999999062E-2</v>
      </c>
      <c r="G65" s="2">
        <f t="shared" si="13"/>
        <v>1.775136927425941E-2</v>
      </c>
    </row>
    <row r="66" spans="1:7" x14ac:dyDescent="0.25">
      <c r="A66">
        <v>7</v>
      </c>
      <c r="B66" s="2">
        <f t="shared" si="13"/>
        <v>0.12018504251546687</v>
      </c>
      <c r="C66" s="2">
        <f t="shared" si="13"/>
        <v>0.11566234381931634</v>
      </c>
      <c r="D66" s="2">
        <f t="shared" si="13"/>
        <v>3.3333333333333812E-2</v>
      </c>
      <c r="E66" s="2">
        <f t="shared" si="13"/>
        <v>0.2333333333333337</v>
      </c>
      <c r="F66" s="2">
        <f t="shared" si="13"/>
        <v>0.17320508075688815</v>
      </c>
      <c r="G66" s="2">
        <f t="shared" si="13"/>
        <v>4.7999999999998273E-2</v>
      </c>
    </row>
    <row r="67" spans="1:7" x14ac:dyDescent="0.25">
      <c r="A67">
        <v>8</v>
      </c>
      <c r="B67" s="2">
        <f t="shared" si="13"/>
        <v>3.3333333333333812E-2</v>
      </c>
      <c r="C67" s="2">
        <f t="shared" si="13"/>
        <v>9.451631252505216E-2</v>
      </c>
      <c r="D67" s="2">
        <f t="shared" si="13"/>
        <v>8.819171036881894E-2</v>
      </c>
      <c r="E67" s="2">
        <f t="shared" si="13"/>
        <v>0.1527525231651953</v>
      </c>
      <c r="F67" s="2">
        <f t="shared" si="13"/>
        <v>0.18559214542766622</v>
      </c>
      <c r="G67" s="2">
        <f t="shared" si="13"/>
        <v>0.10216326802394746</v>
      </c>
    </row>
    <row r="68" spans="1:7" x14ac:dyDescent="0.25">
      <c r="A68">
        <v>9</v>
      </c>
      <c r="B68" s="2">
        <f t="shared" si="13"/>
        <v>6.666666666666643E-2</v>
      </c>
      <c r="C68" s="2">
        <f t="shared" si="13"/>
        <v>0.10692676621563654</v>
      </c>
      <c r="D68" s="2">
        <f t="shared" si="13"/>
        <v>8.6602540378443046E-2</v>
      </c>
      <c r="E68" s="2">
        <f t="shared" si="13"/>
        <v>0.13642254619787417</v>
      </c>
      <c r="F68" s="2">
        <f t="shared" si="13"/>
        <v>0.12018504251546572</v>
      </c>
      <c r="G68" s="2">
        <f t="shared" si="13"/>
        <v>9.9574650946468182E-2</v>
      </c>
    </row>
    <row r="69" spans="1:7" x14ac:dyDescent="0.25">
      <c r="A69">
        <v>10</v>
      </c>
      <c r="B69" s="2">
        <f t="shared" si="13"/>
        <v>3.3333333333333812E-2</v>
      </c>
      <c r="C69" s="2">
        <f t="shared" si="13"/>
        <v>5.666666666666724E-2</v>
      </c>
      <c r="D69" s="2">
        <f t="shared" si="13"/>
        <v>6.0092521257732859E-2</v>
      </c>
      <c r="E69" s="2">
        <f t="shared" si="13"/>
        <v>0.13642254619787417</v>
      </c>
      <c r="F69" s="2">
        <f t="shared" si="13"/>
        <v>0.15275252316519453</v>
      </c>
      <c r="G69" s="2">
        <f t="shared" si="13"/>
        <v>7.4413260467023887E-2</v>
      </c>
    </row>
    <row r="70" spans="1:7" x14ac:dyDescent="0.25">
      <c r="A70">
        <v>11</v>
      </c>
      <c r="B70" s="2">
        <f t="shared" si="13"/>
        <v>8.8191710368819815E-2</v>
      </c>
      <c r="C70" s="2">
        <f t="shared" si="13"/>
        <v>0.11566234381931713</v>
      </c>
      <c r="D70" s="2">
        <f t="shared" si="13"/>
        <v>8.8191710368819815E-2</v>
      </c>
      <c r="E70" s="2">
        <f t="shared" si="13"/>
        <v>3.3333333333332618E-2</v>
      </c>
      <c r="F70" s="2">
        <f t="shared" si="13"/>
        <v>0.18559214542766769</v>
      </c>
      <c r="G70" s="2">
        <f t="shared" si="13"/>
        <v>7.4487881191804925E-2</v>
      </c>
    </row>
    <row r="71" spans="1:7" x14ac:dyDescent="0.25">
      <c r="A71">
        <v>12</v>
      </c>
      <c r="B71" s="2">
        <f t="shared" si="13"/>
        <v>6.6666666666667623E-2</v>
      </c>
      <c r="C71" s="2">
        <f t="shared" si="13"/>
        <v>6.6666666666677088E-3</v>
      </c>
      <c r="D71" s="2">
        <f t="shared" si="13"/>
        <v>5.7735026918962373E-2</v>
      </c>
      <c r="E71" s="2">
        <f t="shared" si="13"/>
        <v>0.17638342073763899</v>
      </c>
      <c r="F71" s="2">
        <f t="shared" si="13"/>
        <v>6.666666666666525E-2</v>
      </c>
      <c r="G71" s="2">
        <f t="shared" si="13"/>
        <v>7.0817449199410798E-2</v>
      </c>
    </row>
    <row r="72" spans="1:7" x14ac:dyDescent="0.25">
      <c r="A72">
        <v>13</v>
      </c>
      <c r="B72" s="2">
        <f t="shared" si="13"/>
        <v>6.666666666666643E-2</v>
      </c>
      <c r="C72" s="2">
        <f t="shared" si="13"/>
        <v>6.6666666666677088E-3</v>
      </c>
      <c r="D72" s="2">
        <f t="shared" si="13"/>
        <v>6.6666666666667623E-2</v>
      </c>
      <c r="E72" s="2">
        <f t="shared" si="13"/>
        <v>0.17638342073764077</v>
      </c>
      <c r="F72" s="2">
        <f t="shared" si="13"/>
        <v>0.1154700538379268</v>
      </c>
      <c r="G72" s="2">
        <f t="shared" si="13"/>
        <v>7.508217720160415E-2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2C7F9-EFD4-4ED0-B4EC-355B85A2B9ED}">
  <dimension ref="A1:N37"/>
  <sheetViews>
    <sheetView zoomScale="85" zoomScaleNormal="85" workbookViewId="0">
      <selection activeCell="B23" sqref="B23:F28"/>
    </sheetView>
  </sheetViews>
  <sheetFormatPr defaultColWidth="11.42578125" defaultRowHeight="15" x14ac:dyDescent="0.25"/>
  <cols>
    <col min="2" max="2" width="12.5703125" bestFit="1" customWidth="1"/>
  </cols>
  <sheetData>
    <row r="1" spans="1:7" x14ac:dyDescent="0.2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9</v>
      </c>
    </row>
    <row r="2" spans="1:7" x14ac:dyDescent="0.25">
      <c r="A2">
        <v>1</v>
      </c>
      <c r="B2">
        <v>26.536458333333332</v>
      </c>
      <c r="C2">
        <v>26.734375</v>
      </c>
      <c r="D2">
        <v>26.317708333333332</v>
      </c>
      <c r="E2">
        <v>26.458333333333332</v>
      </c>
      <c r="F2">
        <v>26.03125</v>
      </c>
      <c r="G2" s="1">
        <f>AVERAGE(B2:F2)</f>
        <v>26.415624999999999</v>
      </c>
    </row>
    <row r="3" spans="1:7" x14ac:dyDescent="0.25">
      <c r="A3">
        <v>2</v>
      </c>
      <c r="B3">
        <v>26.661458333333332</v>
      </c>
      <c r="C3">
        <v>26.828125</v>
      </c>
      <c r="D3">
        <v>26.5</v>
      </c>
      <c r="E3">
        <v>26.645833333333332</v>
      </c>
      <c r="F3">
        <v>26.182291666666668</v>
      </c>
      <c r="G3" s="1">
        <f t="shared" ref="G3:G28" si="0">AVERAGE(B3:F3)</f>
        <v>26.563541666666662</v>
      </c>
    </row>
    <row r="4" spans="1:7" x14ac:dyDescent="0.25">
      <c r="A4">
        <v>3</v>
      </c>
      <c r="B4">
        <v>26.15625</v>
      </c>
      <c r="C4">
        <v>26.598958333333332</v>
      </c>
      <c r="D4">
        <v>26.223958333333332</v>
      </c>
      <c r="E4">
        <v>26.557291666666668</v>
      </c>
      <c r="F4">
        <v>26.140625</v>
      </c>
      <c r="G4" s="1">
        <f t="shared" si="0"/>
        <v>26.335416666666664</v>
      </c>
    </row>
    <row r="5" spans="1:7" x14ac:dyDescent="0.25">
      <c r="A5">
        <v>4</v>
      </c>
      <c r="B5">
        <v>26</v>
      </c>
      <c r="C5">
        <v>26.458762886597938</v>
      </c>
      <c r="D5">
        <v>26.226804123711339</v>
      </c>
      <c r="E5">
        <v>26.5</v>
      </c>
      <c r="F5">
        <v>26.082474226804123</v>
      </c>
      <c r="G5" s="1">
        <f t="shared" si="0"/>
        <v>26.253608247422683</v>
      </c>
    </row>
    <row r="6" spans="1:7" x14ac:dyDescent="0.25">
      <c r="A6">
        <v>5</v>
      </c>
      <c r="B6">
        <v>26</v>
      </c>
      <c r="C6">
        <v>26.317708333333332</v>
      </c>
      <c r="D6">
        <v>26</v>
      </c>
      <c r="E6">
        <v>26.458333333333332</v>
      </c>
      <c r="F6">
        <v>26</v>
      </c>
      <c r="G6" s="1">
        <f t="shared" si="0"/>
        <v>26.155208333333331</v>
      </c>
    </row>
    <row r="7" spans="1:7" x14ac:dyDescent="0.25">
      <c r="A7">
        <v>6</v>
      </c>
      <c r="G7" s="1"/>
    </row>
    <row r="8" spans="1:7" x14ac:dyDescent="0.25">
      <c r="A8" t="s">
        <v>16</v>
      </c>
      <c r="B8" s="1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/>
    </row>
    <row r="9" spans="1:7" x14ac:dyDescent="0.25">
      <c r="A9">
        <v>1</v>
      </c>
      <c r="B9">
        <v>26.145833333333332</v>
      </c>
      <c r="C9">
        <v>26.552083333333332</v>
      </c>
      <c r="D9">
        <v>26.395833333333332</v>
      </c>
      <c r="E9">
        <v>26.588541666666668</v>
      </c>
      <c r="F9">
        <v>26.286458333333332</v>
      </c>
      <c r="G9" s="1">
        <f t="shared" si="0"/>
        <v>26.393750000000001</v>
      </c>
    </row>
    <row r="10" spans="1:7" x14ac:dyDescent="0.25">
      <c r="A10">
        <v>2</v>
      </c>
      <c r="B10">
        <v>26.166666666666668</v>
      </c>
      <c r="C10">
        <v>26.59375</v>
      </c>
      <c r="D10">
        <v>26.270833333333332</v>
      </c>
      <c r="E10">
        <v>26.645833333333332</v>
      </c>
      <c r="F10">
        <v>26.239583333333332</v>
      </c>
      <c r="G10" s="1">
        <f t="shared" si="0"/>
        <v>26.383333333333333</v>
      </c>
    </row>
    <row r="11" spans="1:7" x14ac:dyDescent="0.25">
      <c r="A11">
        <v>3</v>
      </c>
      <c r="B11">
        <v>26.213541666666668</v>
      </c>
      <c r="C11">
        <v>26.630208333333332</v>
      </c>
      <c r="D11">
        <v>26.354166666666668</v>
      </c>
      <c r="E11">
        <v>26.651041666666668</v>
      </c>
      <c r="F11">
        <v>26.260416666666668</v>
      </c>
      <c r="G11" s="1">
        <f t="shared" si="0"/>
        <v>26.421875</v>
      </c>
    </row>
    <row r="12" spans="1:7" x14ac:dyDescent="0.25">
      <c r="A12">
        <v>4</v>
      </c>
      <c r="B12">
        <v>26</v>
      </c>
      <c r="C12">
        <v>26.391752577319586</v>
      </c>
      <c r="D12">
        <v>26.195876288659793</v>
      </c>
      <c r="E12">
        <v>26.5</v>
      </c>
      <c r="F12">
        <v>26.159793814432991</v>
      </c>
      <c r="G12" s="1">
        <f t="shared" si="0"/>
        <v>26.249484536082473</v>
      </c>
    </row>
    <row r="13" spans="1:7" x14ac:dyDescent="0.25">
      <c r="A13">
        <v>5</v>
      </c>
      <c r="B13">
        <v>26</v>
      </c>
      <c r="C13">
        <v>26.338541666666668</v>
      </c>
      <c r="D13">
        <v>26.052083333333332</v>
      </c>
      <c r="E13">
        <v>26.5</v>
      </c>
      <c r="F13">
        <v>26</v>
      </c>
      <c r="G13" s="1">
        <f t="shared" si="0"/>
        <v>26.178125000000001</v>
      </c>
    </row>
    <row r="14" spans="1:7" x14ac:dyDescent="0.25">
      <c r="A14">
        <v>6</v>
      </c>
      <c r="B14">
        <v>26</v>
      </c>
      <c r="C14">
        <v>26.364583333333332</v>
      </c>
      <c r="D14">
        <v>26</v>
      </c>
      <c r="E14">
        <v>26.5</v>
      </c>
      <c r="F14">
        <v>26</v>
      </c>
      <c r="G14" s="1">
        <f t="shared" si="0"/>
        <v>26.172916666666662</v>
      </c>
    </row>
    <row r="15" spans="1:7" x14ac:dyDescent="0.25">
      <c r="A15" t="s">
        <v>17</v>
      </c>
      <c r="B15" s="1" t="s">
        <v>10</v>
      </c>
      <c r="C15" s="1" t="s">
        <v>11</v>
      </c>
      <c r="D15" s="1" t="s">
        <v>12</v>
      </c>
      <c r="E15" s="1" t="s">
        <v>13</v>
      </c>
      <c r="F15" s="1" t="s">
        <v>14</v>
      </c>
      <c r="G15" s="1"/>
    </row>
    <row r="16" spans="1:7" x14ac:dyDescent="0.25">
      <c r="A16">
        <v>1</v>
      </c>
      <c r="B16">
        <v>26.427083333333332</v>
      </c>
      <c r="C16">
        <v>26.677083333333332</v>
      </c>
      <c r="D16">
        <v>26.317708333333332</v>
      </c>
      <c r="E16">
        <v>26.380208333333332</v>
      </c>
      <c r="F16">
        <v>25.921875</v>
      </c>
      <c r="G16" s="1">
        <f t="shared" si="0"/>
        <v>26.344791666666662</v>
      </c>
    </row>
    <row r="17" spans="1:14" x14ac:dyDescent="0.25">
      <c r="A17">
        <v>2</v>
      </c>
      <c r="B17">
        <v>26.979166666666668</v>
      </c>
      <c r="C17">
        <v>27</v>
      </c>
      <c r="D17">
        <v>26.645833333333332</v>
      </c>
      <c r="E17">
        <v>26.994791666666668</v>
      </c>
      <c r="F17">
        <v>26.5</v>
      </c>
      <c r="G17" s="1">
        <f t="shared" si="0"/>
        <v>26.823958333333337</v>
      </c>
    </row>
    <row r="18" spans="1:14" x14ac:dyDescent="0.25">
      <c r="A18">
        <v>3</v>
      </c>
      <c r="B18">
        <v>26.255208333333332</v>
      </c>
      <c r="C18">
        <v>26.640625</v>
      </c>
      <c r="D18">
        <v>26.5</v>
      </c>
      <c r="E18">
        <v>26.71875</v>
      </c>
      <c r="F18">
        <v>26.28125</v>
      </c>
      <c r="G18" s="1">
        <f t="shared" si="0"/>
        <v>26.479166666666664</v>
      </c>
    </row>
    <row r="19" spans="1:14" x14ac:dyDescent="0.25">
      <c r="A19">
        <v>4</v>
      </c>
      <c r="B19">
        <v>26</v>
      </c>
      <c r="C19">
        <v>26.484536082474225</v>
      </c>
      <c r="D19">
        <v>26.345360824742269</v>
      </c>
      <c r="E19">
        <v>26.582474226804123</v>
      </c>
      <c r="F19">
        <v>26.226804123711339</v>
      </c>
      <c r="G19" s="1">
        <f t="shared" si="0"/>
        <v>26.327835051546391</v>
      </c>
    </row>
    <row r="20" spans="1:14" x14ac:dyDescent="0.25">
      <c r="A20">
        <v>5</v>
      </c>
      <c r="B20">
        <v>26</v>
      </c>
      <c r="C20">
        <v>26.5</v>
      </c>
      <c r="D20">
        <v>26.255208333333332</v>
      </c>
      <c r="E20">
        <v>26.5</v>
      </c>
      <c r="F20">
        <v>26.072916666666668</v>
      </c>
      <c r="G20" s="1">
        <f t="shared" si="0"/>
        <v>26.265625</v>
      </c>
    </row>
    <row r="21" spans="1:14" x14ac:dyDescent="0.25">
      <c r="A21">
        <v>6</v>
      </c>
      <c r="B21">
        <v>26</v>
      </c>
      <c r="C21">
        <v>26.5</v>
      </c>
      <c r="D21">
        <v>26.229166666666668</v>
      </c>
      <c r="E21">
        <v>26.5</v>
      </c>
      <c r="F21">
        <v>26.078125</v>
      </c>
      <c r="G21" s="1">
        <f t="shared" si="0"/>
        <v>26.261458333333337</v>
      </c>
    </row>
    <row r="22" spans="1:14" x14ac:dyDescent="0.25">
      <c r="A22" t="s">
        <v>18</v>
      </c>
      <c r="B22" s="1" t="s">
        <v>10</v>
      </c>
      <c r="C22" s="1" t="s">
        <v>11</v>
      </c>
      <c r="D22" s="1" t="s">
        <v>12</v>
      </c>
      <c r="E22" s="1" t="s">
        <v>13</v>
      </c>
      <c r="F22" s="1" t="s">
        <v>14</v>
      </c>
      <c r="G22" s="1"/>
      <c r="I22" s="20" t="s">
        <v>22</v>
      </c>
      <c r="J22" s="21" t="s">
        <v>10</v>
      </c>
      <c r="K22" s="21" t="s">
        <v>11</v>
      </c>
      <c r="L22" s="21" t="s">
        <v>12</v>
      </c>
      <c r="M22" s="21" t="s">
        <v>13</v>
      </c>
      <c r="N22" s="21" t="s">
        <v>14</v>
      </c>
    </row>
    <row r="23" spans="1:14" x14ac:dyDescent="0.25">
      <c r="A23">
        <v>1</v>
      </c>
      <c r="B23" s="34">
        <f t="shared" ref="B23:F28" si="1">AVERAGE(B2,B9,B16)</f>
        <v>26.369791666666668</v>
      </c>
      <c r="C23" s="34">
        <f t="shared" si="1"/>
        <v>26.654513888888886</v>
      </c>
      <c r="D23" s="34">
        <f t="shared" si="1"/>
        <v>26.34375</v>
      </c>
      <c r="E23" s="34">
        <f t="shared" si="1"/>
        <v>26.475694444444443</v>
      </c>
      <c r="F23" s="34">
        <f t="shared" si="1"/>
        <v>26.079861111111111</v>
      </c>
      <c r="G23" s="1">
        <f t="shared" si="0"/>
        <v>26.384722222222223</v>
      </c>
      <c r="I23">
        <v>1</v>
      </c>
      <c r="J23" s="20" t="s">
        <v>191</v>
      </c>
      <c r="K23" s="20" t="s">
        <v>195</v>
      </c>
      <c r="L23" s="20" t="s">
        <v>201</v>
      </c>
      <c r="M23" s="20" t="s">
        <v>207</v>
      </c>
      <c r="N23" s="20" t="s">
        <v>213</v>
      </c>
    </row>
    <row r="24" spans="1:14" x14ac:dyDescent="0.25">
      <c r="A24">
        <v>2</v>
      </c>
      <c r="B24" s="34">
        <f t="shared" si="1"/>
        <v>26.602430555555557</v>
      </c>
      <c r="C24" s="34">
        <f t="shared" si="1"/>
        <v>26.807291666666668</v>
      </c>
      <c r="D24" s="34">
        <f t="shared" si="1"/>
        <v>26.472222222222218</v>
      </c>
      <c r="E24" s="34">
        <f t="shared" si="1"/>
        <v>26.762152777777775</v>
      </c>
      <c r="F24" s="34">
        <f t="shared" si="1"/>
        <v>26.307291666666668</v>
      </c>
      <c r="G24" s="1">
        <f t="shared" si="0"/>
        <v>26.590277777777779</v>
      </c>
      <c r="I24">
        <v>2</v>
      </c>
      <c r="J24" s="20" t="s">
        <v>193</v>
      </c>
      <c r="K24" s="20" t="s">
        <v>196</v>
      </c>
      <c r="L24" s="20" t="s">
        <v>202</v>
      </c>
      <c r="M24" s="20" t="s">
        <v>208</v>
      </c>
      <c r="N24" s="20" t="s">
        <v>214</v>
      </c>
    </row>
    <row r="25" spans="1:14" x14ac:dyDescent="0.25">
      <c r="A25">
        <v>3</v>
      </c>
      <c r="B25" s="34">
        <f t="shared" si="1"/>
        <v>26.208333333333332</v>
      </c>
      <c r="C25" s="34">
        <f t="shared" si="1"/>
        <v>26.623263888888886</v>
      </c>
      <c r="D25" s="34">
        <f t="shared" si="1"/>
        <v>26.359375</v>
      </c>
      <c r="E25" s="34">
        <f t="shared" si="1"/>
        <v>26.642361111111114</v>
      </c>
      <c r="F25" s="34">
        <f t="shared" si="1"/>
        <v>26.227430555555557</v>
      </c>
      <c r="G25" s="1">
        <f t="shared" si="0"/>
        <v>26.412152777777777</v>
      </c>
      <c r="I25">
        <v>3</v>
      </c>
      <c r="J25" s="20" t="s">
        <v>194</v>
      </c>
      <c r="K25" s="20" t="s">
        <v>197</v>
      </c>
      <c r="L25" s="20" t="s">
        <v>203</v>
      </c>
      <c r="M25" s="20" t="s">
        <v>209</v>
      </c>
      <c r="N25" s="20" t="s">
        <v>215</v>
      </c>
    </row>
    <row r="26" spans="1:14" x14ac:dyDescent="0.25">
      <c r="A26">
        <v>4</v>
      </c>
      <c r="B26" s="34">
        <f t="shared" si="1"/>
        <v>26</v>
      </c>
      <c r="C26" s="34">
        <f t="shared" si="1"/>
        <v>26.445017182130584</v>
      </c>
      <c r="D26" s="34">
        <f t="shared" si="1"/>
        <v>26.256013745704468</v>
      </c>
      <c r="E26" s="34">
        <f t="shared" si="1"/>
        <v>26.527491408934708</v>
      </c>
      <c r="F26" s="34">
        <f t="shared" si="1"/>
        <v>26.156357388316149</v>
      </c>
      <c r="G26" s="1">
        <f t="shared" si="0"/>
        <v>26.276975945017181</v>
      </c>
      <c r="I26">
        <v>4</v>
      </c>
      <c r="J26" s="20" t="s">
        <v>192</v>
      </c>
      <c r="K26" s="20" t="s">
        <v>198</v>
      </c>
      <c r="L26" s="20" t="s">
        <v>204</v>
      </c>
      <c r="M26" s="20" t="s">
        <v>210</v>
      </c>
      <c r="N26" s="20" t="s">
        <v>216</v>
      </c>
    </row>
    <row r="27" spans="1:14" x14ac:dyDescent="0.25">
      <c r="A27">
        <v>5</v>
      </c>
      <c r="B27" s="34">
        <f t="shared" si="1"/>
        <v>26</v>
      </c>
      <c r="C27" s="34">
        <f t="shared" si="1"/>
        <v>26.385416666666668</v>
      </c>
      <c r="D27" s="34">
        <f t="shared" si="1"/>
        <v>26.102430555555554</v>
      </c>
      <c r="E27" s="34">
        <f t="shared" si="1"/>
        <v>26.486111111111111</v>
      </c>
      <c r="F27" s="34">
        <f t="shared" si="1"/>
        <v>26.024305555555557</v>
      </c>
      <c r="G27" s="1">
        <f t="shared" si="0"/>
        <v>26.199652777777782</v>
      </c>
      <c r="I27">
        <v>5</v>
      </c>
      <c r="J27" s="20" t="s">
        <v>192</v>
      </c>
      <c r="K27" s="20" t="s">
        <v>199</v>
      </c>
      <c r="L27" s="20" t="s">
        <v>205</v>
      </c>
      <c r="M27" s="20" t="s">
        <v>211</v>
      </c>
      <c r="N27" s="20" t="s">
        <v>217</v>
      </c>
    </row>
    <row r="28" spans="1:14" x14ac:dyDescent="0.25">
      <c r="A28">
        <v>6</v>
      </c>
      <c r="B28" s="34">
        <f t="shared" si="1"/>
        <v>26</v>
      </c>
      <c r="C28" s="34">
        <f t="shared" si="1"/>
        <v>26.432291666666664</v>
      </c>
      <c r="D28" s="34">
        <f t="shared" si="1"/>
        <v>26.114583333333336</v>
      </c>
      <c r="E28" s="34">
        <f t="shared" si="1"/>
        <v>26.5</v>
      </c>
      <c r="F28" s="34">
        <f t="shared" si="1"/>
        <v>26.0390625</v>
      </c>
      <c r="G28" s="1">
        <f t="shared" si="0"/>
        <v>26.217187500000001</v>
      </c>
      <c r="I28">
        <v>6</v>
      </c>
      <c r="J28" s="20" t="s">
        <v>192</v>
      </c>
      <c r="K28" s="20" t="s">
        <v>200</v>
      </c>
      <c r="L28" s="20" t="s">
        <v>206</v>
      </c>
      <c r="M28" s="20" t="s">
        <v>212</v>
      </c>
      <c r="N28" s="20" t="s">
        <v>29</v>
      </c>
    </row>
    <row r="29" spans="1:14" x14ac:dyDescent="0.25">
      <c r="A29" t="s">
        <v>20</v>
      </c>
      <c r="B29" s="1">
        <f t="shared" ref="B29:G29" si="2">AVERAGE(B23:B28)</f>
        <v>26.196759259259256</v>
      </c>
      <c r="C29" s="1">
        <f t="shared" si="2"/>
        <v>26.557965826651394</v>
      </c>
      <c r="D29" s="1">
        <f t="shared" si="2"/>
        <v>26.274729142802595</v>
      </c>
      <c r="E29" s="1">
        <f t="shared" si="2"/>
        <v>26.565635142229855</v>
      </c>
      <c r="F29" s="1">
        <f t="shared" si="2"/>
        <v>26.13905146286751</v>
      </c>
      <c r="G29" s="1">
        <f t="shared" si="2"/>
        <v>26.346828166762123</v>
      </c>
      <c r="I29" t="s">
        <v>20</v>
      </c>
      <c r="J29" s="20" t="s">
        <v>218</v>
      </c>
      <c r="K29" s="20" t="s">
        <v>219</v>
      </c>
      <c r="L29" s="20" t="s">
        <v>220</v>
      </c>
      <c r="M29" s="20" t="s">
        <v>221</v>
      </c>
      <c r="N29" s="20" t="s">
        <v>222</v>
      </c>
    </row>
    <row r="30" spans="1:14" x14ac:dyDescent="0.25">
      <c r="A30" t="s">
        <v>19</v>
      </c>
      <c r="B30" s="2">
        <f>STDEV(B23:B28)/SQRT(6)</f>
        <v>0.10178179145527481</v>
      </c>
      <c r="C30" s="2">
        <f t="shared" ref="C30:G30" si="3">STDEV(C23:C28)/SQRT(6)</f>
        <v>6.6851413136771259E-2</v>
      </c>
      <c r="D30" s="2">
        <f t="shared" si="3"/>
        <v>5.9614334359566229E-2</v>
      </c>
      <c r="E30" s="2">
        <f t="shared" si="3"/>
        <v>4.6433598579347535E-2</v>
      </c>
      <c r="F30" s="2">
        <f t="shared" si="3"/>
        <v>4.5855947973186748E-2</v>
      </c>
      <c r="G30" s="2">
        <f t="shared" si="3"/>
        <v>6.0088159629874308E-2</v>
      </c>
    </row>
    <row r="31" spans="1:14" x14ac:dyDescent="0.25">
      <c r="A31" t="s">
        <v>19</v>
      </c>
      <c r="B31" s="1" t="s">
        <v>10</v>
      </c>
      <c r="C31" s="1" t="s">
        <v>11</v>
      </c>
      <c r="D31" s="1" t="s">
        <v>12</v>
      </c>
      <c r="E31" s="1" t="s">
        <v>13</v>
      </c>
      <c r="F31" s="1" t="s">
        <v>14</v>
      </c>
      <c r="G31" s="1"/>
    </row>
    <row r="32" spans="1:14" x14ac:dyDescent="0.25">
      <c r="A32">
        <v>1</v>
      </c>
      <c r="B32" s="2">
        <f t="shared" ref="B32:G37" si="4">STDEV(B2,B9,B16)/SQRT(3)</f>
        <v>0.11634535366504518</v>
      </c>
      <c r="C32" s="2">
        <f t="shared" si="4"/>
        <v>5.3819444444444746E-2</v>
      </c>
      <c r="D32" s="2">
        <f t="shared" si="4"/>
        <v>2.6041666666666671E-2</v>
      </c>
      <c r="E32" s="2">
        <f t="shared" si="4"/>
        <v>6.0763888888889631E-2</v>
      </c>
      <c r="F32" s="2">
        <f t="shared" si="4"/>
        <v>0.10801625159932102</v>
      </c>
      <c r="G32" s="2">
        <f t="shared" si="4"/>
        <v>2.094011983793808E-2</v>
      </c>
    </row>
    <row r="33" spans="1:7" x14ac:dyDescent="0.25">
      <c r="A33">
        <v>2</v>
      </c>
      <c r="B33" s="2">
        <f t="shared" si="4"/>
        <v>0.23639816088683724</v>
      </c>
      <c r="C33" s="2">
        <f t="shared" si="4"/>
        <v>0.11773598495268037</v>
      </c>
      <c r="D33" s="2">
        <f t="shared" si="4"/>
        <v>0.10914051142709527</v>
      </c>
      <c r="E33" s="2">
        <f t="shared" si="4"/>
        <v>0.11631944444444524</v>
      </c>
      <c r="F33" s="2">
        <f t="shared" si="4"/>
        <v>9.7763251564590772E-2</v>
      </c>
      <c r="G33" s="2">
        <f t="shared" si="4"/>
        <v>0.12789802237754416</v>
      </c>
    </row>
    <row r="34" spans="1:7" x14ac:dyDescent="0.25">
      <c r="A34">
        <v>3</v>
      </c>
      <c r="B34" s="2">
        <f t="shared" si="4"/>
        <v>2.8685263267114829E-2</v>
      </c>
      <c r="C34" s="2">
        <f t="shared" si="4"/>
        <v>1.2519275262028014E-2</v>
      </c>
      <c r="D34" s="2">
        <f t="shared" si="4"/>
        <v>7.972890627225751E-2</v>
      </c>
      <c r="E34" s="2">
        <f t="shared" si="4"/>
        <v>4.6810655426085666E-2</v>
      </c>
      <c r="F34" s="2">
        <f t="shared" si="4"/>
        <v>4.3817463417097247E-2</v>
      </c>
      <c r="G34" s="2">
        <f t="shared" si="4"/>
        <v>4.1780804319303463E-2</v>
      </c>
    </row>
    <row r="35" spans="1:7" x14ac:dyDescent="0.25">
      <c r="A35">
        <v>4</v>
      </c>
      <c r="B35" s="2">
        <f t="shared" si="4"/>
        <v>0</v>
      </c>
      <c r="C35" s="2">
        <f t="shared" si="4"/>
        <v>2.7652022232699504E-2</v>
      </c>
      <c r="D35" s="2">
        <f t="shared" si="4"/>
        <v>4.5556953895405414E-2</v>
      </c>
      <c r="E35" s="2">
        <f t="shared" si="4"/>
        <v>2.749140893470781E-2</v>
      </c>
      <c r="F35" s="2">
        <f t="shared" si="4"/>
        <v>4.1699866321345577E-2</v>
      </c>
      <c r="G35" s="2">
        <f t="shared" si="4"/>
        <v>2.5457400931205049E-2</v>
      </c>
    </row>
    <row r="36" spans="1:7" x14ac:dyDescent="0.25">
      <c r="A36">
        <v>5</v>
      </c>
      <c r="B36" s="2">
        <f t="shared" si="4"/>
        <v>0</v>
      </c>
      <c r="C36" s="2">
        <f t="shared" si="4"/>
        <v>5.7606458413323194E-2</v>
      </c>
      <c r="D36" s="2">
        <f t="shared" si="4"/>
        <v>7.7854469877703433E-2</v>
      </c>
      <c r="E36" s="2">
        <f t="shared" si="4"/>
        <v>1.3888888888889285E-2</v>
      </c>
      <c r="F36" s="2">
        <f t="shared" si="4"/>
        <v>2.4305555555555948E-2</v>
      </c>
      <c r="G36" s="2">
        <f t="shared" si="4"/>
        <v>3.3642948649415215E-2</v>
      </c>
    </row>
    <row r="37" spans="1:7" x14ac:dyDescent="0.25">
      <c r="A37">
        <v>6</v>
      </c>
      <c r="B37" s="2">
        <f t="shared" si="4"/>
        <v>0</v>
      </c>
      <c r="C37" s="2">
        <f t="shared" si="4"/>
        <v>5.5283622666981933E-2</v>
      </c>
      <c r="D37" s="2">
        <f t="shared" si="4"/>
        <v>9.3556899897969087E-2</v>
      </c>
      <c r="E37" s="2">
        <f t="shared" si="4"/>
        <v>0</v>
      </c>
      <c r="F37" s="2">
        <f t="shared" si="4"/>
        <v>3.18943976924893E-2</v>
      </c>
      <c r="G37" s="2">
        <f t="shared" si="4"/>
        <v>3.6146984051491263E-2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5DDA-3167-492A-8DD2-B68913C47CD8}">
  <dimension ref="A1:N72"/>
  <sheetViews>
    <sheetView topLeftCell="A10" zoomScale="85" zoomScaleNormal="85" workbookViewId="0">
      <selection activeCell="A44" sqref="A44:F56"/>
    </sheetView>
  </sheetViews>
  <sheetFormatPr defaultColWidth="11.42578125" defaultRowHeight="15" x14ac:dyDescent="0.25"/>
  <cols>
    <col min="2" max="2" width="12.5703125" bestFit="1" customWidth="1"/>
  </cols>
  <sheetData>
    <row r="1" spans="1:7" x14ac:dyDescent="0.2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9</v>
      </c>
    </row>
    <row r="2" spans="1:7" x14ac:dyDescent="0.25">
      <c r="A2">
        <v>1</v>
      </c>
      <c r="B2">
        <v>24.255208333333332</v>
      </c>
      <c r="C2">
        <v>26</v>
      </c>
      <c r="D2">
        <v>28.307291666666668</v>
      </c>
      <c r="E2">
        <v>29.979166666666668</v>
      </c>
      <c r="F2">
        <v>31.770833333333332</v>
      </c>
      <c r="G2" s="1">
        <f>AVERAGE(B2:F2)</f>
        <v>28.0625</v>
      </c>
    </row>
    <row r="3" spans="1:7" x14ac:dyDescent="0.25">
      <c r="A3">
        <v>2</v>
      </c>
      <c r="B3">
        <v>24.479166666666668</v>
      </c>
      <c r="C3">
        <v>25.71875</v>
      </c>
      <c r="D3">
        <v>28.192708333333332</v>
      </c>
      <c r="E3">
        <v>29.760416666666668</v>
      </c>
      <c r="F3">
        <v>31.442708333333332</v>
      </c>
      <c r="G3" s="1">
        <f t="shared" ref="G3:G56" si="0">AVERAGE(B3:F3)</f>
        <v>27.918749999999999</v>
      </c>
    </row>
    <row r="4" spans="1:7" x14ac:dyDescent="0.25">
      <c r="A4">
        <v>3</v>
      </c>
      <c r="B4">
        <v>24.5</v>
      </c>
      <c r="C4">
        <v>25.666666666666668</v>
      </c>
      <c r="D4">
        <v>28.0625</v>
      </c>
      <c r="E4">
        <v>29.494791666666668</v>
      </c>
      <c r="F4">
        <v>31.098958333333332</v>
      </c>
      <c r="G4" s="1">
        <f t="shared" si="0"/>
        <v>27.764583333333338</v>
      </c>
    </row>
    <row r="5" spans="1:7" x14ac:dyDescent="0.25">
      <c r="A5">
        <v>4</v>
      </c>
      <c r="B5">
        <v>24.556701030927837</v>
      </c>
      <c r="C5">
        <v>25.5</v>
      </c>
      <c r="D5">
        <v>28.015463917525775</v>
      </c>
      <c r="E5">
        <v>29.427835051546392</v>
      </c>
      <c r="F5">
        <v>30.938144329896907</v>
      </c>
      <c r="G5" s="1">
        <f t="shared" si="0"/>
        <v>27.687628865979384</v>
      </c>
    </row>
    <row r="6" spans="1:7" x14ac:dyDescent="0.25">
      <c r="A6">
        <v>5</v>
      </c>
      <c r="B6">
        <v>24.567708333333332</v>
      </c>
      <c r="C6">
        <v>25.395833333333332</v>
      </c>
      <c r="D6">
        <v>27.96875</v>
      </c>
      <c r="E6">
        <v>29.125</v>
      </c>
      <c r="F6">
        <v>30.614583333333332</v>
      </c>
      <c r="G6" s="1">
        <f t="shared" si="0"/>
        <v>27.534375000000001</v>
      </c>
    </row>
    <row r="7" spans="1:7" x14ac:dyDescent="0.25">
      <c r="A7">
        <v>6</v>
      </c>
      <c r="B7">
        <v>25</v>
      </c>
      <c r="C7">
        <v>26.065656565656564</v>
      </c>
      <c r="D7">
        <v>28.565656565656564</v>
      </c>
      <c r="E7">
        <v>29.904040404040405</v>
      </c>
      <c r="F7">
        <v>31.424242424242426</v>
      </c>
      <c r="G7" s="1">
        <f t="shared" si="0"/>
        <v>28.19191919191919</v>
      </c>
    </row>
    <row r="8" spans="1:7" x14ac:dyDescent="0.25">
      <c r="A8">
        <v>7</v>
      </c>
      <c r="B8">
        <v>24.822580645161292</v>
      </c>
      <c r="C8">
        <v>26</v>
      </c>
      <c r="D8">
        <v>28.49462365591398</v>
      </c>
      <c r="E8">
        <v>29.795698924731184</v>
      </c>
      <c r="F8">
        <v>31.483870967741936</v>
      </c>
      <c r="G8" s="1">
        <f t="shared" si="0"/>
        <v>28.119354838709683</v>
      </c>
    </row>
    <row r="9" spans="1:7" x14ac:dyDescent="0.25">
      <c r="A9">
        <v>8</v>
      </c>
      <c r="B9">
        <v>25</v>
      </c>
      <c r="C9">
        <v>26.005208333333332</v>
      </c>
      <c r="D9">
        <v>28.385416666666668</v>
      </c>
      <c r="E9">
        <v>29.619791666666668</v>
      </c>
      <c r="F9">
        <v>31.15625</v>
      </c>
      <c r="G9" s="1">
        <f t="shared" si="0"/>
        <v>28.033333333333339</v>
      </c>
    </row>
    <row r="10" spans="1:7" x14ac:dyDescent="0.25">
      <c r="A10">
        <v>9</v>
      </c>
      <c r="B10">
        <v>25</v>
      </c>
      <c r="C10">
        <v>26.130208333333332</v>
      </c>
      <c r="D10">
        <v>28.494791666666668</v>
      </c>
      <c r="E10">
        <v>29.494791666666668</v>
      </c>
      <c r="F10">
        <v>30.880208333333332</v>
      </c>
      <c r="G10" s="1">
        <f t="shared" si="0"/>
        <v>28</v>
      </c>
    </row>
    <row r="11" spans="1:7" x14ac:dyDescent="0.25">
      <c r="A11">
        <v>10</v>
      </c>
      <c r="B11">
        <v>24.552083333333332</v>
      </c>
      <c r="C11">
        <v>25.989583333333332</v>
      </c>
      <c r="D11">
        <v>28.203125</v>
      </c>
      <c r="E11">
        <v>29.921875</v>
      </c>
      <c r="F11">
        <v>31.40625</v>
      </c>
      <c r="G11" s="1">
        <f t="shared" si="0"/>
        <v>28.014583333333331</v>
      </c>
    </row>
    <row r="12" spans="1:7" x14ac:dyDescent="0.25">
      <c r="A12">
        <v>11</v>
      </c>
      <c r="B12">
        <v>24.088541666666668</v>
      </c>
      <c r="C12">
        <v>25.46875</v>
      </c>
      <c r="D12">
        <v>27.875</v>
      </c>
      <c r="E12">
        <v>29.557291666666668</v>
      </c>
      <c r="F12">
        <v>31.130208333333332</v>
      </c>
      <c r="G12" s="1">
        <f t="shared" si="0"/>
        <v>27.623958333333338</v>
      </c>
    </row>
    <row r="13" spans="1:7" x14ac:dyDescent="0.25">
      <c r="A13">
        <v>12</v>
      </c>
      <c r="B13">
        <v>23.572916666666668</v>
      </c>
      <c r="C13">
        <v>25.546875</v>
      </c>
      <c r="D13">
        <v>27.947916666666668</v>
      </c>
      <c r="E13">
        <v>29.536458333333332</v>
      </c>
      <c r="F13">
        <v>31.270833333333332</v>
      </c>
      <c r="G13" s="1">
        <f t="shared" si="0"/>
        <v>27.574999999999999</v>
      </c>
    </row>
    <row r="14" spans="1:7" x14ac:dyDescent="0.25">
      <c r="A14">
        <v>13</v>
      </c>
      <c r="B14">
        <v>23.729166666666668</v>
      </c>
      <c r="C14">
        <v>25.536458333333332</v>
      </c>
      <c r="D14">
        <v>28.026041666666668</v>
      </c>
      <c r="E14">
        <v>29.619791666666668</v>
      </c>
      <c r="F14">
        <v>31.395833333333332</v>
      </c>
      <c r="G14" s="1">
        <f t="shared" si="0"/>
        <v>27.661458333333336</v>
      </c>
    </row>
    <row r="15" spans="1:7" x14ac:dyDescent="0.25">
      <c r="A15" t="s">
        <v>16</v>
      </c>
      <c r="B15" s="1" t="s">
        <v>10</v>
      </c>
      <c r="C15" s="1" t="s">
        <v>11</v>
      </c>
      <c r="D15" s="1" t="s">
        <v>12</v>
      </c>
      <c r="E15" s="1" t="s">
        <v>13</v>
      </c>
      <c r="F15" s="1" t="s">
        <v>14</v>
      </c>
      <c r="G15" s="1"/>
    </row>
    <row r="16" spans="1:7" x14ac:dyDescent="0.25">
      <c r="A16">
        <v>1</v>
      </c>
      <c r="B16">
        <v>24</v>
      </c>
      <c r="C16">
        <v>25.5</v>
      </c>
      <c r="D16">
        <v>28.708333333333332</v>
      </c>
      <c r="E16">
        <v>30.677083333333332</v>
      </c>
      <c r="F16">
        <v>31.432291666666668</v>
      </c>
      <c r="G16" s="1">
        <f t="shared" si="0"/>
        <v>28.063541666666662</v>
      </c>
    </row>
    <row r="17" spans="1:7" x14ac:dyDescent="0.25">
      <c r="A17">
        <v>2</v>
      </c>
      <c r="B17">
        <v>24</v>
      </c>
      <c r="C17">
        <v>25.5</v>
      </c>
      <c r="D17">
        <v>28.34375</v>
      </c>
      <c r="E17">
        <v>30.395833333333332</v>
      </c>
      <c r="F17">
        <v>30.921875</v>
      </c>
      <c r="G17" s="1">
        <f t="shared" si="0"/>
        <v>27.832291666666663</v>
      </c>
    </row>
    <row r="18" spans="1:7" x14ac:dyDescent="0.25">
      <c r="A18">
        <v>3</v>
      </c>
      <c r="B18">
        <v>23.755208333333332</v>
      </c>
      <c r="C18">
        <v>24.515625</v>
      </c>
      <c r="D18">
        <v>27.364583333333332</v>
      </c>
      <c r="E18">
        <v>29.197916666666668</v>
      </c>
      <c r="F18">
        <v>30.159958333333318</v>
      </c>
      <c r="G18" s="1">
        <f t="shared" si="0"/>
        <v>26.998658333333328</v>
      </c>
    </row>
    <row r="19" spans="1:7" x14ac:dyDescent="0.25">
      <c r="A19">
        <v>4</v>
      </c>
      <c r="B19">
        <v>24.149484536082475</v>
      </c>
      <c r="C19">
        <v>24.494845360824741</v>
      </c>
      <c r="D19">
        <v>27.556701030927837</v>
      </c>
      <c r="E19">
        <v>29.432989690721648</v>
      </c>
      <c r="F19">
        <v>29.76778947368425</v>
      </c>
      <c r="G19" s="1">
        <f t="shared" si="0"/>
        <v>27.080362018448188</v>
      </c>
    </row>
    <row r="20" spans="1:7" x14ac:dyDescent="0.25">
      <c r="A20">
        <v>5</v>
      </c>
      <c r="B20">
        <v>25</v>
      </c>
      <c r="C20">
        <v>25.697916666666668</v>
      </c>
      <c r="D20">
        <v>29.010416666666668</v>
      </c>
      <c r="E20">
        <v>30.447916666666668</v>
      </c>
      <c r="F20">
        <v>30.748870967741979</v>
      </c>
      <c r="G20" s="1">
        <f t="shared" si="0"/>
        <v>28.181024193548399</v>
      </c>
    </row>
    <row r="21" spans="1:7" x14ac:dyDescent="0.25">
      <c r="A21">
        <v>6</v>
      </c>
      <c r="B21">
        <v>24.853535353535353</v>
      </c>
      <c r="C21">
        <v>25.292929292929294</v>
      </c>
      <c r="D21">
        <v>28.828282828282827</v>
      </c>
      <c r="E21">
        <v>30.742424242424242</v>
      </c>
      <c r="F21">
        <v>31.092789473684221</v>
      </c>
      <c r="G21" s="1">
        <f t="shared" si="0"/>
        <v>28.161992238171184</v>
      </c>
    </row>
    <row r="22" spans="1:7" x14ac:dyDescent="0.25">
      <c r="A22">
        <v>7</v>
      </c>
      <c r="B22">
        <v>24.74074074074074</v>
      </c>
      <c r="C22">
        <v>25.925925925925927</v>
      </c>
      <c r="D22">
        <v>28.87037037037037</v>
      </c>
      <c r="E22">
        <v>30.175925925925927</v>
      </c>
      <c r="F22">
        <v>31.029203703703722</v>
      </c>
      <c r="G22" s="1">
        <f t="shared" si="0"/>
        <v>28.148433333333337</v>
      </c>
    </row>
    <row r="23" spans="1:7" x14ac:dyDescent="0.25">
      <c r="A23">
        <v>8</v>
      </c>
      <c r="B23" s="1"/>
      <c r="C23" s="1"/>
      <c r="D23" s="1"/>
      <c r="E23" s="1"/>
      <c r="F23" s="1"/>
      <c r="G23" s="1" t="e">
        <f t="shared" si="0"/>
        <v>#DIV/0!</v>
      </c>
    </row>
    <row r="24" spans="1:7" x14ac:dyDescent="0.25">
      <c r="A24">
        <v>9</v>
      </c>
      <c r="B24" s="1"/>
      <c r="C24" s="1"/>
      <c r="D24" s="1"/>
      <c r="E24" s="1"/>
      <c r="F24" s="1"/>
      <c r="G24" s="1" t="e">
        <f t="shared" si="0"/>
        <v>#DIV/0!</v>
      </c>
    </row>
    <row r="25" spans="1:7" x14ac:dyDescent="0.25">
      <c r="A25">
        <v>10</v>
      </c>
      <c r="B25" s="1"/>
      <c r="C25" s="1"/>
      <c r="D25" s="1"/>
      <c r="E25" s="1"/>
      <c r="F25" s="1"/>
      <c r="G25" s="1" t="e">
        <f t="shared" si="0"/>
        <v>#DIV/0!</v>
      </c>
    </row>
    <row r="26" spans="1:7" x14ac:dyDescent="0.25">
      <c r="A26">
        <v>11</v>
      </c>
      <c r="B26" s="1"/>
      <c r="C26" s="1"/>
      <c r="D26" s="1"/>
      <c r="E26" s="1"/>
      <c r="F26" s="1"/>
      <c r="G26" s="1" t="e">
        <f t="shared" si="0"/>
        <v>#DIV/0!</v>
      </c>
    </row>
    <row r="27" spans="1:7" x14ac:dyDescent="0.25">
      <c r="A27">
        <v>12</v>
      </c>
      <c r="B27" s="1"/>
      <c r="C27" s="1"/>
      <c r="D27" s="1"/>
      <c r="E27" s="1"/>
      <c r="F27" s="1"/>
      <c r="G27" s="1" t="e">
        <f t="shared" si="0"/>
        <v>#DIV/0!</v>
      </c>
    </row>
    <row r="28" spans="1:7" x14ac:dyDescent="0.25">
      <c r="A28">
        <v>13</v>
      </c>
      <c r="B28" s="1"/>
      <c r="C28" s="1"/>
      <c r="D28" s="1"/>
      <c r="E28" s="1"/>
      <c r="F28" s="1"/>
      <c r="G28" s="1" t="e">
        <f t="shared" si="0"/>
        <v>#DIV/0!</v>
      </c>
    </row>
    <row r="29" spans="1:7" x14ac:dyDescent="0.25">
      <c r="A29" t="s">
        <v>17</v>
      </c>
      <c r="B29" s="1" t="s">
        <v>10</v>
      </c>
      <c r="C29" s="1" t="s">
        <v>11</v>
      </c>
      <c r="D29" s="1" t="s">
        <v>12</v>
      </c>
      <c r="E29" s="1" t="s">
        <v>13</v>
      </c>
      <c r="F29" s="1" t="s">
        <v>14</v>
      </c>
      <c r="G29" s="1"/>
    </row>
    <row r="30" spans="1:7" x14ac:dyDescent="0.25">
      <c r="A30">
        <v>1</v>
      </c>
      <c r="B30">
        <v>24.578125</v>
      </c>
      <c r="C30">
        <v>26.661458333333332</v>
      </c>
      <c r="D30">
        <v>28.5</v>
      </c>
      <c r="E30">
        <v>30.442708333333332</v>
      </c>
      <c r="F30">
        <v>31.140625</v>
      </c>
      <c r="G30" s="1">
        <f t="shared" si="0"/>
        <v>28.264583333333331</v>
      </c>
    </row>
    <row r="31" spans="1:7" x14ac:dyDescent="0.25">
      <c r="A31">
        <v>2</v>
      </c>
      <c r="B31">
        <v>24.901041666666668</v>
      </c>
      <c r="C31">
        <v>26.963541666666668</v>
      </c>
      <c r="D31">
        <v>28.708333333333332</v>
      </c>
      <c r="E31">
        <v>30.432291666666668</v>
      </c>
      <c r="F31">
        <v>31.25</v>
      </c>
      <c r="G31" s="1">
        <f t="shared" si="0"/>
        <v>28.451041666666669</v>
      </c>
    </row>
    <row r="32" spans="1:7" x14ac:dyDescent="0.25">
      <c r="A32">
        <v>3</v>
      </c>
      <c r="B32">
        <v>24.953125</v>
      </c>
      <c r="C32">
        <v>27</v>
      </c>
      <c r="D32">
        <v>28.78125</v>
      </c>
      <c r="E32">
        <v>30.432291666666668</v>
      </c>
      <c r="F32">
        <v>31.088541666666668</v>
      </c>
      <c r="G32" s="1">
        <f t="shared" si="0"/>
        <v>28.451041666666669</v>
      </c>
    </row>
    <row r="33" spans="1:14" x14ac:dyDescent="0.25">
      <c r="A33">
        <v>4</v>
      </c>
      <c r="B33">
        <v>24.896907216494846</v>
      </c>
      <c r="C33">
        <v>26.927835051546392</v>
      </c>
      <c r="D33">
        <v>28.479381443298969</v>
      </c>
      <c r="E33">
        <v>29.943298969072163</v>
      </c>
      <c r="F33">
        <v>30.75257731958763</v>
      </c>
      <c r="G33" s="1">
        <f t="shared" si="0"/>
        <v>28.2</v>
      </c>
    </row>
    <row r="34" spans="1:14" x14ac:dyDescent="0.25">
      <c r="A34">
        <v>5</v>
      </c>
      <c r="B34">
        <v>24.994791666666668</v>
      </c>
      <c r="C34">
        <v>26.989583333333332</v>
      </c>
      <c r="D34">
        <v>28.588541666666668</v>
      </c>
      <c r="E34">
        <v>30</v>
      </c>
      <c r="F34">
        <v>31</v>
      </c>
      <c r="G34" s="1">
        <f t="shared" si="0"/>
        <v>28.314583333333339</v>
      </c>
    </row>
    <row r="35" spans="1:14" x14ac:dyDescent="0.25">
      <c r="A35">
        <v>6</v>
      </c>
      <c r="B35">
        <v>25</v>
      </c>
      <c r="C35">
        <v>27</v>
      </c>
      <c r="D35">
        <v>28.555555555555557</v>
      </c>
      <c r="E35">
        <v>29.98989898989899</v>
      </c>
      <c r="F35">
        <v>30.8989898989899</v>
      </c>
      <c r="G35" s="1">
        <f t="shared" si="0"/>
        <v>28.288888888888891</v>
      </c>
    </row>
    <row r="36" spans="1:14" x14ac:dyDescent="0.25">
      <c r="A36">
        <v>7</v>
      </c>
      <c r="B36">
        <v>24.634408602150536</v>
      </c>
      <c r="C36">
        <v>26.666666666666668</v>
      </c>
      <c r="D36">
        <v>28.607526881720432</v>
      </c>
      <c r="E36">
        <v>29.72043010752688</v>
      </c>
      <c r="F36">
        <v>30.612903225806452</v>
      </c>
      <c r="G36" s="1">
        <f t="shared" si="0"/>
        <v>28.048387096774196</v>
      </c>
    </row>
    <row r="37" spans="1:14" x14ac:dyDescent="0.25">
      <c r="A37">
        <v>8</v>
      </c>
      <c r="B37">
        <v>24.03125</v>
      </c>
      <c r="C37">
        <v>26.197916666666668</v>
      </c>
      <c r="D37">
        <v>28.041666666666668</v>
      </c>
      <c r="E37">
        <v>29.911458333333332</v>
      </c>
      <c r="F37">
        <v>31.088541666666668</v>
      </c>
      <c r="G37" s="1">
        <f t="shared" si="0"/>
        <v>27.854166666666668</v>
      </c>
    </row>
    <row r="38" spans="1:14" x14ac:dyDescent="0.25">
      <c r="A38">
        <v>9</v>
      </c>
      <c r="B38">
        <v>24.166666666666668</v>
      </c>
      <c r="C38">
        <v>26.21875</v>
      </c>
      <c r="D38">
        <v>27.59375</v>
      </c>
      <c r="E38">
        <v>30</v>
      </c>
      <c r="F38">
        <v>31.255208333333332</v>
      </c>
      <c r="G38" s="1">
        <f t="shared" si="0"/>
        <v>27.846875000000001</v>
      </c>
    </row>
    <row r="39" spans="1:14" x14ac:dyDescent="0.25">
      <c r="A39">
        <v>10</v>
      </c>
      <c r="B39">
        <v>24.421875</v>
      </c>
      <c r="C39">
        <v>26.427083333333332</v>
      </c>
      <c r="D39">
        <v>28.151041666666668</v>
      </c>
      <c r="E39">
        <v>30.125</v>
      </c>
      <c r="F39">
        <v>31.354166666666668</v>
      </c>
      <c r="G39" s="1">
        <f t="shared" si="0"/>
        <v>28.095833333333331</v>
      </c>
    </row>
    <row r="40" spans="1:14" x14ac:dyDescent="0.25">
      <c r="A40">
        <v>11</v>
      </c>
      <c r="B40">
        <v>24.5</v>
      </c>
      <c r="C40">
        <v>26.5</v>
      </c>
      <c r="D40">
        <v>28.197916666666668</v>
      </c>
      <c r="E40">
        <v>30.104166666666668</v>
      </c>
      <c r="F40">
        <v>31.130208333333332</v>
      </c>
      <c r="G40" s="1">
        <f t="shared" si="0"/>
        <v>28.086458333333336</v>
      </c>
    </row>
    <row r="41" spans="1:14" x14ac:dyDescent="0.25">
      <c r="A41">
        <v>12</v>
      </c>
      <c r="B41">
        <v>24.5</v>
      </c>
      <c r="C41">
        <v>26.505208333333332</v>
      </c>
      <c r="D41">
        <v>28.28125</v>
      </c>
      <c r="E41">
        <v>29.9375</v>
      </c>
      <c r="F41">
        <v>30.703125</v>
      </c>
      <c r="G41" s="1">
        <f t="shared" si="0"/>
        <v>27.985416666666662</v>
      </c>
    </row>
    <row r="42" spans="1:14" x14ac:dyDescent="0.25">
      <c r="A42">
        <v>13</v>
      </c>
      <c r="B42">
        <v>24.453125</v>
      </c>
      <c r="C42">
        <v>26.484375</v>
      </c>
      <c r="D42">
        <v>28.458333333333332</v>
      </c>
      <c r="E42">
        <v>30.3125</v>
      </c>
      <c r="F42">
        <v>31.401041666666668</v>
      </c>
      <c r="G42" s="1">
        <f t="shared" si="0"/>
        <v>28.221875000000001</v>
      </c>
    </row>
    <row r="43" spans="1:14" x14ac:dyDescent="0.25">
      <c r="A43" t="s">
        <v>18</v>
      </c>
      <c r="B43" s="1" t="s">
        <v>10</v>
      </c>
      <c r="C43" s="1" t="s">
        <v>11</v>
      </c>
      <c r="D43" s="1" t="s">
        <v>12</v>
      </c>
      <c r="E43" s="1" t="s">
        <v>13</v>
      </c>
      <c r="F43" s="1" t="s">
        <v>14</v>
      </c>
      <c r="G43" s="1"/>
      <c r="I43" s="20"/>
      <c r="J43" s="21" t="s">
        <v>190</v>
      </c>
      <c r="K43" s="20"/>
      <c r="L43" s="20"/>
      <c r="M43" s="20"/>
      <c r="N43" s="20"/>
    </row>
    <row r="44" spans="1:14" x14ac:dyDescent="0.25">
      <c r="A44">
        <v>1</v>
      </c>
      <c r="B44" s="22">
        <f>AVERAGE(B2,B16,B30)</f>
        <v>24.277777777777775</v>
      </c>
      <c r="C44" s="23">
        <f t="shared" ref="C44:F44" si="1">AVERAGE(C2,C16,C30)</f>
        <v>26.053819444444443</v>
      </c>
      <c r="D44" s="22">
        <f t="shared" si="1"/>
        <v>28.505208333333332</v>
      </c>
      <c r="E44" s="22">
        <f t="shared" si="1"/>
        <v>30.366319444444443</v>
      </c>
      <c r="F44" s="22">
        <f t="shared" si="1"/>
        <v>31.447916666666668</v>
      </c>
      <c r="G44" s="2">
        <f t="shared" si="0"/>
        <v>28.130208333333332</v>
      </c>
      <c r="I44" s="20">
        <v>1</v>
      </c>
      <c r="J44" s="20" t="s">
        <v>120</v>
      </c>
      <c r="K44" s="20" t="s">
        <v>133</v>
      </c>
      <c r="L44" s="20" t="s">
        <v>146</v>
      </c>
      <c r="M44" s="20" t="s">
        <v>159</v>
      </c>
      <c r="N44" s="20" t="s">
        <v>172</v>
      </c>
    </row>
    <row r="45" spans="1:14" x14ac:dyDescent="0.25">
      <c r="A45">
        <v>2</v>
      </c>
      <c r="B45" s="22">
        <f t="shared" ref="B45:F56" si="2">AVERAGE(B3,B17,B31)</f>
        <v>24.460069444444446</v>
      </c>
      <c r="C45" s="22">
        <f t="shared" si="2"/>
        <v>26.060763888888889</v>
      </c>
      <c r="D45" s="22">
        <f t="shared" si="2"/>
        <v>28.414930555555554</v>
      </c>
      <c r="E45" s="22">
        <f t="shared" si="2"/>
        <v>30.196180555555557</v>
      </c>
      <c r="F45" s="22">
        <f t="shared" si="2"/>
        <v>31.204861111111111</v>
      </c>
      <c r="G45" s="2">
        <f t="shared" si="0"/>
        <v>28.067361111111108</v>
      </c>
      <c r="I45" s="20">
        <v>2</v>
      </c>
      <c r="J45" s="20" t="s">
        <v>121</v>
      </c>
      <c r="K45" s="20" t="s">
        <v>134</v>
      </c>
      <c r="L45" s="20" t="s">
        <v>147</v>
      </c>
      <c r="M45" s="20" t="s">
        <v>160</v>
      </c>
      <c r="N45" s="20" t="s">
        <v>173</v>
      </c>
    </row>
    <row r="46" spans="1:14" x14ac:dyDescent="0.25">
      <c r="A46">
        <v>3</v>
      </c>
      <c r="B46" s="22">
        <f t="shared" si="2"/>
        <v>24.402777777777775</v>
      </c>
      <c r="C46" s="22">
        <f t="shared" si="2"/>
        <v>25.727430555555557</v>
      </c>
      <c r="D46" s="22">
        <f t="shared" si="2"/>
        <v>28.069444444444443</v>
      </c>
      <c r="E46" s="22">
        <f t="shared" si="2"/>
        <v>29.708333333333332</v>
      </c>
      <c r="F46" s="22">
        <f t="shared" si="2"/>
        <v>30.782486111111108</v>
      </c>
      <c r="G46" s="2">
        <f t="shared" si="0"/>
        <v>27.738094444444442</v>
      </c>
      <c r="I46" s="20">
        <v>3</v>
      </c>
      <c r="J46" s="20" t="s">
        <v>122</v>
      </c>
      <c r="K46" s="20" t="s">
        <v>135</v>
      </c>
      <c r="L46" s="20" t="s">
        <v>148</v>
      </c>
      <c r="M46" s="20" t="s">
        <v>161</v>
      </c>
      <c r="N46" s="20" t="s">
        <v>174</v>
      </c>
    </row>
    <row r="47" spans="1:14" x14ac:dyDescent="0.25">
      <c r="A47">
        <v>4</v>
      </c>
      <c r="B47" s="22">
        <f t="shared" si="2"/>
        <v>24.534364261168388</v>
      </c>
      <c r="C47" s="22">
        <f t="shared" si="2"/>
        <v>25.640893470790378</v>
      </c>
      <c r="D47" s="22">
        <f t="shared" si="2"/>
        <v>28.017182130584192</v>
      </c>
      <c r="E47" s="22">
        <f t="shared" si="2"/>
        <v>29.601374570446733</v>
      </c>
      <c r="F47" s="22">
        <f t="shared" si="2"/>
        <v>30.486170374389598</v>
      </c>
      <c r="G47" s="2">
        <f t="shared" si="0"/>
        <v>27.655996961475857</v>
      </c>
      <c r="I47" s="20">
        <v>4</v>
      </c>
      <c r="J47" s="20" t="s">
        <v>123</v>
      </c>
      <c r="K47" s="20" t="s">
        <v>136</v>
      </c>
      <c r="L47" s="20" t="s">
        <v>149</v>
      </c>
      <c r="M47" s="20" t="s">
        <v>162</v>
      </c>
      <c r="N47" s="20" t="s">
        <v>175</v>
      </c>
    </row>
    <row r="48" spans="1:14" x14ac:dyDescent="0.25">
      <c r="A48">
        <v>5</v>
      </c>
      <c r="B48" s="22">
        <f t="shared" si="2"/>
        <v>24.854166666666668</v>
      </c>
      <c r="C48" s="22">
        <f t="shared" si="2"/>
        <v>26.027777777777775</v>
      </c>
      <c r="D48" s="22">
        <f t="shared" si="2"/>
        <v>28.522569444444446</v>
      </c>
      <c r="E48" s="22">
        <f t="shared" si="2"/>
        <v>29.857638888888889</v>
      </c>
      <c r="F48" s="22">
        <f t="shared" si="2"/>
        <v>30.787818100358436</v>
      </c>
      <c r="G48" s="2">
        <f t="shared" si="0"/>
        <v>28.009994175627241</v>
      </c>
      <c r="I48" s="20">
        <v>5</v>
      </c>
      <c r="J48" s="20" t="s">
        <v>124</v>
      </c>
      <c r="K48" s="20" t="s">
        <v>137</v>
      </c>
      <c r="L48" s="20" t="s">
        <v>150</v>
      </c>
      <c r="M48" s="20" t="s">
        <v>163</v>
      </c>
      <c r="N48" s="20" t="s">
        <v>176</v>
      </c>
    </row>
    <row r="49" spans="1:14" x14ac:dyDescent="0.25">
      <c r="A49">
        <v>6</v>
      </c>
      <c r="B49" s="22">
        <f t="shared" si="2"/>
        <v>24.95117845117845</v>
      </c>
      <c r="C49" s="22">
        <f t="shared" si="2"/>
        <v>26.119528619528619</v>
      </c>
      <c r="D49" s="22">
        <f t="shared" si="2"/>
        <v>28.649831649831651</v>
      </c>
      <c r="E49" s="22">
        <f t="shared" si="2"/>
        <v>30.212121212121215</v>
      </c>
      <c r="F49" s="22">
        <f t="shared" si="2"/>
        <v>31.138673932305512</v>
      </c>
      <c r="G49" s="2">
        <f t="shared" si="0"/>
        <v>28.214266772993092</v>
      </c>
      <c r="I49" s="20">
        <v>6</v>
      </c>
      <c r="J49" s="20" t="s">
        <v>125</v>
      </c>
      <c r="K49" s="20" t="s">
        <v>138</v>
      </c>
      <c r="L49" s="20" t="s">
        <v>151</v>
      </c>
      <c r="M49" s="20" t="s">
        <v>164</v>
      </c>
      <c r="N49" s="20" t="s">
        <v>177</v>
      </c>
    </row>
    <row r="50" spans="1:14" x14ac:dyDescent="0.25">
      <c r="A50">
        <v>7</v>
      </c>
      <c r="B50" s="22">
        <f t="shared" si="2"/>
        <v>24.732576662684192</v>
      </c>
      <c r="C50" s="22">
        <f t="shared" si="2"/>
        <v>26.197530864197532</v>
      </c>
      <c r="D50" s="22">
        <f t="shared" si="2"/>
        <v>28.657506969334928</v>
      </c>
      <c r="E50" s="22">
        <f t="shared" si="2"/>
        <v>29.897351652727995</v>
      </c>
      <c r="F50" s="22">
        <f t="shared" si="2"/>
        <v>31.041992632417372</v>
      </c>
      <c r="G50" s="2">
        <f t="shared" si="0"/>
        <v>28.105391756272404</v>
      </c>
      <c r="I50" s="20">
        <v>7</v>
      </c>
      <c r="J50" s="20" t="s">
        <v>126</v>
      </c>
      <c r="K50" s="20" t="s">
        <v>139</v>
      </c>
      <c r="L50" s="20" t="s">
        <v>152</v>
      </c>
      <c r="M50" s="20" t="s">
        <v>165</v>
      </c>
      <c r="N50" s="20" t="s">
        <v>178</v>
      </c>
    </row>
    <row r="51" spans="1:14" x14ac:dyDescent="0.25">
      <c r="A51">
        <v>8</v>
      </c>
      <c r="B51" s="22">
        <f t="shared" si="2"/>
        <v>24.515625</v>
      </c>
      <c r="C51" s="22">
        <f t="shared" si="2"/>
        <v>26.1015625</v>
      </c>
      <c r="D51" s="22">
        <f t="shared" si="2"/>
        <v>28.213541666666668</v>
      </c>
      <c r="E51" s="22">
        <f t="shared" si="2"/>
        <v>29.765625</v>
      </c>
      <c r="F51" s="22">
        <f t="shared" si="2"/>
        <v>31.122395833333336</v>
      </c>
      <c r="G51" s="2">
        <f t="shared" si="0"/>
        <v>27.943750000000001</v>
      </c>
      <c r="I51" s="20">
        <v>8</v>
      </c>
      <c r="J51" s="20" t="s">
        <v>127</v>
      </c>
      <c r="K51" s="20" t="s">
        <v>140</v>
      </c>
      <c r="L51" s="20" t="s">
        <v>153</v>
      </c>
      <c r="M51" s="20" t="s">
        <v>166</v>
      </c>
      <c r="N51" s="20" t="s">
        <v>179</v>
      </c>
    </row>
    <row r="52" spans="1:14" x14ac:dyDescent="0.25">
      <c r="A52">
        <v>9</v>
      </c>
      <c r="B52" s="22">
        <f t="shared" si="2"/>
        <v>24.583333333333336</v>
      </c>
      <c r="C52" s="22">
        <f t="shared" si="2"/>
        <v>26.174479166666664</v>
      </c>
      <c r="D52" s="22">
        <f t="shared" si="2"/>
        <v>28.044270833333336</v>
      </c>
      <c r="E52" s="22">
        <f t="shared" si="2"/>
        <v>29.747395833333336</v>
      </c>
      <c r="F52" s="22">
        <f t="shared" si="2"/>
        <v>31.067708333333332</v>
      </c>
      <c r="G52" s="2">
        <f t="shared" si="0"/>
        <v>27.923437500000006</v>
      </c>
      <c r="I52" s="20">
        <v>9</v>
      </c>
      <c r="J52" s="20" t="s">
        <v>128</v>
      </c>
      <c r="K52" s="20" t="s">
        <v>141</v>
      </c>
      <c r="L52" s="20" t="s">
        <v>154</v>
      </c>
      <c r="M52" s="20" t="s">
        <v>167</v>
      </c>
      <c r="N52" s="20" t="s">
        <v>181</v>
      </c>
    </row>
    <row r="53" spans="1:14" x14ac:dyDescent="0.25">
      <c r="A53">
        <v>10</v>
      </c>
      <c r="B53" s="22">
        <f t="shared" si="2"/>
        <v>24.486979166666664</v>
      </c>
      <c r="C53" s="22">
        <f t="shared" si="2"/>
        <v>26.208333333333332</v>
      </c>
      <c r="D53" s="22">
        <f t="shared" si="2"/>
        <v>28.177083333333336</v>
      </c>
      <c r="E53" s="22">
        <f t="shared" si="2"/>
        <v>30.0234375</v>
      </c>
      <c r="F53" s="22">
        <f t="shared" si="2"/>
        <v>31.380208333333336</v>
      </c>
      <c r="G53" s="2">
        <f t="shared" si="0"/>
        <v>28.055208333333336</v>
      </c>
      <c r="I53" s="20">
        <v>10</v>
      </c>
      <c r="J53" s="20" t="s">
        <v>129</v>
      </c>
      <c r="K53" s="20" t="s">
        <v>142</v>
      </c>
      <c r="L53" s="20" t="s">
        <v>155</v>
      </c>
      <c r="M53" s="20" t="s">
        <v>168</v>
      </c>
      <c r="N53" s="20" t="s">
        <v>180</v>
      </c>
    </row>
    <row r="54" spans="1:14" x14ac:dyDescent="0.25">
      <c r="A54">
        <v>11</v>
      </c>
      <c r="B54" s="22">
        <f t="shared" si="2"/>
        <v>24.294270833333336</v>
      </c>
      <c r="C54" s="22">
        <f t="shared" si="2"/>
        <v>25.984375</v>
      </c>
      <c r="D54" s="22">
        <f t="shared" si="2"/>
        <v>28.036458333333336</v>
      </c>
      <c r="E54" s="22">
        <f t="shared" si="2"/>
        <v>29.830729166666668</v>
      </c>
      <c r="F54" s="22">
        <f t="shared" si="2"/>
        <v>31.130208333333332</v>
      </c>
      <c r="G54" s="2">
        <f t="shared" si="0"/>
        <v>27.855208333333337</v>
      </c>
      <c r="I54" s="20">
        <v>11</v>
      </c>
      <c r="J54" s="20" t="s">
        <v>130</v>
      </c>
      <c r="K54" s="20" t="s">
        <v>143</v>
      </c>
      <c r="L54" s="20" t="s">
        <v>156</v>
      </c>
      <c r="M54" s="20" t="s">
        <v>169</v>
      </c>
      <c r="N54" s="20" t="s">
        <v>182</v>
      </c>
    </row>
    <row r="55" spans="1:14" x14ac:dyDescent="0.25">
      <c r="A55">
        <v>12</v>
      </c>
      <c r="B55" s="22">
        <f t="shared" si="2"/>
        <v>24.036458333333336</v>
      </c>
      <c r="C55" s="22">
        <f t="shared" si="2"/>
        <v>26.026041666666664</v>
      </c>
      <c r="D55" s="22">
        <f t="shared" si="2"/>
        <v>28.114583333333336</v>
      </c>
      <c r="E55" s="22">
        <f t="shared" si="2"/>
        <v>29.736979166666664</v>
      </c>
      <c r="F55" s="22">
        <f t="shared" si="2"/>
        <v>30.986979166666664</v>
      </c>
      <c r="G55" s="2">
        <f t="shared" si="0"/>
        <v>27.780208333333331</v>
      </c>
      <c r="I55" s="20">
        <v>12</v>
      </c>
      <c r="J55" s="20" t="s">
        <v>131</v>
      </c>
      <c r="K55" s="20" t="s">
        <v>144</v>
      </c>
      <c r="L55" s="20" t="s">
        <v>157</v>
      </c>
      <c r="M55" s="20" t="s">
        <v>170</v>
      </c>
      <c r="N55" s="20" t="s">
        <v>183</v>
      </c>
    </row>
    <row r="56" spans="1:14" x14ac:dyDescent="0.25">
      <c r="A56">
        <v>13</v>
      </c>
      <c r="B56" s="22">
        <f t="shared" si="2"/>
        <v>24.091145833333336</v>
      </c>
      <c r="C56" s="22">
        <f t="shared" si="2"/>
        <v>26.010416666666664</v>
      </c>
      <c r="D56" s="22">
        <f t="shared" si="2"/>
        <v>28.2421875</v>
      </c>
      <c r="E56" s="22">
        <f t="shared" si="2"/>
        <v>29.966145833333336</v>
      </c>
      <c r="F56" s="22">
        <f t="shared" si="2"/>
        <v>31.3984375</v>
      </c>
      <c r="G56" s="2">
        <f t="shared" si="0"/>
        <v>27.94166666666667</v>
      </c>
      <c r="I56" s="20">
        <v>13</v>
      </c>
      <c r="J56" s="20" t="s">
        <v>132</v>
      </c>
      <c r="K56" s="20" t="s">
        <v>145</v>
      </c>
      <c r="L56" s="20" t="s">
        <v>158</v>
      </c>
      <c r="M56" s="20" t="s">
        <v>171</v>
      </c>
      <c r="N56" s="20" t="s">
        <v>184</v>
      </c>
    </row>
    <row r="57" spans="1:14" x14ac:dyDescent="0.25">
      <c r="A57" t="s">
        <v>20</v>
      </c>
      <c r="B57" s="22">
        <f>AVERAGE(B44:B56)</f>
        <v>24.478517195515206</v>
      </c>
      <c r="C57" s="22">
        <f t="shared" ref="C57:G57" si="3">AVERAGE(C44:C56)</f>
        <v>26.025611765732041</v>
      </c>
      <c r="D57" s="22">
        <f t="shared" si="3"/>
        <v>28.281907579040652</v>
      </c>
      <c r="E57" s="22">
        <f t="shared" si="3"/>
        <v>29.916125550578322</v>
      </c>
      <c r="F57" s="22">
        <f t="shared" si="3"/>
        <v>31.075065879104599</v>
      </c>
      <c r="G57" s="2">
        <f t="shared" si="3"/>
        <v>27.955445593994167</v>
      </c>
      <c r="I57" s="20" t="s">
        <v>20</v>
      </c>
      <c r="J57" s="20" t="s">
        <v>185</v>
      </c>
      <c r="K57" s="20" t="s">
        <v>186</v>
      </c>
      <c r="L57" s="20" t="s">
        <v>187</v>
      </c>
      <c r="M57" s="20" t="s">
        <v>188</v>
      </c>
      <c r="N57" s="20" t="s">
        <v>189</v>
      </c>
    </row>
    <row r="58" spans="1:14" x14ac:dyDescent="0.25">
      <c r="A58" t="s">
        <v>19</v>
      </c>
      <c r="B58" s="2">
        <f>STDEV(B44:B56)/SQRT(13)</f>
        <v>7.4696554379398969E-2</v>
      </c>
      <c r="C58" s="2">
        <f>STDEV(C44:C56)/SQRT(13)</f>
        <v>4.6724885203816346E-2</v>
      </c>
      <c r="D58" s="2">
        <f t="shared" ref="D58:G58" si="4">STDEV(D44:D56)/SQRT(13)</f>
        <v>6.5978498175832401E-2</v>
      </c>
      <c r="E58" s="2">
        <f t="shared" si="4"/>
        <v>6.3004970248189629E-2</v>
      </c>
      <c r="F58" s="2">
        <f t="shared" si="4"/>
        <v>7.5391788575933441E-2</v>
      </c>
      <c r="G58" s="2">
        <f t="shared" si="4"/>
        <v>4.5607388047653803E-2</v>
      </c>
    </row>
    <row r="59" spans="1:14" x14ac:dyDescent="0.25">
      <c r="A59" t="s">
        <v>19</v>
      </c>
      <c r="B59" s="1" t="s">
        <v>10</v>
      </c>
      <c r="C59" s="1" t="s">
        <v>11</v>
      </c>
      <c r="D59" s="1" t="s">
        <v>12</v>
      </c>
      <c r="E59" s="1" t="s">
        <v>13</v>
      </c>
      <c r="F59" s="1" t="s">
        <v>14</v>
      </c>
      <c r="G59" s="1"/>
    </row>
    <row r="60" spans="1:14" x14ac:dyDescent="0.25">
      <c r="A60">
        <v>1</v>
      </c>
      <c r="B60" s="2">
        <f t="shared" ref="B60:G66" si="5">STDEV(B2,B16,B30)/SQRT(3)</f>
        <v>0.16727139999927082</v>
      </c>
      <c r="C60" s="2">
        <f t="shared" si="5"/>
        <v>0.3363622870594502</v>
      </c>
      <c r="D60" s="2">
        <f t="shared" si="5"/>
        <v>0.11580004267814026</v>
      </c>
      <c r="E60" s="2">
        <f t="shared" si="5"/>
        <v>0.20505963779840256</v>
      </c>
      <c r="F60" s="2">
        <f t="shared" si="5"/>
        <v>0.1820931458708647</v>
      </c>
      <c r="G60" s="2">
        <f>STDEV(G2,G16,G30)/SQRT(3)</f>
        <v>6.718817290791354E-2</v>
      </c>
    </row>
    <row r="61" spans="1:14" x14ac:dyDescent="0.25">
      <c r="A61">
        <v>2</v>
      </c>
      <c r="B61" s="2">
        <f t="shared" si="5"/>
        <v>0.26028353078250099</v>
      </c>
      <c r="C61" s="2">
        <f t="shared" si="5"/>
        <v>0.45578455351259917</v>
      </c>
      <c r="D61" s="2">
        <f t="shared" si="5"/>
        <v>0.15304388125975293</v>
      </c>
      <c r="E61" s="2">
        <f t="shared" si="5"/>
        <v>0.21813598790818278</v>
      </c>
      <c r="F61" s="2">
        <f t="shared" si="5"/>
        <v>0.15203615770091236</v>
      </c>
      <c r="G61" s="2">
        <f t="shared" si="5"/>
        <v>0.19345700416738684</v>
      </c>
    </row>
    <row r="62" spans="1:14" x14ac:dyDescent="0.25">
      <c r="A62">
        <v>3</v>
      </c>
      <c r="B62" s="2">
        <f t="shared" si="5"/>
        <v>0.34920872719135354</v>
      </c>
      <c r="C62" s="2">
        <f t="shared" si="5"/>
        <v>0.71782053764640597</v>
      </c>
      <c r="D62" s="2">
        <f t="shared" si="5"/>
        <v>0.40897118076648281</v>
      </c>
      <c r="E62" s="2">
        <f t="shared" si="5"/>
        <v>0.37198586115977289</v>
      </c>
      <c r="F62" s="2">
        <f t="shared" si="5"/>
        <v>0.31127841359722996</v>
      </c>
      <c r="G62" s="2">
        <f t="shared" si="5"/>
        <v>0.41947609493352639</v>
      </c>
    </row>
    <row r="63" spans="1:14" x14ac:dyDescent="0.25">
      <c r="A63">
        <v>4</v>
      </c>
      <c r="B63" s="2">
        <f t="shared" si="5"/>
        <v>0.21605120092327504</v>
      </c>
      <c r="C63" s="2">
        <f t="shared" si="5"/>
        <v>0.70586777240806675</v>
      </c>
      <c r="D63" s="2">
        <f t="shared" si="5"/>
        <v>0.26635627771553549</v>
      </c>
      <c r="E63" s="2">
        <f t="shared" si="5"/>
        <v>0.17096867486743267</v>
      </c>
      <c r="F63" s="2">
        <f t="shared" si="5"/>
        <v>0.36316301101224913</v>
      </c>
      <c r="G63" s="2">
        <f t="shared" si="5"/>
        <v>0.32359838044003653</v>
      </c>
    </row>
    <row r="64" spans="1:14" x14ac:dyDescent="0.25">
      <c r="A64">
        <v>5</v>
      </c>
      <c r="B64" s="2">
        <f t="shared" si="5"/>
        <v>0.14323705786342633</v>
      </c>
      <c r="C64" s="2">
        <f t="shared" si="5"/>
        <v>0.48874534272038228</v>
      </c>
      <c r="D64" s="2">
        <f t="shared" si="5"/>
        <v>0.30250708624747707</v>
      </c>
      <c r="E64" s="2">
        <f t="shared" si="5"/>
        <v>0.38847013664875385</v>
      </c>
      <c r="F64" s="2">
        <f t="shared" si="5"/>
        <v>0.11295155464533503</v>
      </c>
      <c r="G64" s="2">
        <f t="shared" si="5"/>
        <v>0.24091472289538379</v>
      </c>
    </row>
    <row r="65" spans="1:7" x14ac:dyDescent="0.25">
      <c r="A65">
        <v>6</v>
      </c>
      <c r="B65" s="2">
        <f t="shared" si="5"/>
        <v>4.8821548821549023E-2</v>
      </c>
      <c r="C65" s="2">
        <f t="shared" si="5"/>
        <v>0.49352448381548247</v>
      </c>
      <c r="D65" s="2">
        <f t="shared" si="5"/>
        <v>8.9273222784934575E-2</v>
      </c>
      <c r="E65" s="2">
        <f t="shared" si="5"/>
        <v>0.26630740517482249</v>
      </c>
      <c r="F65" s="2">
        <f t="shared" si="5"/>
        <v>0.15335317785889521</v>
      </c>
      <c r="G65" s="2">
        <f t="shared" si="5"/>
        <v>3.8298175656001396E-2</v>
      </c>
    </row>
    <row r="66" spans="1:7" x14ac:dyDescent="0.25">
      <c r="A66">
        <v>7</v>
      </c>
      <c r="B66" s="2">
        <f t="shared" si="5"/>
        <v>5.4473750775321482E-2</v>
      </c>
      <c r="C66" s="2">
        <f t="shared" si="5"/>
        <v>0.2355405435597398</v>
      </c>
      <c r="D66" s="2">
        <f t="shared" si="5"/>
        <v>0.11131023496614846</v>
      </c>
      <c r="E66" s="2">
        <f t="shared" si="5"/>
        <v>0.14097170871803796</v>
      </c>
      <c r="F66" s="2">
        <f t="shared" si="5"/>
        <v>0.25150803128083277</v>
      </c>
      <c r="G66" s="2">
        <f t="shared" si="5"/>
        <v>2.9712725196311417E-2</v>
      </c>
    </row>
    <row r="67" spans="1:7" x14ac:dyDescent="0.25">
      <c r="A67">
        <v>8</v>
      </c>
      <c r="B67" s="2">
        <f>STDEV(B9,B23,B37)/SQRT(2)</f>
        <v>0.48437499999999994</v>
      </c>
      <c r="C67" s="2">
        <f t="shared" ref="C67:F67" si="6">STDEV(C9,C23,C37)/SQRT(2)</f>
        <v>9.6354166666667837E-2</v>
      </c>
      <c r="D67" s="2">
        <f t="shared" si="6"/>
        <v>0.17187499999999997</v>
      </c>
      <c r="E67" s="2">
        <f t="shared" si="6"/>
        <v>0.14583333333333215</v>
      </c>
      <c r="F67" s="2">
        <f t="shared" si="6"/>
        <v>3.3854166666666068E-2</v>
      </c>
      <c r="G67" s="2">
        <f>STDEV(G9,G37)/SQRT(2)</f>
        <v>8.9583333333335333E-2</v>
      </c>
    </row>
    <row r="68" spans="1:7" x14ac:dyDescent="0.25">
      <c r="A68">
        <v>9</v>
      </c>
      <c r="B68" s="2">
        <f t="shared" ref="B68:F72" si="7">STDEV(B10,B24,B38)/SQRT(2)</f>
        <v>0.41666666666666602</v>
      </c>
      <c r="C68" s="2">
        <f t="shared" si="7"/>
        <v>4.4270833333333919E-2</v>
      </c>
      <c r="D68" s="2">
        <f t="shared" si="7"/>
        <v>0.45052083333333393</v>
      </c>
      <c r="E68" s="2">
        <f t="shared" si="7"/>
        <v>0.25260416666666602</v>
      </c>
      <c r="F68" s="2">
        <f t="shared" si="7"/>
        <v>0.18749999999999997</v>
      </c>
      <c r="G68" s="2">
        <f t="shared" ref="G68:G72" si="8">STDEV(G10,G38)/SQRT(2)</f>
        <v>7.6562499999999631E-2</v>
      </c>
    </row>
    <row r="69" spans="1:7" x14ac:dyDescent="0.25">
      <c r="A69">
        <v>10</v>
      </c>
      <c r="B69" s="2">
        <f t="shared" si="7"/>
        <v>6.5104166666666061E-2</v>
      </c>
      <c r="C69" s="2">
        <f t="shared" si="7"/>
        <v>0.21874999999999997</v>
      </c>
      <c r="D69" s="2">
        <f t="shared" si="7"/>
        <v>2.6041666666666071E-2</v>
      </c>
      <c r="E69" s="2">
        <f t="shared" si="7"/>
        <v>0.10156249999999999</v>
      </c>
      <c r="F69" s="2">
        <f t="shared" si="7"/>
        <v>2.6041666666666071E-2</v>
      </c>
      <c r="G69" s="2">
        <f t="shared" si="8"/>
        <v>4.0625000000000355E-2</v>
      </c>
    </row>
    <row r="70" spans="1:7" x14ac:dyDescent="0.25">
      <c r="A70">
        <v>11</v>
      </c>
      <c r="B70" s="2">
        <f t="shared" si="7"/>
        <v>0.20572916666666607</v>
      </c>
      <c r="C70" s="2">
        <f t="shared" si="7"/>
        <v>0.515625</v>
      </c>
      <c r="D70" s="2">
        <f t="shared" si="7"/>
        <v>0.16145833333333393</v>
      </c>
      <c r="E70" s="2">
        <f t="shared" si="7"/>
        <v>0.2734375</v>
      </c>
      <c r="F70" s="2">
        <f t="shared" si="7"/>
        <v>0</v>
      </c>
      <c r="G70" s="2">
        <f t="shared" si="8"/>
        <v>0.23124999999999929</v>
      </c>
    </row>
    <row r="71" spans="1:7" x14ac:dyDescent="0.25">
      <c r="A71">
        <v>12</v>
      </c>
      <c r="B71" s="2">
        <f t="shared" si="7"/>
        <v>0.46354166666666602</v>
      </c>
      <c r="C71" s="2">
        <f t="shared" si="7"/>
        <v>0.47916666666666607</v>
      </c>
      <c r="D71" s="2">
        <f t="shared" si="7"/>
        <v>0.16666666666666607</v>
      </c>
      <c r="E71" s="2">
        <f t="shared" si="7"/>
        <v>0.20052083333333393</v>
      </c>
      <c r="F71" s="2">
        <f t="shared" si="7"/>
        <v>0.28385416666666607</v>
      </c>
      <c r="G71" s="2">
        <f t="shared" si="8"/>
        <v>0.20520833333333141</v>
      </c>
    </row>
    <row r="72" spans="1:7" x14ac:dyDescent="0.25">
      <c r="A72">
        <v>13</v>
      </c>
      <c r="B72" s="2">
        <f t="shared" si="7"/>
        <v>0.36197916666666607</v>
      </c>
      <c r="C72" s="2">
        <f t="shared" si="7"/>
        <v>0.47395833333333387</v>
      </c>
      <c r="D72" s="2">
        <f t="shared" si="7"/>
        <v>0.21614583333333212</v>
      </c>
      <c r="E72" s="2">
        <f t="shared" si="7"/>
        <v>0.34635416666666607</v>
      </c>
      <c r="F72" s="2">
        <f t="shared" si="7"/>
        <v>2.6041666666678509E-3</v>
      </c>
      <c r="G72" s="2">
        <f t="shared" si="8"/>
        <v>0.28020833333333245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tilapia</vt:lpstr>
      <vt:lpstr>ZF Control</vt:lpstr>
      <vt:lpstr>ZF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 Szewczyk</cp:lastModifiedBy>
  <dcterms:created xsi:type="dcterms:W3CDTF">2021-12-27T11:52:02Z</dcterms:created>
  <dcterms:modified xsi:type="dcterms:W3CDTF">2022-05-24T10:33:18Z</dcterms:modified>
</cp:coreProperties>
</file>