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Harry Catherall\PhD\Farnes St Abbs data\Raw Data\"/>
    </mc:Choice>
  </mc:AlternateContent>
  <xr:revisionPtr revIDLastSave="0" documentId="13_ncr:1_{BDCDD046-D8E7-4830-8223-50D089E9D070}" xr6:coauthVersionLast="46" xr6:coauthVersionMax="47" xr10:uidLastSave="{00000000-0000-0000-0000-000000000000}"/>
  <bookViews>
    <workbookView xWindow="29775" yWindow="495" windowWidth="14580" windowHeight="13965" firstSheet="4" activeTab="5" xr2:uid="{E22A97A3-746A-6340-8E50-ADD703B63D65}"/>
  </bookViews>
  <sheets>
    <sheet name="Sheet9" sheetId="15" r:id="rId1"/>
    <sheet name="Farnes_Crumstone" sheetId="1" r:id="rId2"/>
    <sheet name="Farnes_Northern_Hares" sheetId="2" r:id="rId3"/>
    <sheet name="Farnes_Knoxes_Reef" sheetId="3" r:id="rId4"/>
    <sheet name="St_Abbs_Whiteheugh" sheetId="4" r:id="rId5"/>
    <sheet name="St_Abbs_Pettico_Wick" sheetId="5" r:id="rId6"/>
    <sheet name="St_Abbs_Woody_rocks" sheetId="6" r:id="rId7"/>
    <sheet name="Summary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2" i="6"/>
  <c r="D3" i="6"/>
  <c r="D4" i="6"/>
  <c r="D5" i="6"/>
  <c r="D6" i="6"/>
  <c r="D7" i="6"/>
  <c r="D8" i="6"/>
  <c r="D9" i="6"/>
  <c r="D10" i="6"/>
  <c r="D11" i="6"/>
  <c r="D2" i="6"/>
  <c r="G22" i="5"/>
  <c r="G23" i="5"/>
  <c r="G24" i="5"/>
  <c r="G25" i="5"/>
  <c r="G26" i="5"/>
  <c r="G27" i="5"/>
  <c r="G28" i="5"/>
  <c r="G29" i="5"/>
  <c r="G30" i="5"/>
  <c r="G31" i="5"/>
  <c r="D22" i="5"/>
  <c r="D23" i="5"/>
  <c r="D24" i="5"/>
  <c r="D25" i="5"/>
  <c r="D26" i="5"/>
  <c r="D27" i="5"/>
  <c r="D28" i="5"/>
  <c r="D29" i="5"/>
  <c r="D30" i="5"/>
  <c r="D31" i="5"/>
  <c r="G12" i="5"/>
  <c r="G13" i="5"/>
  <c r="G14" i="5"/>
  <c r="G15" i="5"/>
  <c r="G16" i="5"/>
  <c r="G17" i="5"/>
  <c r="G18" i="5"/>
  <c r="G19" i="5"/>
  <c r="G20" i="5"/>
  <c r="G21" i="5"/>
  <c r="D12" i="5"/>
  <c r="D13" i="5"/>
  <c r="D14" i="5"/>
  <c r="D15" i="5"/>
  <c r="D16" i="5"/>
  <c r="D17" i="5"/>
  <c r="D18" i="5"/>
  <c r="D19" i="5"/>
  <c r="D20" i="5"/>
  <c r="D21" i="5"/>
  <c r="G3" i="5"/>
  <c r="G4" i="5"/>
  <c r="G5" i="5"/>
  <c r="G6" i="5"/>
  <c r="G7" i="5"/>
  <c r="G8" i="5"/>
  <c r="G9" i="5"/>
  <c r="G10" i="5"/>
  <c r="G11" i="5"/>
  <c r="F2" i="5"/>
  <c r="G2" i="5" s="1"/>
  <c r="D3" i="5"/>
  <c r="D4" i="5"/>
  <c r="D5" i="5"/>
  <c r="D6" i="5"/>
  <c r="D7" i="5"/>
  <c r="D8" i="5"/>
  <c r="D9" i="5"/>
  <c r="D10" i="5"/>
  <c r="D11" i="5"/>
  <c r="D2" i="5"/>
  <c r="G30" i="4"/>
  <c r="G29" i="4"/>
  <c r="G28" i="4"/>
  <c r="G27" i="4"/>
  <c r="G26" i="4"/>
  <c r="G25" i="4"/>
  <c r="G24" i="4"/>
  <c r="G23" i="4"/>
  <c r="G22" i="4"/>
  <c r="G21" i="4"/>
  <c r="D30" i="4"/>
  <c r="D29" i="4"/>
  <c r="D28" i="4"/>
  <c r="D27" i="4"/>
  <c r="D26" i="4"/>
  <c r="D25" i="4"/>
  <c r="D24" i="4"/>
  <c r="D23" i="4"/>
  <c r="D22" i="4"/>
  <c r="D21" i="4"/>
  <c r="G11" i="4"/>
  <c r="G12" i="4"/>
  <c r="G13" i="4"/>
  <c r="G14" i="4"/>
  <c r="G15" i="4"/>
  <c r="G16" i="4"/>
  <c r="G17" i="4"/>
  <c r="G18" i="4"/>
  <c r="G19" i="4"/>
  <c r="G20" i="4"/>
  <c r="D20" i="4"/>
  <c r="D19" i="4"/>
  <c r="D18" i="4"/>
  <c r="D17" i="4"/>
  <c r="D16" i="4"/>
  <c r="D15" i="4"/>
  <c r="D14" i="4"/>
  <c r="D13" i="4"/>
  <c r="D12" i="4"/>
  <c r="D11" i="4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F2" i="4"/>
  <c r="G2" i="4" s="1"/>
  <c r="D3" i="4"/>
  <c r="D4" i="4"/>
  <c r="D5" i="4"/>
  <c r="D6" i="4"/>
  <c r="D7" i="4"/>
  <c r="D8" i="4"/>
  <c r="D9" i="4"/>
  <c r="D10" i="4"/>
  <c r="D2" i="4"/>
  <c r="I4" i="3" l="1"/>
  <c r="F11" i="3"/>
  <c r="G11" i="3" s="1"/>
  <c r="F10" i="3"/>
  <c r="G10" i="3" s="1"/>
  <c r="F9" i="3"/>
  <c r="G9" i="3" s="1"/>
  <c r="F8" i="3"/>
  <c r="G8" i="3" s="1"/>
  <c r="F7" i="3"/>
  <c r="G7" i="3" s="1"/>
  <c r="D11" i="3"/>
  <c r="D10" i="3"/>
  <c r="D9" i="3"/>
  <c r="D8" i="3"/>
  <c r="D7" i="3"/>
  <c r="F6" i="3"/>
  <c r="G6" i="3" s="1"/>
  <c r="F5" i="3"/>
  <c r="G5" i="3" s="1"/>
  <c r="F4" i="3"/>
  <c r="G4" i="3" s="1"/>
  <c r="F3" i="3"/>
  <c r="G3" i="3" s="1"/>
  <c r="F2" i="3"/>
  <c r="G2" i="3" s="1"/>
  <c r="D3" i="3"/>
  <c r="D4" i="3"/>
  <c r="D5" i="3"/>
  <c r="D6" i="3"/>
  <c r="D2" i="3"/>
  <c r="I28" i="2" l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D31" i="2"/>
  <c r="D30" i="2"/>
  <c r="D29" i="2"/>
  <c r="D28" i="2"/>
  <c r="D27" i="2"/>
  <c r="D26" i="2"/>
  <c r="D25" i="2"/>
  <c r="D24" i="2"/>
  <c r="D23" i="2"/>
  <c r="D22" i="2"/>
  <c r="I18" i="2"/>
  <c r="G14" i="2"/>
  <c r="G15" i="2"/>
  <c r="F21" i="2"/>
  <c r="G21" i="2" s="1"/>
  <c r="F17" i="2"/>
  <c r="G17" i="2" s="1"/>
  <c r="F20" i="2"/>
  <c r="G20" i="2" s="1"/>
  <c r="F19" i="2"/>
  <c r="G19" i="2" s="1"/>
  <c r="F18" i="2"/>
  <c r="G18" i="2" s="1"/>
  <c r="F16" i="2"/>
  <c r="G16" i="2" s="1"/>
  <c r="F13" i="2"/>
  <c r="G13" i="2" s="1"/>
  <c r="F12" i="2"/>
  <c r="G12" i="2" s="1"/>
  <c r="D21" i="2"/>
  <c r="D20" i="2"/>
  <c r="D19" i="2"/>
  <c r="D18" i="2"/>
  <c r="D17" i="2"/>
  <c r="D16" i="2"/>
  <c r="D15" i="2"/>
  <c r="D14" i="2"/>
  <c r="D13" i="2"/>
  <c r="D12" i="2"/>
  <c r="G9" i="2"/>
  <c r="G2" i="2"/>
  <c r="F11" i="2"/>
  <c r="G11" i="2" s="1"/>
  <c r="F10" i="2"/>
  <c r="G10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D3" i="2"/>
  <c r="D4" i="2"/>
  <c r="D5" i="2"/>
  <c r="D6" i="2"/>
  <c r="D7" i="2"/>
  <c r="D8" i="2"/>
  <c r="D9" i="2"/>
  <c r="D10" i="2"/>
  <c r="D11" i="2"/>
  <c r="D2" i="2"/>
  <c r="G22" i="1" l="1"/>
  <c r="G23" i="1"/>
  <c r="G24" i="1"/>
  <c r="G25" i="1"/>
  <c r="G26" i="1"/>
  <c r="G27" i="1"/>
  <c r="G28" i="1"/>
  <c r="G29" i="1"/>
  <c r="G30" i="1"/>
  <c r="G31" i="1"/>
  <c r="D31" i="1"/>
  <c r="D30" i="1"/>
  <c r="D29" i="1"/>
  <c r="D28" i="1"/>
  <c r="D27" i="1"/>
  <c r="D26" i="1"/>
  <c r="D25" i="1"/>
  <c r="D24" i="1"/>
  <c r="D23" i="1"/>
  <c r="D22" i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G13" i="1"/>
  <c r="G12" i="1"/>
  <c r="D21" i="1"/>
  <c r="D20" i="1"/>
  <c r="D19" i="1"/>
  <c r="D18" i="1"/>
  <c r="D17" i="1"/>
  <c r="D16" i="1"/>
  <c r="D15" i="1"/>
  <c r="D14" i="1"/>
  <c r="D13" i="1"/>
  <c r="D12" i="1"/>
  <c r="G3" i="1"/>
  <c r="G4" i="1"/>
  <c r="G5" i="1"/>
  <c r="G6" i="1"/>
  <c r="G7" i="1"/>
  <c r="G8" i="1"/>
  <c r="G9" i="1"/>
  <c r="G10" i="1"/>
  <c r="G11" i="1"/>
  <c r="G2" i="1"/>
  <c r="D3" i="1"/>
  <c r="D4" i="1"/>
  <c r="D5" i="1"/>
  <c r="D6" i="1"/>
  <c r="D7" i="1"/>
  <c r="D8" i="1"/>
  <c r="D9" i="1"/>
  <c r="D10" i="1"/>
  <c r="D11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tc={61D93FF0-B9BF-4539-9D71-C89EA25C10CE}</author>
  </authors>
  <commentList>
    <comment ref="A12" authorId="0" shapeId="0" xr:uid="{61D93FF0-B9BF-4539-9D71-C89EA25C10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collected at 10m as plants ran out at 7-8m</t>
      </text>
    </comment>
  </commentList>
</comments>
</file>

<file path=xl/sharedStrings.xml><?xml version="1.0" encoding="utf-8"?>
<sst xmlns="http://schemas.openxmlformats.org/spreadsheetml/2006/main" count="97" uniqueCount="41">
  <si>
    <t>Depth</t>
  </si>
  <si>
    <t>BL</t>
  </si>
  <si>
    <t>SL</t>
  </si>
  <si>
    <t>TL</t>
  </si>
  <si>
    <t>BW</t>
  </si>
  <si>
    <t>SW</t>
  </si>
  <si>
    <t>TW</t>
  </si>
  <si>
    <t>A</t>
  </si>
  <si>
    <t>Epiphytes</t>
  </si>
  <si>
    <t>ND</t>
  </si>
  <si>
    <t>Canopy_Plant_Biomass</t>
  </si>
  <si>
    <t>Canopy_Plant_Biomass_SE</t>
  </si>
  <si>
    <t>Canopy_Plant_Age</t>
  </si>
  <si>
    <t>Canopy_Plant_Age_SE</t>
  </si>
  <si>
    <t>Total_Length</t>
  </si>
  <si>
    <t>Total_Length_SE</t>
  </si>
  <si>
    <t>Stipe_Length</t>
  </si>
  <si>
    <t>Stipe_Length_SE</t>
  </si>
  <si>
    <t>Crumstone</t>
  </si>
  <si>
    <t>Northern Hares</t>
  </si>
  <si>
    <t>Knoxes Reef</t>
  </si>
  <si>
    <t>Whiteheugh</t>
  </si>
  <si>
    <t>Pettico Wick</t>
  </si>
  <si>
    <t>Woody Rocks</t>
  </si>
  <si>
    <t>Blade Length</t>
  </si>
  <si>
    <t>Stipe Length</t>
  </si>
  <si>
    <t>Total Length</t>
  </si>
  <si>
    <t>Blade Weight</t>
  </si>
  <si>
    <t>Stipe Weight</t>
  </si>
  <si>
    <t>Total Weight</t>
  </si>
  <si>
    <t>Age</t>
  </si>
  <si>
    <t>Weight of epiphytes</t>
  </si>
  <si>
    <t>Meristem to tip of blades</t>
  </si>
  <si>
    <t>Base of holdfast to meristem</t>
  </si>
  <si>
    <t>Base of holdfast to tip of blades</t>
  </si>
  <si>
    <t>Fresh weight of blades</t>
  </si>
  <si>
    <t>Fresh weight of stipe and holdfast</t>
  </si>
  <si>
    <t>Fresh weight of whole individual</t>
  </si>
  <si>
    <t>Number of growth rings on stipe</t>
  </si>
  <si>
    <t xml:space="preserve"> </t>
  </si>
  <si>
    <r>
      <rPr>
        <sz val="12"/>
        <color theme="1"/>
        <rFont val="Calibri"/>
        <family val="2"/>
        <scheme val="minor"/>
      </rPr>
      <t xml:space="preserve">Species: </t>
    </r>
    <r>
      <rPr>
        <i/>
        <sz val="12"/>
        <color theme="1"/>
        <rFont val="Calibri"/>
        <family val="2"/>
        <scheme val="minor"/>
      </rPr>
      <t>Laminaria hyperborea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</si>
</sst>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p Moore" id="{259F58C7-7CC7-40E3-BAAF-E607F215357A}" userId="S::npm156@newcastle.ac.uk::b14cb0d7-8bb2-4499-a292-c69e3ec77a5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1-06-21T14:27:01.25" personId="{259F58C7-7CC7-40E3-BAAF-E607F215357A}" id="{61D93FF0-B9BF-4539-9D71-C89EA25C10CE}">
    <text>Not collected at 10m as plants ran out at 7-8m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50E3-B7D0-4CA0-BBD2-D2850FD9202A}">
  <dimension ref="A1:I7"/>
  <sheetViews>
    <sheetView workbookViewId="0">
      <selection activeCell="C9" sqref="C9"/>
    </sheetView>
  </sheetViews>
  <sheetFormatPr defaultRowHeight="15.5" x14ac:dyDescent="0.35"/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39</v>
      </c>
    </row>
    <row r="3" spans="1:9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7" spans="1:9" x14ac:dyDescent="0.35">
      <c r="A7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8501-7AAC-2B4B-851B-AE3584D66FCB}">
  <dimension ref="A1:I31"/>
  <sheetViews>
    <sheetView workbookViewId="0">
      <selection activeCell="H14" sqref="H14"/>
    </sheetView>
  </sheetViews>
  <sheetFormatPr defaultColWidth="11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</v>
      </c>
      <c r="B2">
        <v>67</v>
      </c>
      <c r="C2">
        <v>94</v>
      </c>
      <c r="D2">
        <f>B2+C2</f>
        <v>161</v>
      </c>
      <c r="E2">
        <v>260</v>
      </c>
      <c r="F2">
        <v>470</v>
      </c>
      <c r="G2">
        <f>E2+F2</f>
        <v>730</v>
      </c>
      <c r="H2">
        <v>3</v>
      </c>
      <c r="I2">
        <v>63.8</v>
      </c>
    </row>
    <row r="3" spans="1:9" x14ac:dyDescent="0.35">
      <c r="A3">
        <v>2</v>
      </c>
      <c r="B3">
        <v>81</v>
      </c>
      <c r="C3">
        <v>104</v>
      </c>
      <c r="D3">
        <f t="shared" ref="D3:D31" si="0">B3+C3</f>
        <v>185</v>
      </c>
      <c r="E3">
        <v>280</v>
      </c>
      <c r="F3">
        <v>360</v>
      </c>
      <c r="G3">
        <f t="shared" ref="G3:G31" si="1">E3+F3</f>
        <v>640</v>
      </c>
      <c r="H3">
        <v>3</v>
      </c>
      <c r="I3">
        <v>8.6999999999999993</v>
      </c>
    </row>
    <row r="4" spans="1:9" x14ac:dyDescent="0.35">
      <c r="A4">
        <v>2</v>
      </c>
      <c r="B4">
        <v>48</v>
      </c>
      <c r="C4">
        <v>60</v>
      </c>
      <c r="D4">
        <f t="shared" si="0"/>
        <v>108</v>
      </c>
      <c r="E4">
        <v>30</v>
      </c>
      <c r="F4">
        <v>50</v>
      </c>
      <c r="G4">
        <f t="shared" si="1"/>
        <v>80</v>
      </c>
      <c r="H4">
        <v>8</v>
      </c>
      <c r="I4">
        <v>11.7</v>
      </c>
    </row>
    <row r="5" spans="1:9" x14ac:dyDescent="0.35">
      <c r="A5">
        <v>2</v>
      </c>
      <c r="B5">
        <v>82</v>
      </c>
      <c r="C5">
        <v>87</v>
      </c>
      <c r="D5">
        <f t="shared" si="0"/>
        <v>169</v>
      </c>
      <c r="E5">
        <v>170</v>
      </c>
      <c r="F5">
        <v>250</v>
      </c>
      <c r="G5">
        <f t="shared" si="1"/>
        <v>420</v>
      </c>
      <c r="H5">
        <v>4</v>
      </c>
      <c r="I5">
        <v>5.6</v>
      </c>
    </row>
    <row r="6" spans="1:9" x14ac:dyDescent="0.35">
      <c r="A6">
        <v>2</v>
      </c>
      <c r="B6">
        <v>67</v>
      </c>
      <c r="C6">
        <v>73</v>
      </c>
      <c r="D6">
        <f t="shared" si="0"/>
        <v>140</v>
      </c>
      <c r="E6">
        <v>120</v>
      </c>
      <c r="F6">
        <v>170</v>
      </c>
      <c r="G6">
        <f t="shared" si="1"/>
        <v>290</v>
      </c>
      <c r="H6">
        <v>6</v>
      </c>
      <c r="I6">
        <v>0</v>
      </c>
    </row>
    <row r="7" spans="1:9" x14ac:dyDescent="0.35">
      <c r="A7">
        <v>2</v>
      </c>
      <c r="B7">
        <v>23</v>
      </c>
      <c r="C7">
        <v>50</v>
      </c>
      <c r="D7">
        <f t="shared" si="0"/>
        <v>73</v>
      </c>
      <c r="E7">
        <v>10</v>
      </c>
      <c r="F7">
        <v>100</v>
      </c>
      <c r="G7">
        <f t="shared" si="1"/>
        <v>110</v>
      </c>
      <c r="H7">
        <v>7</v>
      </c>
      <c r="I7">
        <v>0</v>
      </c>
    </row>
    <row r="8" spans="1:9" x14ac:dyDescent="0.35">
      <c r="A8">
        <v>2</v>
      </c>
      <c r="B8">
        <v>40</v>
      </c>
      <c r="C8">
        <v>44</v>
      </c>
      <c r="D8">
        <f t="shared" si="0"/>
        <v>84</v>
      </c>
      <c r="E8">
        <v>50</v>
      </c>
      <c r="F8">
        <v>90</v>
      </c>
      <c r="G8">
        <f t="shared" si="1"/>
        <v>140</v>
      </c>
      <c r="H8">
        <v>7</v>
      </c>
      <c r="I8">
        <v>2.4</v>
      </c>
    </row>
    <row r="9" spans="1:9" x14ac:dyDescent="0.35">
      <c r="A9">
        <v>2</v>
      </c>
      <c r="B9">
        <v>71</v>
      </c>
      <c r="C9">
        <v>85</v>
      </c>
      <c r="D9">
        <f t="shared" si="0"/>
        <v>156</v>
      </c>
      <c r="E9">
        <v>130</v>
      </c>
      <c r="F9">
        <v>320</v>
      </c>
      <c r="G9">
        <f t="shared" si="1"/>
        <v>450</v>
      </c>
      <c r="H9">
        <v>5</v>
      </c>
      <c r="I9">
        <v>8</v>
      </c>
    </row>
    <row r="10" spans="1:9" x14ac:dyDescent="0.35">
      <c r="A10">
        <v>2</v>
      </c>
      <c r="B10">
        <v>47</v>
      </c>
      <c r="C10">
        <v>40</v>
      </c>
      <c r="D10">
        <f t="shared" si="0"/>
        <v>87</v>
      </c>
      <c r="E10">
        <v>50</v>
      </c>
      <c r="F10">
        <v>70</v>
      </c>
      <c r="G10">
        <f t="shared" si="1"/>
        <v>120</v>
      </c>
      <c r="H10">
        <v>5</v>
      </c>
      <c r="I10">
        <v>0</v>
      </c>
    </row>
    <row r="11" spans="1:9" x14ac:dyDescent="0.35">
      <c r="A11">
        <v>2</v>
      </c>
      <c r="B11">
        <v>43</v>
      </c>
      <c r="C11">
        <v>55</v>
      </c>
      <c r="D11">
        <f t="shared" si="0"/>
        <v>98</v>
      </c>
      <c r="E11">
        <v>60</v>
      </c>
      <c r="F11">
        <v>120</v>
      </c>
      <c r="G11">
        <f t="shared" si="1"/>
        <v>180</v>
      </c>
      <c r="H11" t="s">
        <v>9</v>
      </c>
      <c r="I11">
        <v>0</v>
      </c>
    </row>
    <row r="12" spans="1:9" x14ac:dyDescent="0.35">
      <c r="A12">
        <v>5</v>
      </c>
      <c r="B12">
        <v>196</v>
      </c>
      <c r="C12">
        <v>115</v>
      </c>
      <c r="D12">
        <f t="shared" si="0"/>
        <v>311</v>
      </c>
      <c r="E12">
        <v>770</v>
      </c>
      <c r="F12">
        <v>870</v>
      </c>
      <c r="G12">
        <f t="shared" si="1"/>
        <v>1640</v>
      </c>
      <c r="H12">
        <v>4</v>
      </c>
      <c r="I12">
        <v>50.9</v>
      </c>
    </row>
    <row r="13" spans="1:9" x14ac:dyDescent="0.35">
      <c r="A13">
        <v>5</v>
      </c>
      <c r="B13">
        <v>177</v>
      </c>
      <c r="C13">
        <v>72</v>
      </c>
      <c r="D13">
        <f t="shared" si="0"/>
        <v>249</v>
      </c>
      <c r="E13">
        <v>280</v>
      </c>
      <c r="F13">
        <v>1185</v>
      </c>
      <c r="G13">
        <f t="shared" si="1"/>
        <v>1465</v>
      </c>
      <c r="H13">
        <v>6</v>
      </c>
      <c r="I13">
        <v>31.5</v>
      </c>
    </row>
    <row r="14" spans="1:9" x14ac:dyDescent="0.35">
      <c r="A14">
        <v>5</v>
      </c>
      <c r="B14">
        <v>185</v>
      </c>
      <c r="C14">
        <v>96</v>
      </c>
      <c r="D14">
        <f t="shared" si="0"/>
        <v>281</v>
      </c>
      <c r="E14">
        <v>600</v>
      </c>
      <c r="F14">
        <f>480+270+850</f>
        <v>1600</v>
      </c>
      <c r="G14">
        <f t="shared" si="1"/>
        <v>2200</v>
      </c>
      <c r="H14">
        <v>6</v>
      </c>
      <c r="I14">
        <v>36</v>
      </c>
    </row>
    <row r="15" spans="1:9" x14ac:dyDescent="0.35">
      <c r="A15">
        <v>5</v>
      </c>
      <c r="B15">
        <v>189</v>
      </c>
      <c r="C15">
        <v>110</v>
      </c>
      <c r="D15">
        <f t="shared" si="0"/>
        <v>299</v>
      </c>
      <c r="E15">
        <v>610</v>
      </c>
      <c r="F15">
        <f>750+470+380</f>
        <v>1600</v>
      </c>
      <c r="G15">
        <f t="shared" si="1"/>
        <v>2210</v>
      </c>
      <c r="H15">
        <v>8</v>
      </c>
      <c r="I15">
        <v>44.1</v>
      </c>
    </row>
    <row r="16" spans="1:9" x14ac:dyDescent="0.35">
      <c r="A16">
        <v>5</v>
      </c>
      <c r="B16">
        <v>180</v>
      </c>
      <c r="C16">
        <v>82</v>
      </c>
      <c r="D16">
        <f t="shared" si="0"/>
        <v>262</v>
      </c>
      <c r="E16">
        <v>410</v>
      </c>
      <c r="F16">
        <f>270+440+710</f>
        <v>1420</v>
      </c>
      <c r="G16">
        <f t="shared" si="1"/>
        <v>1830</v>
      </c>
      <c r="H16">
        <v>8</v>
      </c>
      <c r="I16">
        <v>58.1</v>
      </c>
    </row>
    <row r="17" spans="1:9" x14ac:dyDescent="0.35">
      <c r="A17">
        <v>5</v>
      </c>
      <c r="B17">
        <v>163</v>
      </c>
      <c r="C17">
        <v>92</v>
      </c>
      <c r="D17">
        <f t="shared" si="0"/>
        <v>255</v>
      </c>
      <c r="E17">
        <v>460</v>
      </c>
      <c r="F17">
        <f>240+390+790</f>
        <v>1420</v>
      </c>
      <c r="G17">
        <f t="shared" si="1"/>
        <v>1880</v>
      </c>
      <c r="H17">
        <v>6</v>
      </c>
      <c r="I17">
        <v>16.8</v>
      </c>
    </row>
    <row r="18" spans="1:9" x14ac:dyDescent="0.35">
      <c r="A18">
        <v>5</v>
      </c>
      <c r="B18">
        <v>179</v>
      </c>
      <c r="C18">
        <v>119</v>
      </c>
      <c r="D18">
        <f t="shared" si="0"/>
        <v>298</v>
      </c>
      <c r="E18">
        <v>550</v>
      </c>
      <c r="F18">
        <f>300+475+760</f>
        <v>1535</v>
      </c>
      <c r="G18">
        <f t="shared" si="1"/>
        <v>2085</v>
      </c>
      <c r="H18">
        <v>8</v>
      </c>
      <c r="I18">
        <v>16.600000000000001</v>
      </c>
    </row>
    <row r="19" spans="1:9" x14ac:dyDescent="0.35">
      <c r="A19">
        <v>5</v>
      </c>
      <c r="B19">
        <v>189</v>
      </c>
      <c r="C19">
        <v>118</v>
      </c>
      <c r="D19">
        <f t="shared" si="0"/>
        <v>307</v>
      </c>
      <c r="E19">
        <v>420</v>
      </c>
      <c r="F19">
        <f>840+490+270</f>
        <v>1600</v>
      </c>
      <c r="G19">
        <f t="shared" si="1"/>
        <v>2020</v>
      </c>
      <c r="H19">
        <v>5</v>
      </c>
      <c r="I19">
        <v>33.299999999999997</v>
      </c>
    </row>
    <row r="20" spans="1:9" x14ac:dyDescent="0.35">
      <c r="A20">
        <v>5</v>
      </c>
      <c r="B20">
        <v>181</v>
      </c>
      <c r="C20">
        <v>121</v>
      </c>
      <c r="D20">
        <f t="shared" si="0"/>
        <v>302</v>
      </c>
      <c r="E20">
        <v>540</v>
      </c>
      <c r="F20">
        <f>330+490+650</f>
        <v>1470</v>
      </c>
      <c r="G20">
        <f t="shared" si="1"/>
        <v>2010</v>
      </c>
      <c r="H20">
        <v>7</v>
      </c>
      <c r="I20">
        <v>46.1</v>
      </c>
    </row>
    <row r="21" spans="1:9" x14ac:dyDescent="0.35">
      <c r="A21">
        <v>5</v>
      </c>
      <c r="B21">
        <v>170</v>
      </c>
      <c r="C21">
        <v>107</v>
      </c>
      <c r="D21">
        <f t="shared" si="0"/>
        <v>277</v>
      </c>
      <c r="E21">
        <v>580</v>
      </c>
      <c r="F21">
        <f>620+320+280</f>
        <v>1220</v>
      </c>
      <c r="G21">
        <f t="shared" si="1"/>
        <v>1800</v>
      </c>
      <c r="H21">
        <v>4</v>
      </c>
      <c r="I21">
        <v>42.3</v>
      </c>
    </row>
    <row r="22" spans="1:9" x14ac:dyDescent="0.35">
      <c r="A22">
        <v>10</v>
      </c>
      <c r="B22">
        <v>50</v>
      </c>
      <c r="C22">
        <v>30</v>
      </c>
      <c r="D22">
        <f t="shared" si="0"/>
        <v>80</v>
      </c>
      <c r="E22">
        <v>50</v>
      </c>
      <c r="F22">
        <v>60</v>
      </c>
      <c r="G22">
        <f t="shared" si="1"/>
        <v>110</v>
      </c>
      <c r="H22">
        <v>6</v>
      </c>
      <c r="I22">
        <v>0</v>
      </c>
    </row>
    <row r="23" spans="1:9" x14ac:dyDescent="0.35">
      <c r="A23">
        <v>10</v>
      </c>
      <c r="B23">
        <v>45</v>
      </c>
      <c r="C23">
        <v>47</v>
      </c>
      <c r="D23">
        <f t="shared" si="0"/>
        <v>92</v>
      </c>
      <c r="E23">
        <v>90</v>
      </c>
      <c r="F23">
        <v>210</v>
      </c>
      <c r="G23">
        <f t="shared" si="1"/>
        <v>300</v>
      </c>
      <c r="H23">
        <v>6</v>
      </c>
      <c r="I23">
        <v>2.2000000000000002</v>
      </c>
    </row>
    <row r="24" spans="1:9" x14ac:dyDescent="0.35">
      <c r="A24">
        <v>10</v>
      </c>
      <c r="B24">
        <v>75</v>
      </c>
      <c r="C24">
        <v>37</v>
      </c>
      <c r="D24">
        <f t="shared" si="0"/>
        <v>112</v>
      </c>
      <c r="E24">
        <v>60</v>
      </c>
      <c r="F24">
        <v>70</v>
      </c>
      <c r="G24">
        <f t="shared" si="1"/>
        <v>130</v>
      </c>
      <c r="H24">
        <v>6</v>
      </c>
      <c r="I24">
        <v>0.7</v>
      </c>
    </row>
    <row r="25" spans="1:9" x14ac:dyDescent="0.35">
      <c r="A25">
        <v>10</v>
      </c>
      <c r="B25">
        <v>42</v>
      </c>
      <c r="C25">
        <v>52</v>
      </c>
      <c r="D25">
        <f t="shared" si="0"/>
        <v>94</v>
      </c>
      <c r="E25">
        <v>50</v>
      </c>
      <c r="F25">
        <v>140</v>
      </c>
      <c r="G25">
        <f t="shared" si="1"/>
        <v>190</v>
      </c>
      <c r="H25">
        <v>5</v>
      </c>
      <c r="I25">
        <v>0</v>
      </c>
    </row>
    <row r="26" spans="1:9" x14ac:dyDescent="0.35">
      <c r="A26">
        <v>10</v>
      </c>
      <c r="B26">
        <v>58</v>
      </c>
      <c r="C26">
        <v>44</v>
      </c>
      <c r="D26">
        <f t="shared" si="0"/>
        <v>102</v>
      </c>
      <c r="E26">
        <v>110</v>
      </c>
      <c r="F26">
        <v>130</v>
      </c>
      <c r="G26">
        <f t="shared" si="1"/>
        <v>240</v>
      </c>
      <c r="H26">
        <v>4</v>
      </c>
      <c r="I26">
        <v>0</v>
      </c>
    </row>
    <row r="27" spans="1:9" x14ac:dyDescent="0.35">
      <c r="A27">
        <v>10</v>
      </c>
      <c r="B27">
        <v>47</v>
      </c>
      <c r="C27">
        <v>43</v>
      </c>
      <c r="D27">
        <f t="shared" si="0"/>
        <v>90</v>
      </c>
      <c r="E27">
        <v>70</v>
      </c>
      <c r="F27">
        <v>100</v>
      </c>
      <c r="G27">
        <f t="shared" si="1"/>
        <v>170</v>
      </c>
      <c r="H27">
        <v>5</v>
      </c>
      <c r="I27">
        <v>0</v>
      </c>
    </row>
    <row r="28" spans="1:9" x14ac:dyDescent="0.35">
      <c r="A28">
        <v>10</v>
      </c>
      <c r="B28">
        <v>64</v>
      </c>
      <c r="C28">
        <v>57</v>
      </c>
      <c r="D28">
        <f t="shared" si="0"/>
        <v>121</v>
      </c>
      <c r="E28">
        <v>120</v>
      </c>
      <c r="F28">
        <v>240</v>
      </c>
      <c r="G28">
        <f t="shared" si="1"/>
        <v>360</v>
      </c>
      <c r="H28">
        <v>7</v>
      </c>
      <c r="I28">
        <v>0</v>
      </c>
    </row>
    <row r="29" spans="1:9" x14ac:dyDescent="0.35">
      <c r="A29">
        <v>10</v>
      </c>
      <c r="B29">
        <v>50</v>
      </c>
      <c r="C29">
        <v>47</v>
      </c>
      <c r="D29">
        <f t="shared" si="0"/>
        <v>97</v>
      </c>
      <c r="E29">
        <v>70</v>
      </c>
      <c r="F29">
        <v>130</v>
      </c>
      <c r="G29">
        <f t="shared" si="1"/>
        <v>200</v>
      </c>
      <c r="H29">
        <v>4</v>
      </c>
      <c r="I29">
        <v>0</v>
      </c>
    </row>
    <row r="30" spans="1:9" x14ac:dyDescent="0.35">
      <c r="A30">
        <v>10</v>
      </c>
      <c r="B30">
        <v>45</v>
      </c>
      <c r="C30">
        <v>36</v>
      </c>
      <c r="D30">
        <f t="shared" si="0"/>
        <v>81</v>
      </c>
      <c r="E30">
        <v>50</v>
      </c>
      <c r="F30">
        <v>90</v>
      </c>
      <c r="G30">
        <f t="shared" si="1"/>
        <v>140</v>
      </c>
      <c r="H30">
        <v>6</v>
      </c>
      <c r="I30">
        <v>0</v>
      </c>
    </row>
    <row r="31" spans="1:9" x14ac:dyDescent="0.35">
      <c r="A31">
        <v>10</v>
      </c>
      <c r="B31">
        <v>60</v>
      </c>
      <c r="C31">
        <v>57</v>
      </c>
      <c r="D31">
        <f t="shared" si="0"/>
        <v>117</v>
      </c>
      <c r="E31">
        <v>100</v>
      </c>
      <c r="F31">
        <v>220</v>
      </c>
      <c r="G31">
        <f t="shared" si="1"/>
        <v>320</v>
      </c>
      <c r="H31">
        <v>5</v>
      </c>
      <c r="I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5205-4D7E-C44A-AD69-D326F5853F38}">
  <dimension ref="A1:I31"/>
  <sheetViews>
    <sheetView workbookViewId="0">
      <selection activeCell="F12" sqref="F12"/>
    </sheetView>
  </sheetViews>
  <sheetFormatPr defaultColWidth="11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</v>
      </c>
      <c r="B2">
        <v>120</v>
      </c>
      <c r="C2">
        <v>199</v>
      </c>
      <c r="D2">
        <f>B2+C2</f>
        <v>319</v>
      </c>
      <c r="E2">
        <v>1190</v>
      </c>
      <c r="F2">
        <v>1640</v>
      </c>
      <c r="G2">
        <f>E2+F2</f>
        <v>2830</v>
      </c>
      <c r="H2">
        <v>7</v>
      </c>
      <c r="I2">
        <v>228.2</v>
      </c>
    </row>
    <row r="3" spans="1:9" x14ac:dyDescent="0.35">
      <c r="A3">
        <v>2</v>
      </c>
      <c r="B3">
        <v>176</v>
      </c>
      <c r="C3">
        <v>212</v>
      </c>
      <c r="D3">
        <f t="shared" ref="D3:D31" si="0">B3+C3</f>
        <v>388</v>
      </c>
      <c r="E3">
        <v>890</v>
      </c>
      <c r="F3">
        <f>400+420+150+860+290</f>
        <v>2120</v>
      </c>
      <c r="G3">
        <f t="shared" ref="G3:G31" si="1">E3+F3</f>
        <v>3010</v>
      </c>
      <c r="H3">
        <v>7</v>
      </c>
      <c r="I3">
        <v>370.5</v>
      </c>
    </row>
    <row r="4" spans="1:9" x14ac:dyDescent="0.35">
      <c r="A4">
        <v>2</v>
      </c>
      <c r="B4">
        <v>93</v>
      </c>
      <c r="C4">
        <v>168</v>
      </c>
      <c r="D4">
        <f t="shared" si="0"/>
        <v>261</v>
      </c>
      <c r="E4">
        <v>390</v>
      </c>
      <c r="F4">
        <f>440+130+240+190+200</f>
        <v>1200</v>
      </c>
      <c r="G4">
        <f t="shared" si="1"/>
        <v>1590</v>
      </c>
      <c r="H4">
        <v>6</v>
      </c>
      <c r="I4">
        <v>176</v>
      </c>
    </row>
    <row r="5" spans="1:9" x14ac:dyDescent="0.35">
      <c r="A5">
        <v>2</v>
      </c>
      <c r="B5">
        <v>111</v>
      </c>
      <c r="C5">
        <v>162</v>
      </c>
      <c r="D5">
        <f t="shared" si="0"/>
        <v>273</v>
      </c>
      <c r="E5">
        <v>650</v>
      </c>
      <c r="F5">
        <f>630+140+180+300</f>
        <v>1250</v>
      </c>
      <c r="G5">
        <f t="shared" si="1"/>
        <v>1900</v>
      </c>
      <c r="H5">
        <v>6</v>
      </c>
      <c r="I5">
        <v>187.2</v>
      </c>
    </row>
    <row r="6" spans="1:9" x14ac:dyDescent="0.35">
      <c r="A6">
        <v>2</v>
      </c>
      <c r="B6">
        <v>100</v>
      </c>
      <c r="C6">
        <v>182</v>
      </c>
      <c r="D6">
        <f t="shared" si="0"/>
        <v>282</v>
      </c>
      <c r="E6">
        <v>850</v>
      </c>
      <c r="F6">
        <f>200+300+380+240</f>
        <v>1120</v>
      </c>
      <c r="G6">
        <f t="shared" si="1"/>
        <v>1970</v>
      </c>
      <c r="H6">
        <v>5</v>
      </c>
      <c r="I6">
        <v>75.2</v>
      </c>
    </row>
    <row r="7" spans="1:9" x14ac:dyDescent="0.35">
      <c r="A7">
        <v>2</v>
      </c>
      <c r="B7">
        <v>111</v>
      </c>
      <c r="C7">
        <v>171</v>
      </c>
      <c r="D7">
        <f t="shared" si="0"/>
        <v>282</v>
      </c>
      <c r="E7">
        <v>320</v>
      </c>
      <c r="F7">
        <f>160+280+330+600</f>
        <v>1370</v>
      </c>
      <c r="G7">
        <f t="shared" si="1"/>
        <v>1690</v>
      </c>
      <c r="H7">
        <v>6</v>
      </c>
      <c r="I7">
        <v>138.30000000000001</v>
      </c>
    </row>
    <row r="8" spans="1:9" x14ac:dyDescent="0.35">
      <c r="A8">
        <v>2</v>
      </c>
      <c r="B8">
        <v>114</v>
      </c>
      <c r="C8">
        <v>190</v>
      </c>
      <c r="D8">
        <f t="shared" si="0"/>
        <v>304</v>
      </c>
      <c r="E8">
        <v>600</v>
      </c>
      <c r="F8">
        <f>190+220+340+710</f>
        <v>1460</v>
      </c>
      <c r="G8">
        <f t="shared" si="1"/>
        <v>2060</v>
      </c>
      <c r="H8">
        <v>5</v>
      </c>
      <c r="I8">
        <v>131</v>
      </c>
    </row>
    <row r="9" spans="1:9" x14ac:dyDescent="0.35">
      <c r="A9">
        <v>2</v>
      </c>
      <c r="B9">
        <v>80</v>
      </c>
      <c r="C9">
        <v>149</v>
      </c>
      <c r="D9">
        <f t="shared" si="0"/>
        <v>229</v>
      </c>
      <c r="E9">
        <v>300</v>
      </c>
      <c r="F9">
        <v>1150</v>
      </c>
      <c r="G9">
        <f t="shared" si="1"/>
        <v>1450</v>
      </c>
      <c r="H9">
        <v>7</v>
      </c>
      <c r="I9">
        <v>91.5</v>
      </c>
    </row>
    <row r="10" spans="1:9" x14ac:dyDescent="0.35">
      <c r="A10">
        <v>2</v>
      </c>
      <c r="B10">
        <v>98</v>
      </c>
      <c r="C10">
        <v>171</v>
      </c>
      <c r="D10">
        <f t="shared" si="0"/>
        <v>269</v>
      </c>
      <c r="E10">
        <v>540</v>
      </c>
      <c r="F10">
        <f>250+290+580+300</f>
        <v>1420</v>
      </c>
      <c r="G10">
        <f t="shared" si="1"/>
        <v>1960</v>
      </c>
      <c r="H10">
        <v>6</v>
      </c>
      <c r="I10">
        <v>106.5</v>
      </c>
    </row>
    <row r="11" spans="1:9" x14ac:dyDescent="0.35">
      <c r="A11">
        <v>2</v>
      </c>
      <c r="B11">
        <v>106</v>
      </c>
      <c r="C11">
        <v>192</v>
      </c>
      <c r="D11">
        <f t="shared" si="0"/>
        <v>298</v>
      </c>
      <c r="E11">
        <v>540</v>
      </c>
      <c r="F11">
        <f>310+360+320+410</f>
        <v>1400</v>
      </c>
      <c r="G11">
        <f t="shared" si="1"/>
        <v>1940</v>
      </c>
      <c r="H11">
        <v>6</v>
      </c>
      <c r="I11">
        <v>115.4</v>
      </c>
    </row>
    <row r="12" spans="1:9" x14ac:dyDescent="0.35">
      <c r="A12">
        <v>5</v>
      </c>
      <c r="B12">
        <v>101</v>
      </c>
      <c r="C12">
        <v>163</v>
      </c>
      <c r="D12">
        <f t="shared" si="0"/>
        <v>264</v>
      </c>
      <c r="E12">
        <v>720</v>
      </c>
      <c r="F12">
        <f>240+370+210+960</f>
        <v>1780</v>
      </c>
      <c r="G12">
        <f t="shared" si="1"/>
        <v>2500</v>
      </c>
      <c r="H12">
        <v>8</v>
      </c>
      <c r="I12">
        <v>544</v>
      </c>
    </row>
    <row r="13" spans="1:9" x14ac:dyDescent="0.35">
      <c r="A13">
        <v>5</v>
      </c>
      <c r="B13">
        <v>94</v>
      </c>
      <c r="C13">
        <v>141</v>
      </c>
      <c r="D13">
        <f t="shared" si="0"/>
        <v>235</v>
      </c>
      <c r="E13">
        <v>480</v>
      </c>
      <c r="F13">
        <f>180+200+710</f>
        <v>1090</v>
      </c>
      <c r="G13">
        <f t="shared" si="1"/>
        <v>1570</v>
      </c>
      <c r="H13">
        <v>6</v>
      </c>
      <c r="I13">
        <v>165.5</v>
      </c>
    </row>
    <row r="14" spans="1:9" x14ac:dyDescent="0.35">
      <c r="A14">
        <v>5</v>
      </c>
      <c r="B14">
        <v>83</v>
      </c>
      <c r="C14">
        <v>113</v>
      </c>
      <c r="D14">
        <f t="shared" si="0"/>
        <v>196</v>
      </c>
      <c r="E14">
        <v>300</v>
      </c>
      <c r="F14">
        <v>540</v>
      </c>
      <c r="G14">
        <f t="shared" si="1"/>
        <v>840</v>
      </c>
      <c r="H14">
        <v>6</v>
      </c>
      <c r="I14">
        <v>26.5</v>
      </c>
    </row>
    <row r="15" spans="1:9" x14ac:dyDescent="0.35">
      <c r="A15">
        <v>5</v>
      </c>
      <c r="B15">
        <v>83</v>
      </c>
      <c r="C15">
        <v>105</v>
      </c>
      <c r="D15">
        <f t="shared" si="0"/>
        <v>188</v>
      </c>
      <c r="E15">
        <v>310</v>
      </c>
      <c r="F15">
        <v>400</v>
      </c>
      <c r="G15">
        <f t="shared" si="1"/>
        <v>710</v>
      </c>
      <c r="H15">
        <v>7</v>
      </c>
      <c r="I15">
        <v>27.6</v>
      </c>
    </row>
    <row r="16" spans="1:9" x14ac:dyDescent="0.35">
      <c r="A16">
        <v>5</v>
      </c>
      <c r="B16">
        <v>95</v>
      </c>
      <c r="C16">
        <v>192</v>
      </c>
      <c r="D16">
        <f t="shared" si="0"/>
        <v>287</v>
      </c>
      <c r="E16">
        <v>560</v>
      </c>
      <c r="F16">
        <f>920+370+400</f>
        <v>1690</v>
      </c>
      <c r="G16">
        <f t="shared" si="1"/>
        <v>2250</v>
      </c>
      <c r="H16">
        <v>6</v>
      </c>
      <c r="I16">
        <v>347.8</v>
      </c>
    </row>
    <row r="17" spans="1:9" x14ac:dyDescent="0.35">
      <c r="A17">
        <v>5</v>
      </c>
      <c r="B17">
        <v>80</v>
      </c>
      <c r="C17">
        <v>176</v>
      </c>
      <c r="D17">
        <f t="shared" si="0"/>
        <v>256</v>
      </c>
      <c r="E17">
        <v>540</v>
      </c>
      <c r="F17">
        <f>660+345+630</f>
        <v>1635</v>
      </c>
      <c r="G17">
        <f t="shared" si="1"/>
        <v>2175</v>
      </c>
      <c r="H17">
        <v>7</v>
      </c>
      <c r="I17">
        <v>516.20000000000005</v>
      </c>
    </row>
    <row r="18" spans="1:9" x14ac:dyDescent="0.35">
      <c r="A18">
        <v>5</v>
      </c>
      <c r="B18">
        <v>80</v>
      </c>
      <c r="C18">
        <v>173</v>
      </c>
      <c r="D18">
        <f t="shared" si="0"/>
        <v>253</v>
      </c>
      <c r="E18">
        <v>300</v>
      </c>
      <c r="F18">
        <f>770+380+560</f>
        <v>1710</v>
      </c>
      <c r="G18">
        <f t="shared" si="1"/>
        <v>2010</v>
      </c>
      <c r="H18">
        <v>5</v>
      </c>
      <c r="I18">
        <f>190+276.9</f>
        <v>466.9</v>
      </c>
    </row>
    <row r="19" spans="1:9" x14ac:dyDescent="0.35">
      <c r="A19">
        <v>5</v>
      </c>
      <c r="B19">
        <v>120</v>
      </c>
      <c r="C19">
        <v>174</v>
      </c>
      <c r="D19">
        <f t="shared" si="0"/>
        <v>294</v>
      </c>
      <c r="E19">
        <v>820</v>
      </c>
      <c r="F19">
        <f>780+270+370+310</f>
        <v>1730</v>
      </c>
      <c r="G19">
        <f t="shared" si="1"/>
        <v>2550</v>
      </c>
      <c r="H19">
        <v>10</v>
      </c>
      <c r="I19">
        <v>294.89999999999998</v>
      </c>
    </row>
    <row r="20" spans="1:9" x14ac:dyDescent="0.35">
      <c r="A20">
        <v>5</v>
      </c>
      <c r="B20">
        <v>102</v>
      </c>
      <c r="C20">
        <v>194</v>
      </c>
      <c r="D20">
        <f t="shared" si="0"/>
        <v>296</v>
      </c>
      <c r="E20">
        <v>490</v>
      </c>
      <c r="F20">
        <f>790+530+400</f>
        <v>1720</v>
      </c>
      <c r="G20">
        <f t="shared" si="1"/>
        <v>2210</v>
      </c>
      <c r="H20">
        <v>8</v>
      </c>
      <c r="I20">
        <v>324.39999999999998</v>
      </c>
    </row>
    <row r="21" spans="1:9" x14ac:dyDescent="0.35">
      <c r="A21">
        <v>5</v>
      </c>
      <c r="B21">
        <v>110</v>
      </c>
      <c r="C21">
        <v>183</v>
      </c>
      <c r="D21">
        <f t="shared" si="0"/>
        <v>293</v>
      </c>
      <c r="E21">
        <v>630</v>
      </c>
      <c r="F21">
        <f>780+480+450</f>
        <v>1710</v>
      </c>
      <c r="G21">
        <f t="shared" si="1"/>
        <v>2340</v>
      </c>
      <c r="H21">
        <v>6</v>
      </c>
      <c r="I21">
        <v>218.7</v>
      </c>
    </row>
    <row r="22" spans="1:9" x14ac:dyDescent="0.35">
      <c r="A22">
        <v>10</v>
      </c>
      <c r="B22">
        <v>44</v>
      </c>
      <c r="C22">
        <v>154</v>
      </c>
      <c r="D22">
        <f t="shared" si="0"/>
        <v>198</v>
      </c>
      <c r="E22">
        <v>120</v>
      </c>
      <c r="F22">
        <f>90+280+620</f>
        <v>990</v>
      </c>
      <c r="G22">
        <f t="shared" si="1"/>
        <v>1110</v>
      </c>
      <c r="H22">
        <v>6</v>
      </c>
      <c r="I22">
        <v>356.8</v>
      </c>
    </row>
    <row r="23" spans="1:9" x14ac:dyDescent="0.35">
      <c r="A23">
        <v>10</v>
      </c>
      <c r="B23">
        <v>69</v>
      </c>
      <c r="C23">
        <v>152</v>
      </c>
      <c r="D23">
        <f t="shared" si="0"/>
        <v>221</v>
      </c>
      <c r="E23">
        <v>150</v>
      </c>
      <c r="F23">
        <f>160+280+450</f>
        <v>890</v>
      </c>
      <c r="G23">
        <f t="shared" si="1"/>
        <v>1040</v>
      </c>
      <c r="H23">
        <v>5</v>
      </c>
      <c r="I23">
        <v>133.19999999999999</v>
      </c>
    </row>
    <row r="24" spans="1:9" x14ac:dyDescent="0.35">
      <c r="A24">
        <v>10</v>
      </c>
      <c r="B24">
        <v>81</v>
      </c>
      <c r="C24">
        <v>123</v>
      </c>
      <c r="D24">
        <f t="shared" si="0"/>
        <v>204</v>
      </c>
      <c r="E24">
        <v>180</v>
      </c>
      <c r="F24">
        <f>260+290+370</f>
        <v>920</v>
      </c>
      <c r="G24">
        <f t="shared" si="1"/>
        <v>1100</v>
      </c>
      <c r="H24">
        <v>5</v>
      </c>
      <c r="I24">
        <v>235.1</v>
      </c>
    </row>
    <row r="25" spans="1:9" x14ac:dyDescent="0.35">
      <c r="A25">
        <v>10</v>
      </c>
      <c r="B25">
        <v>94</v>
      </c>
      <c r="C25">
        <v>146</v>
      </c>
      <c r="D25">
        <f t="shared" si="0"/>
        <v>240</v>
      </c>
      <c r="E25">
        <v>320</v>
      </c>
      <c r="F25">
        <f>150+330+410</f>
        <v>890</v>
      </c>
      <c r="G25">
        <f t="shared" si="1"/>
        <v>1210</v>
      </c>
      <c r="H25">
        <v>6</v>
      </c>
      <c r="I25">
        <v>235.5</v>
      </c>
    </row>
    <row r="26" spans="1:9" x14ac:dyDescent="0.35">
      <c r="A26">
        <v>10</v>
      </c>
      <c r="B26">
        <v>68</v>
      </c>
      <c r="C26">
        <v>149</v>
      </c>
      <c r="D26">
        <f t="shared" si="0"/>
        <v>217</v>
      </c>
      <c r="E26">
        <v>290</v>
      </c>
      <c r="F26">
        <f>240+340+290</f>
        <v>870</v>
      </c>
      <c r="G26">
        <f t="shared" si="1"/>
        <v>1160</v>
      </c>
      <c r="H26">
        <v>5</v>
      </c>
      <c r="I26">
        <v>460.7</v>
      </c>
    </row>
    <row r="27" spans="1:9" x14ac:dyDescent="0.35">
      <c r="A27">
        <v>10</v>
      </c>
      <c r="B27">
        <v>74</v>
      </c>
      <c r="C27">
        <v>151</v>
      </c>
      <c r="D27">
        <f t="shared" si="0"/>
        <v>225</v>
      </c>
      <c r="E27">
        <v>260</v>
      </c>
      <c r="F27">
        <f>260+270+370</f>
        <v>900</v>
      </c>
      <c r="G27">
        <f t="shared" si="1"/>
        <v>1160</v>
      </c>
      <c r="H27">
        <v>7</v>
      </c>
      <c r="I27">
        <v>234.4</v>
      </c>
    </row>
    <row r="28" spans="1:9" x14ac:dyDescent="0.35">
      <c r="A28">
        <v>10</v>
      </c>
      <c r="B28">
        <v>64</v>
      </c>
      <c r="C28">
        <v>141</v>
      </c>
      <c r="D28">
        <f t="shared" si="0"/>
        <v>205</v>
      </c>
      <c r="E28">
        <v>110</v>
      </c>
      <c r="F28">
        <f>200+270+600</f>
        <v>1070</v>
      </c>
      <c r="G28">
        <f t="shared" si="1"/>
        <v>1180</v>
      </c>
      <c r="H28">
        <v>6</v>
      </c>
      <c r="I28">
        <f>140+246.3</f>
        <v>386.3</v>
      </c>
    </row>
    <row r="29" spans="1:9" x14ac:dyDescent="0.35">
      <c r="A29">
        <v>10</v>
      </c>
      <c r="B29">
        <v>79</v>
      </c>
      <c r="C29">
        <v>159</v>
      </c>
      <c r="D29">
        <f t="shared" si="0"/>
        <v>238</v>
      </c>
      <c r="E29">
        <v>200</v>
      </c>
      <c r="F29">
        <f>220+210+520</f>
        <v>950</v>
      </c>
      <c r="G29">
        <f t="shared" si="1"/>
        <v>1150</v>
      </c>
      <c r="H29">
        <v>6</v>
      </c>
      <c r="I29">
        <v>392.1</v>
      </c>
    </row>
    <row r="30" spans="1:9" x14ac:dyDescent="0.35">
      <c r="A30">
        <v>10</v>
      </c>
      <c r="B30">
        <v>65</v>
      </c>
      <c r="C30">
        <v>133</v>
      </c>
      <c r="D30">
        <f t="shared" si="0"/>
        <v>198</v>
      </c>
      <c r="E30">
        <v>190</v>
      </c>
      <c r="F30">
        <f>210+290+420</f>
        <v>920</v>
      </c>
      <c r="G30">
        <f t="shared" si="1"/>
        <v>1110</v>
      </c>
      <c r="H30">
        <v>6</v>
      </c>
      <c r="I30">
        <v>170.2</v>
      </c>
    </row>
    <row r="31" spans="1:9" x14ac:dyDescent="0.35">
      <c r="A31">
        <v>10</v>
      </c>
      <c r="B31">
        <v>94</v>
      </c>
      <c r="C31">
        <v>141</v>
      </c>
      <c r="D31">
        <f t="shared" si="0"/>
        <v>235</v>
      </c>
      <c r="E31">
        <v>280</v>
      </c>
      <c r="F31">
        <f>250+230+310</f>
        <v>790</v>
      </c>
      <c r="G31">
        <f t="shared" si="1"/>
        <v>1070</v>
      </c>
      <c r="H31">
        <v>7</v>
      </c>
      <c r="I31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3226-1CD1-8748-B049-E2844DF31975}">
  <dimension ref="A1:I11"/>
  <sheetViews>
    <sheetView workbookViewId="0">
      <selection activeCell="F17" sqref="F17"/>
    </sheetView>
  </sheetViews>
  <sheetFormatPr defaultColWidth="11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</v>
      </c>
      <c r="B2">
        <v>114</v>
      </c>
      <c r="C2">
        <v>173</v>
      </c>
      <c r="D2">
        <f>B2+C2</f>
        <v>287</v>
      </c>
      <c r="E2">
        <v>900</v>
      </c>
      <c r="F2">
        <f>320+340+390</f>
        <v>1050</v>
      </c>
      <c r="G2">
        <f>E2+F2</f>
        <v>1950</v>
      </c>
      <c r="H2">
        <v>5</v>
      </c>
      <c r="I2">
        <v>64.7</v>
      </c>
    </row>
    <row r="3" spans="1:9" x14ac:dyDescent="0.35">
      <c r="A3">
        <v>5</v>
      </c>
      <c r="B3">
        <v>119</v>
      </c>
      <c r="C3">
        <v>167</v>
      </c>
      <c r="D3">
        <f t="shared" ref="D3:D11" si="0">B3+C3</f>
        <v>286</v>
      </c>
      <c r="E3">
        <v>530</v>
      </c>
      <c r="F3">
        <f>250+450+410</f>
        <v>1110</v>
      </c>
      <c r="G3">
        <f t="shared" ref="G3:G11" si="1">E3+F3</f>
        <v>1640</v>
      </c>
      <c r="H3">
        <v>6</v>
      </c>
      <c r="I3">
        <v>289.2</v>
      </c>
    </row>
    <row r="4" spans="1:9" x14ac:dyDescent="0.35">
      <c r="A4">
        <v>5</v>
      </c>
      <c r="B4">
        <v>120</v>
      </c>
      <c r="C4">
        <v>191</v>
      </c>
      <c r="D4">
        <f t="shared" si="0"/>
        <v>311</v>
      </c>
      <c r="E4">
        <v>420</v>
      </c>
      <c r="F4">
        <f>300+350+850</f>
        <v>1500</v>
      </c>
      <c r="G4">
        <f t="shared" si="1"/>
        <v>1920</v>
      </c>
      <c r="H4">
        <v>10</v>
      </c>
      <c r="I4">
        <f>590+88.8</f>
        <v>678.8</v>
      </c>
    </row>
    <row r="5" spans="1:9" x14ac:dyDescent="0.35">
      <c r="A5">
        <v>5</v>
      </c>
      <c r="B5">
        <v>88</v>
      </c>
      <c r="C5">
        <v>165</v>
      </c>
      <c r="D5">
        <f t="shared" si="0"/>
        <v>253</v>
      </c>
      <c r="E5">
        <v>430</v>
      </c>
      <c r="F5">
        <f>580+650</f>
        <v>1230</v>
      </c>
      <c r="G5">
        <f t="shared" si="1"/>
        <v>1660</v>
      </c>
      <c r="H5">
        <v>7</v>
      </c>
      <c r="I5">
        <v>74.2</v>
      </c>
    </row>
    <row r="6" spans="1:9" x14ac:dyDescent="0.35">
      <c r="A6">
        <v>5</v>
      </c>
      <c r="B6">
        <v>125</v>
      </c>
      <c r="C6">
        <v>169</v>
      </c>
      <c r="D6">
        <f t="shared" si="0"/>
        <v>294</v>
      </c>
      <c r="E6">
        <v>750</v>
      </c>
      <c r="F6">
        <f>380+500+470</f>
        <v>1350</v>
      </c>
      <c r="G6">
        <f t="shared" si="1"/>
        <v>2100</v>
      </c>
      <c r="H6">
        <v>7</v>
      </c>
      <c r="I6">
        <v>371.3</v>
      </c>
    </row>
    <row r="7" spans="1:9" x14ac:dyDescent="0.35">
      <c r="A7">
        <v>5</v>
      </c>
      <c r="B7">
        <v>101</v>
      </c>
      <c r="C7">
        <v>169</v>
      </c>
      <c r="D7">
        <f t="shared" si="0"/>
        <v>270</v>
      </c>
      <c r="E7">
        <v>470</v>
      </c>
      <c r="F7">
        <f>520+350+290</f>
        <v>1160</v>
      </c>
      <c r="G7">
        <f t="shared" si="1"/>
        <v>1630</v>
      </c>
      <c r="H7">
        <v>5</v>
      </c>
      <c r="I7">
        <v>39.5</v>
      </c>
    </row>
    <row r="8" spans="1:9" x14ac:dyDescent="0.35">
      <c r="A8">
        <v>5</v>
      </c>
      <c r="B8">
        <v>118</v>
      </c>
      <c r="C8">
        <v>169</v>
      </c>
      <c r="D8">
        <f t="shared" si="0"/>
        <v>287</v>
      </c>
      <c r="E8">
        <v>770</v>
      </c>
      <c r="F8">
        <f>620+420+300</f>
        <v>1340</v>
      </c>
      <c r="G8">
        <f t="shared" si="1"/>
        <v>2110</v>
      </c>
      <c r="H8">
        <v>5</v>
      </c>
      <c r="I8">
        <v>69.2</v>
      </c>
    </row>
    <row r="9" spans="1:9" x14ac:dyDescent="0.35">
      <c r="A9">
        <v>5</v>
      </c>
      <c r="B9">
        <v>99</v>
      </c>
      <c r="C9">
        <v>166</v>
      </c>
      <c r="D9">
        <f t="shared" si="0"/>
        <v>265</v>
      </c>
      <c r="E9">
        <v>430</v>
      </c>
      <c r="F9">
        <f>390+320+290</f>
        <v>1000</v>
      </c>
      <c r="G9">
        <f t="shared" si="1"/>
        <v>1430</v>
      </c>
      <c r="H9">
        <v>4</v>
      </c>
      <c r="I9">
        <v>66.900000000000006</v>
      </c>
    </row>
    <row r="10" spans="1:9" x14ac:dyDescent="0.35">
      <c r="A10">
        <v>5</v>
      </c>
      <c r="B10">
        <v>90</v>
      </c>
      <c r="C10">
        <v>164</v>
      </c>
      <c r="D10">
        <f t="shared" si="0"/>
        <v>254</v>
      </c>
      <c r="E10">
        <v>590</v>
      </c>
      <c r="F10">
        <f>490+280+350</f>
        <v>1120</v>
      </c>
      <c r="G10">
        <f t="shared" si="1"/>
        <v>1710</v>
      </c>
      <c r="H10">
        <v>7</v>
      </c>
      <c r="I10">
        <v>9.6</v>
      </c>
    </row>
    <row r="11" spans="1:9" x14ac:dyDescent="0.35">
      <c r="A11">
        <v>5</v>
      </c>
      <c r="B11">
        <v>100</v>
      </c>
      <c r="C11">
        <v>174</v>
      </c>
      <c r="D11">
        <f t="shared" si="0"/>
        <v>274</v>
      </c>
      <c r="E11">
        <v>470</v>
      </c>
      <c r="F11">
        <f>310+350+500</f>
        <v>1160</v>
      </c>
      <c r="G11">
        <f t="shared" si="1"/>
        <v>1630</v>
      </c>
      <c r="H11">
        <v>7</v>
      </c>
      <c r="I11">
        <v>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FE90-9683-3946-818D-D7899A3FA459}">
  <dimension ref="A1:I30"/>
  <sheetViews>
    <sheetView workbookViewId="0">
      <selection activeCell="H2" sqref="H2:H30"/>
    </sheetView>
  </sheetViews>
  <sheetFormatPr defaultColWidth="11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</v>
      </c>
      <c r="B2">
        <v>103</v>
      </c>
      <c r="C2">
        <v>128</v>
      </c>
      <c r="D2">
        <f>B2+C2</f>
        <v>231</v>
      </c>
      <c r="E2">
        <v>630</v>
      </c>
      <c r="F2">
        <f>240+620</f>
        <v>860</v>
      </c>
      <c r="G2">
        <f>E2+F2</f>
        <v>1490</v>
      </c>
      <c r="H2">
        <v>5</v>
      </c>
      <c r="I2">
        <v>55.3</v>
      </c>
    </row>
    <row r="3" spans="1:9" x14ac:dyDescent="0.35">
      <c r="A3">
        <v>5</v>
      </c>
      <c r="B3">
        <v>86</v>
      </c>
      <c r="C3">
        <v>115</v>
      </c>
      <c r="D3">
        <f t="shared" ref="D3:D30" si="0">B3+C3</f>
        <v>201</v>
      </c>
      <c r="E3">
        <v>540</v>
      </c>
      <c r="F3">
        <f>200+390</f>
        <v>590</v>
      </c>
      <c r="G3">
        <f t="shared" ref="G3:G30" si="1">E3+F3</f>
        <v>1130</v>
      </c>
      <c r="H3">
        <v>7</v>
      </c>
      <c r="I3">
        <v>197.4</v>
      </c>
    </row>
    <row r="4" spans="1:9" x14ac:dyDescent="0.35">
      <c r="A4">
        <v>5</v>
      </c>
      <c r="B4">
        <v>108</v>
      </c>
      <c r="C4">
        <v>110</v>
      </c>
      <c r="D4">
        <f t="shared" si="0"/>
        <v>218</v>
      </c>
      <c r="E4">
        <v>590</v>
      </c>
      <c r="F4">
        <f>280+490</f>
        <v>770</v>
      </c>
      <c r="G4">
        <f t="shared" si="1"/>
        <v>1360</v>
      </c>
      <c r="H4">
        <v>5</v>
      </c>
      <c r="I4">
        <v>156.30000000000001</v>
      </c>
    </row>
    <row r="5" spans="1:9" x14ac:dyDescent="0.35">
      <c r="A5">
        <v>5</v>
      </c>
      <c r="B5">
        <v>111</v>
      </c>
      <c r="C5">
        <v>110</v>
      </c>
      <c r="D5">
        <f t="shared" si="0"/>
        <v>221</v>
      </c>
      <c r="E5">
        <v>400</v>
      </c>
      <c r="F5">
        <f>130+460</f>
        <v>590</v>
      </c>
      <c r="G5">
        <f t="shared" si="1"/>
        <v>990</v>
      </c>
      <c r="H5">
        <v>6</v>
      </c>
      <c r="I5">
        <v>164.8</v>
      </c>
    </row>
    <row r="6" spans="1:9" x14ac:dyDescent="0.35">
      <c r="A6">
        <v>5</v>
      </c>
      <c r="B6">
        <v>94</v>
      </c>
      <c r="C6">
        <v>108</v>
      </c>
      <c r="D6">
        <f t="shared" si="0"/>
        <v>202</v>
      </c>
      <c r="E6">
        <v>450</v>
      </c>
      <c r="F6">
        <f>310+410</f>
        <v>720</v>
      </c>
      <c r="G6">
        <f t="shared" si="1"/>
        <v>1170</v>
      </c>
      <c r="H6">
        <v>5</v>
      </c>
      <c r="I6">
        <v>192.6</v>
      </c>
    </row>
    <row r="7" spans="1:9" x14ac:dyDescent="0.35">
      <c r="A7">
        <v>5</v>
      </c>
      <c r="B7">
        <v>112</v>
      </c>
      <c r="C7">
        <v>132</v>
      </c>
      <c r="D7">
        <f t="shared" si="0"/>
        <v>244</v>
      </c>
      <c r="E7">
        <v>520</v>
      </c>
      <c r="F7">
        <f>70+660</f>
        <v>730</v>
      </c>
      <c r="G7">
        <f t="shared" si="1"/>
        <v>1250</v>
      </c>
      <c r="H7">
        <v>5</v>
      </c>
      <c r="I7">
        <v>162.6</v>
      </c>
    </row>
    <row r="8" spans="1:9" x14ac:dyDescent="0.35">
      <c r="A8">
        <v>5</v>
      </c>
      <c r="B8">
        <v>113</v>
      </c>
      <c r="C8">
        <v>125</v>
      </c>
      <c r="D8">
        <f t="shared" si="0"/>
        <v>238</v>
      </c>
      <c r="E8">
        <v>900</v>
      </c>
      <c r="F8">
        <f>120+560</f>
        <v>680</v>
      </c>
      <c r="G8">
        <f t="shared" si="1"/>
        <v>1580</v>
      </c>
      <c r="H8">
        <v>6</v>
      </c>
      <c r="I8">
        <v>110.2</v>
      </c>
    </row>
    <row r="9" spans="1:9" x14ac:dyDescent="0.35">
      <c r="A9">
        <v>5</v>
      </c>
      <c r="B9">
        <v>96</v>
      </c>
      <c r="C9">
        <v>117</v>
      </c>
      <c r="D9">
        <f t="shared" si="0"/>
        <v>213</v>
      </c>
      <c r="E9">
        <v>140</v>
      </c>
      <c r="F9">
        <f>30+450</f>
        <v>480</v>
      </c>
      <c r="G9">
        <f t="shared" si="1"/>
        <v>620</v>
      </c>
      <c r="H9">
        <v>7</v>
      </c>
      <c r="I9">
        <v>187.9</v>
      </c>
    </row>
    <row r="10" spans="1:9" x14ac:dyDescent="0.35">
      <c r="A10">
        <v>5</v>
      </c>
      <c r="B10">
        <v>119</v>
      </c>
      <c r="C10">
        <v>131</v>
      </c>
      <c r="D10">
        <f t="shared" si="0"/>
        <v>250</v>
      </c>
      <c r="E10">
        <v>500</v>
      </c>
      <c r="F10">
        <f>60+200</f>
        <v>260</v>
      </c>
      <c r="G10">
        <f t="shared" si="1"/>
        <v>760</v>
      </c>
      <c r="H10">
        <v>8</v>
      </c>
      <c r="I10">
        <v>180.4</v>
      </c>
    </row>
    <row r="11" spans="1:9" x14ac:dyDescent="0.35">
      <c r="A11">
        <v>2</v>
      </c>
      <c r="B11">
        <v>86</v>
      </c>
      <c r="C11">
        <v>94</v>
      </c>
      <c r="D11">
        <f t="shared" si="0"/>
        <v>180</v>
      </c>
      <c r="E11">
        <v>330</v>
      </c>
      <c r="F11">
        <v>290</v>
      </c>
      <c r="G11">
        <f t="shared" si="1"/>
        <v>620</v>
      </c>
      <c r="H11">
        <v>5</v>
      </c>
      <c r="I11">
        <v>16.2</v>
      </c>
    </row>
    <row r="12" spans="1:9" x14ac:dyDescent="0.35">
      <c r="A12">
        <v>2</v>
      </c>
      <c r="B12">
        <v>85</v>
      </c>
      <c r="C12">
        <v>103</v>
      </c>
      <c r="D12">
        <f t="shared" si="0"/>
        <v>188</v>
      </c>
      <c r="E12">
        <v>390</v>
      </c>
      <c r="F12">
        <v>460</v>
      </c>
      <c r="G12">
        <f t="shared" si="1"/>
        <v>850</v>
      </c>
      <c r="H12">
        <v>4</v>
      </c>
      <c r="I12">
        <v>21.9</v>
      </c>
    </row>
    <row r="13" spans="1:9" x14ac:dyDescent="0.35">
      <c r="A13">
        <v>2</v>
      </c>
      <c r="B13">
        <v>120</v>
      </c>
      <c r="C13">
        <v>120</v>
      </c>
      <c r="D13">
        <f t="shared" si="0"/>
        <v>240</v>
      </c>
      <c r="E13">
        <v>530</v>
      </c>
      <c r="F13">
        <v>700</v>
      </c>
      <c r="G13">
        <f t="shared" si="1"/>
        <v>1230</v>
      </c>
      <c r="H13">
        <v>4</v>
      </c>
      <c r="I13">
        <v>31.3</v>
      </c>
    </row>
    <row r="14" spans="1:9" x14ac:dyDescent="0.35">
      <c r="A14">
        <v>2</v>
      </c>
      <c r="B14">
        <v>103</v>
      </c>
      <c r="C14">
        <v>100</v>
      </c>
      <c r="D14">
        <f t="shared" si="0"/>
        <v>203</v>
      </c>
      <c r="E14">
        <v>460</v>
      </c>
      <c r="F14">
        <v>510</v>
      </c>
      <c r="G14">
        <f t="shared" si="1"/>
        <v>970</v>
      </c>
      <c r="H14">
        <v>5</v>
      </c>
      <c r="I14">
        <v>14.7</v>
      </c>
    </row>
    <row r="15" spans="1:9" x14ac:dyDescent="0.35">
      <c r="A15">
        <v>2</v>
      </c>
      <c r="B15">
        <v>90</v>
      </c>
      <c r="C15">
        <v>96</v>
      </c>
      <c r="D15">
        <f t="shared" si="0"/>
        <v>186</v>
      </c>
      <c r="E15">
        <v>400</v>
      </c>
      <c r="F15">
        <v>640</v>
      </c>
      <c r="G15">
        <f t="shared" si="1"/>
        <v>1040</v>
      </c>
      <c r="H15">
        <v>4</v>
      </c>
      <c r="I15">
        <v>11</v>
      </c>
    </row>
    <row r="16" spans="1:9" x14ac:dyDescent="0.35">
      <c r="A16">
        <v>2</v>
      </c>
      <c r="B16">
        <v>102</v>
      </c>
      <c r="C16">
        <v>107</v>
      </c>
      <c r="D16">
        <f t="shared" si="0"/>
        <v>209</v>
      </c>
      <c r="E16">
        <v>690</v>
      </c>
      <c r="F16">
        <v>610</v>
      </c>
      <c r="G16">
        <f t="shared" si="1"/>
        <v>1300</v>
      </c>
      <c r="H16">
        <v>6</v>
      </c>
      <c r="I16">
        <v>33.6</v>
      </c>
    </row>
    <row r="17" spans="1:9" x14ac:dyDescent="0.35">
      <c r="A17">
        <v>2</v>
      </c>
      <c r="B17">
        <v>105</v>
      </c>
      <c r="C17">
        <v>97</v>
      </c>
      <c r="D17">
        <f t="shared" si="0"/>
        <v>202</v>
      </c>
      <c r="E17">
        <v>440</v>
      </c>
      <c r="F17">
        <v>490</v>
      </c>
      <c r="G17">
        <f t="shared" si="1"/>
        <v>930</v>
      </c>
      <c r="H17">
        <v>4</v>
      </c>
      <c r="I17">
        <v>1.5</v>
      </c>
    </row>
    <row r="18" spans="1:9" x14ac:dyDescent="0.35">
      <c r="A18">
        <v>2</v>
      </c>
      <c r="B18">
        <v>89</v>
      </c>
      <c r="C18">
        <v>102</v>
      </c>
      <c r="D18">
        <f t="shared" si="0"/>
        <v>191</v>
      </c>
      <c r="E18">
        <v>310</v>
      </c>
      <c r="F18">
        <v>350</v>
      </c>
      <c r="G18">
        <f t="shared" si="1"/>
        <v>660</v>
      </c>
      <c r="H18">
        <v>7</v>
      </c>
      <c r="I18">
        <v>1.8</v>
      </c>
    </row>
    <row r="19" spans="1:9" x14ac:dyDescent="0.35">
      <c r="A19">
        <v>2</v>
      </c>
      <c r="B19">
        <v>105</v>
      </c>
      <c r="C19">
        <v>112</v>
      </c>
      <c r="D19">
        <f t="shared" si="0"/>
        <v>217</v>
      </c>
      <c r="E19">
        <v>380</v>
      </c>
      <c r="F19">
        <v>330</v>
      </c>
      <c r="G19">
        <f t="shared" si="1"/>
        <v>710</v>
      </c>
      <c r="H19">
        <v>6</v>
      </c>
      <c r="I19">
        <v>16.399999999999999</v>
      </c>
    </row>
    <row r="20" spans="1:9" x14ac:dyDescent="0.35">
      <c r="A20">
        <v>2</v>
      </c>
      <c r="B20">
        <v>95</v>
      </c>
      <c r="C20">
        <v>110</v>
      </c>
      <c r="D20">
        <f t="shared" si="0"/>
        <v>205</v>
      </c>
      <c r="E20">
        <v>580</v>
      </c>
      <c r="F20">
        <v>280</v>
      </c>
      <c r="G20">
        <f t="shared" si="1"/>
        <v>860</v>
      </c>
      <c r="H20">
        <v>4</v>
      </c>
      <c r="I20">
        <v>13.6</v>
      </c>
    </row>
    <row r="21" spans="1:9" x14ac:dyDescent="0.35">
      <c r="A21">
        <v>10</v>
      </c>
      <c r="B21">
        <v>72</v>
      </c>
      <c r="C21">
        <v>30</v>
      </c>
      <c r="D21">
        <f t="shared" si="0"/>
        <v>102</v>
      </c>
      <c r="E21">
        <v>100</v>
      </c>
      <c r="F21">
        <v>50</v>
      </c>
      <c r="G21">
        <f t="shared" si="1"/>
        <v>150</v>
      </c>
      <c r="H21">
        <v>4</v>
      </c>
      <c r="I21">
        <v>0</v>
      </c>
    </row>
    <row r="22" spans="1:9" x14ac:dyDescent="0.35">
      <c r="A22">
        <v>10</v>
      </c>
      <c r="B22">
        <v>81</v>
      </c>
      <c r="C22">
        <v>22</v>
      </c>
      <c r="D22">
        <f t="shared" si="0"/>
        <v>103</v>
      </c>
      <c r="E22">
        <v>100</v>
      </c>
      <c r="F22">
        <v>20</v>
      </c>
      <c r="G22">
        <f t="shared" si="1"/>
        <v>120</v>
      </c>
      <c r="H22">
        <v>3</v>
      </c>
      <c r="I22">
        <v>0</v>
      </c>
    </row>
    <row r="23" spans="1:9" x14ac:dyDescent="0.35">
      <c r="A23">
        <v>10</v>
      </c>
      <c r="B23">
        <v>97</v>
      </c>
      <c r="C23">
        <v>26</v>
      </c>
      <c r="D23">
        <f t="shared" si="0"/>
        <v>123</v>
      </c>
      <c r="E23">
        <v>190</v>
      </c>
      <c r="F23">
        <v>70</v>
      </c>
      <c r="G23">
        <f t="shared" si="1"/>
        <v>260</v>
      </c>
      <c r="H23">
        <v>4</v>
      </c>
      <c r="I23">
        <v>0</v>
      </c>
    </row>
    <row r="24" spans="1:9" x14ac:dyDescent="0.35">
      <c r="A24">
        <v>10</v>
      </c>
      <c r="B24">
        <v>86</v>
      </c>
      <c r="C24">
        <v>36</v>
      </c>
      <c r="D24">
        <f t="shared" si="0"/>
        <v>122</v>
      </c>
      <c r="E24">
        <v>225</v>
      </c>
      <c r="F24">
        <v>70</v>
      </c>
      <c r="G24">
        <f t="shared" si="1"/>
        <v>295</v>
      </c>
      <c r="H24">
        <v>3</v>
      </c>
      <c r="I24">
        <v>0</v>
      </c>
    </row>
    <row r="25" spans="1:9" x14ac:dyDescent="0.35">
      <c r="A25">
        <v>10</v>
      </c>
      <c r="B25">
        <v>54</v>
      </c>
      <c r="C25">
        <v>27</v>
      </c>
      <c r="D25">
        <f t="shared" si="0"/>
        <v>81</v>
      </c>
      <c r="E25">
        <v>70</v>
      </c>
      <c r="F25">
        <v>50</v>
      </c>
      <c r="G25">
        <f t="shared" si="1"/>
        <v>120</v>
      </c>
      <c r="H25">
        <v>3</v>
      </c>
      <c r="I25">
        <v>0</v>
      </c>
    </row>
    <row r="26" spans="1:9" x14ac:dyDescent="0.35">
      <c r="A26">
        <v>10</v>
      </c>
      <c r="B26">
        <v>82</v>
      </c>
      <c r="C26">
        <v>33</v>
      </c>
      <c r="D26">
        <f t="shared" si="0"/>
        <v>115</v>
      </c>
      <c r="E26">
        <v>220</v>
      </c>
      <c r="F26">
        <v>80</v>
      </c>
      <c r="G26">
        <f t="shared" si="1"/>
        <v>300</v>
      </c>
      <c r="H26">
        <v>4</v>
      </c>
      <c r="I26">
        <v>0</v>
      </c>
    </row>
    <row r="27" spans="1:9" x14ac:dyDescent="0.35">
      <c r="A27">
        <v>10</v>
      </c>
      <c r="B27">
        <v>71</v>
      </c>
      <c r="C27">
        <v>30</v>
      </c>
      <c r="D27">
        <f t="shared" si="0"/>
        <v>101</v>
      </c>
      <c r="E27">
        <v>160</v>
      </c>
      <c r="F27">
        <v>60</v>
      </c>
      <c r="G27">
        <f t="shared" si="1"/>
        <v>220</v>
      </c>
      <c r="H27">
        <v>4</v>
      </c>
      <c r="I27">
        <v>0</v>
      </c>
    </row>
    <row r="28" spans="1:9" x14ac:dyDescent="0.35">
      <c r="A28">
        <v>10</v>
      </c>
      <c r="B28">
        <v>105</v>
      </c>
      <c r="C28">
        <v>58</v>
      </c>
      <c r="D28">
        <f t="shared" si="0"/>
        <v>163</v>
      </c>
      <c r="E28">
        <v>220</v>
      </c>
      <c r="F28">
        <v>80</v>
      </c>
      <c r="G28">
        <f t="shared" si="1"/>
        <v>300</v>
      </c>
      <c r="H28">
        <v>4</v>
      </c>
      <c r="I28">
        <v>0</v>
      </c>
    </row>
    <row r="29" spans="1:9" x14ac:dyDescent="0.35">
      <c r="A29">
        <v>10</v>
      </c>
      <c r="B29">
        <v>80</v>
      </c>
      <c r="C29">
        <v>41</v>
      </c>
      <c r="D29">
        <f t="shared" si="0"/>
        <v>121</v>
      </c>
      <c r="E29">
        <v>210</v>
      </c>
      <c r="F29">
        <v>60</v>
      </c>
      <c r="G29">
        <f t="shared" si="1"/>
        <v>270</v>
      </c>
      <c r="H29" t="s">
        <v>9</v>
      </c>
      <c r="I29">
        <v>0</v>
      </c>
    </row>
    <row r="30" spans="1:9" x14ac:dyDescent="0.35">
      <c r="A30">
        <v>10</v>
      </c>
      <c r="B30">
        <v>89</v>
      </c>
      <c r="C30">
        <v>42</v>
      </c>
      <c r="D30">
        <f t="shared" si="0"/>
        <v>131</v>
      </c>
      <c r="E30">
        <v>150</v>
      </c>
      <c r="F30">
        <v>60</v>
      </c>
      <c r="G30">
        <f t="shared" si="1"/>
        <v>210</v>
      </c>
      <c r="H30">
        <v>3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74B5-FEA7-47A2-B0A4-5C081221BDDC}">
  <dimension ref="A1:I31"/>
  <sheetViews>
    <sheetView tabSelected="1" topLeftCell="A4" workbookViewId="0">
      <selection activeCell="E18" sqref="E18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</v>
      </c>
      <c r="B2">
        <v>85</v>
      </c>
      <c r="C2">
        <v>94</v>
      </c>
      <c r="D2">
        <f>B2+C2</f>
        <v>179</v>
      </c>
      <c r="E2">
        <v>340</v>
      </c>
      <c r="F2">
        <f>170+160+50</f>
        <v>380</v>
      </c>
      <c r="G2">
        <f>E2+F2</f>
        <v>720</v>
      </c>
      <c r="H2">
        <v>7</v>
      </c>
      <c r="I2">
        <v>16.2</v>
      </c>
    </row>
    <row r="3" spans="1:9" x14ac:dyDescent="0.35">
      <c r="A3">
        <v>5</v>
      </c>
      <c r="B3">
        <v>100</v>
      </c>
      <c r="C3">
        <v>89</v>
      </c>
      <c r="D3">
        <f t="shared" ref="D3:D31" si="0">B3+C3</f>
        <v>189</v>
      </c>
      <c r="E3">
        <v>250</v>
      </c>
      <c r="F3">
        <v>370</v>
      </c>
      <c r="G3">
        <f t="shared" ref="G3:G31" si="1">E3+F3</f>
        <v>620</v>
      </c>
      <c r="H3">
        <v>6</v>
      </c>
      <c r="I3">
        <v>26.8</v>
      </c>
    </row>
    <row r="4" spans="1:9" x14ac:dyDescent="0.35">
      <c r="A4">
        <v>5</v>
      </c>
      <c r="B4">
        <v>94</v>
      </c>
      <c r="C4">
        <v>90</v>
      </c>
      <c r="D4">
        <f t="shared" si="0"/>
        <v>184</v>
      </c>
      <c r="E4">
        <v>630</v>
      </c>
      <c r="F4">
        <v>570</v>
      </c>
      <c r="G4">
        <f t="shared" si="1"/>
        <v>1200</v>
      </c>
      <c r="H4">
        <v>5</v>
      </c>
      <c r="I4">
        <v>61.1</v>
      </c>
    </row>
    <row r="5" spans="1:9" x14ac:dyDescent="0.35">
      <c r="A5">
        <v>5</v>
      </c>
      <c r="B5">
        <v>87</v>
      </c>
      <c r="C5">
        <v>75</v>
      </c>
      <c r="D5">
        <f t="shared" si="0"/>
        <v>162</v>
      </c>
      <c r="E5">
        <v>440</v>
      </c>
      <c r="F5">
        <v>440</v>
      </c>
      <c r="G5">
        <f t="shared" si="1"/>
        <v>880</v>
      </c>
      <c r="H5">
        <v>4</v>
      </c>
      <c r="I5">
        <v>27</v>
      </c>
    </row>
    <row r="6" spans="1:9" x14ac:dyDescent="0.35">
      <c r="A6">
        <v>5</v>
      </c>
      <c r="B6">
        <v>95</v>
      </c>
      <c r="C6">
        <v>90</v>
      </c>
      <c r="D6">
        <f t="shared" si="0"/>
        <v>185</v>
      </c>
      <c r="E6">
        <v>450</v>
      </c>
      <c r="F6">
        <v>520</v>
      </c>
      <c r="G6">
        <f t="shared" si="1"/>
        <v>970</v>
      </c>
      <c r="H6">
        <v>6</v>
      </c>
      <c r="I6">
        <v>25.7</v>
      </c>
    </row>
    <row r="7" spans="1:9" x14ac:dyDescent="0.35">
      <c r="A7">
        <v>5</v>
      </c>
      <c r="B7">
        <v>70</v>
      </c>
      <c r="C7">
        <v>85</v>
      </c>
      <c r="D7">
        <f t="shared" si="0"/>
        <v>155</v>
      </c>
      <c r="E7">
        <v>170</v>
      </c>
      <c r="F7">
        <v>380</v>
      </c>
      <c r="G7">
        <f t="shared" si="1"/>
        <v>550</v>
      </c>
      <c r="H7">
        <v>5</v>
      </c>
      <c r="I7">
        <v>28.8</v>
      </c>
    </row>
    <row r="8" spans="1:9" x14ac:dyDescent="0.35">
      <c r="A8">
        <v>5</v>
      </c>
      <c r="B8">
        <v>100</v>
      </c>
      <c r="C8">
        <v>93</v>
      </c>
      <c r="D8">
        <f t="shared" si="0"/>
        <v>193</v>
      </c>
      <c r="E8">
        <v>600</v>
      </c>
      <c r="F8">
        <v>610</v>
      </c>
      <c r="G8">
        <f t="shared" si="1"/>
        <v>1210</v>
      </c>
      <c r="H8">
        <v>6</v>
      </c>
      <c r="I8">
        <v>9.1</v>
      </c>
    </row>
    <row r="9" spans="1:9" x14ac:dyDescent="0.35">
      <c r="A9">
        <v>5</v>
      </c>
      <c r="B9">
        <v>89</v>
      </c>
      <c r="C9">
        <v>100</v>
      </c>
      <c r="D9">
        <f t="shared" si="0"/>
        <v>189</v>
      </c>
      <c r="E9">
        <v>420</v>
      </c>
      <c r="F9">
        <v>450</v>
      </c>
      <c r="G9">
        <f t="shared" si="1"/>
        <v>870</v>
      </c>
      <c r="H9">
        <v>7</v>
      </c>
      <c r="I9">
        <v>25.7</v>
      </c>
    </row>
    <row r="10" spans="1:9" x14ac:dyDescent="0.35">
      <c r="A10">
        <v>5</v>
      </c>
      <c r="B10">
        <v>99</v>
      </c>
      <c r="C10">
        <v>13</v>
      </c>
      <c r="D10">
        <f t="shared" si="0"/>
        <v>112</v>
      </c>
      <c r="E10">
        <v>460</v>
      </c>
      <c r="F10">
        <v>420</v>
      </c>
      <c r="G10">
        <f t="shared" si="1"/>
        <v>880</v>
      </c>
      <c r="H10">
        <v>8</v>
      </c>
      <c r="I10">
        <v>38.1</v>
      </c>
    </row>
    <row r="11" spans="1:9" x14ac:dyDescent="0.35">
      <c r="A11">
        <v>5</v>
      </c>
      <c r="B11">
        <v>92</v>
      </c>
      <c r="C11">
        <v>107</v>
      </c>
      <c r="D11">
        <f t="shared" si="0"/>
        <v>199</v>
      </c>
      <c r="E11">
        <v>630</v>
      </c>
      <c r="F11">
        <v>580</v>
      </c>
      <c r="G11">
        <f t="shared" si="1"/>
        <v>1210</v>
      </c>
      <c r="H11">
        <v>8</v>
      </c>
      <c r="I11">
        <v>50.4</v>
      </c>
    </row>
    <row r="12" spans="1:9" x14ac:dyDescent="0.35">
      <c r="A12">
        <v>7</v>
      </c>
      <c r="B12">
        <v>75</v>
      </c>
      <c r="C12">
        <v>32</v>
      </c>
      <c r="D12">
        <f t="shared" si="0"/>
        <v>107</v>
      </c>
      <c r="E12">
        <v>150</v>
      </c>
      <c r="F12">
        <v>90</v>
      </c>
      <c r="G12">
        <f t="shared" si="1"/>
        <v>240</v>
      </c>
      <c r="H12">
        <v>4</v>
      </c>
      <c r="I12">
        <v>0</v>
      </c>
    </row>
    <row r="13" spans="1:9" x14ac:dyDescent="0.35">
      <c r="A13">
        <v>7</v>
      </c>
      <c r="B13">
        <v>63</v>
      </c>
      <c r="C13">
        <v>30</v>
      </c>
      <c r="D13">
        <f t="shared" si="0"/>
        <v>93</v>
      </c>
      <c r="E13">
        <v>100</v>
      </c>
      <c r="F13">
        <v>70</v>
      </c>
      <c r="G13">
        <f t="shared" si="1"/>
        <v>170</v>
      </c>
      <c r="H13">
        <v>3</v>
      </c>
      <c r="I13">
        <v>0</v>
      </c>
    </row>
    <row r="14" spans="1:9" x14ac:dyDescent="0.35">
      <c r="A14">
        <v>7</v>
      </c>
      <c r="B14">
        <v>62</v>
      </c>
      <c r="C14">
        <v>38</v>
      </c>
      <c r="D14">
        <f t="shared" si="0"/>
        <v>100</v>
      </c>
      <c r="E14">
        <v>120</v>
      </c>
      <c r="F14">
        <v>60</v>
      </c>
      <c r="G14">
        <f t="shared" si="1"/>
        <v>180</v>
      </c>
      <c r="H14">
        <v>4</v>
      </c>
      <c r="I14">
        <v>0</v>
      </c>
    </row>
    <row r="15" spans="1:9" x14ac:dyDescent="0.35">
      <c r="A15">
        <v>7</v>
      </c>
      <c r="B15">
        <v>27</v>
      </c>
      <c r="C15">
        <v>17</v>
      </c>
      <c r="D15">
        <f t="shared" si="0"/>
        <v>44</v>
      </c>
      <c r="E15">
        <v>20</v>
      </c>
      <c r="F15">
        <v>20</v>
      </c>
      <c r="G15">
        <f t="shared" si="1"/>
        <v>40</v>
      </c>
      <c r="H15">
        <v>4</v>
      </c>
      <c r="I15">
        <v>0</v>
      </c>
    </row>
    <row r="16" spans="1:9" x14ac:dyDescent="0.35">
      <c r="A16">
        <v>7</v>
      </c>
      <c r="B16">
        <v>69</v>
      </c>
      <c r="C16">
        <v>42</v>
      </c>
      <c r="D16">
        <f t="shared" si="0"/>
        <v>111</v>
      </c>
      <c r="E16">
        <v>220</v>
      </c>
      <c r="F16">
        <v>110</v>
      </c>
      <c r="G16">
        <f t="shared" si="1"/>
        <v>330</v>
      </c>
      <c r="H16">
        <v>4</v>
      </c>
      <c r="I16">
        <v>0</v>
      </c>
    </row>
    <row r="17" spans="1:9" x14ac:dyDescent="0.35">
      <c r="A17">
        <v>7</v>
      </c>
      <c r="B17">
        <v>54</v>
      </c>
      <c r="C17">
        <v>31</v>
      </c>
      <c r="D17">
        <f t="shared" si="0"/>
        <v>85</v>
      </c>
      <c r="E17">
        <v>90</v>
      </c>
      <c r="F17">
        <v>60</v>
      </c>
      <c r="G17">
        <f t="shared" si="1"/>
        <v>150</v>
      </c>
      <c r="H17">
        <v>5</v>
      </c>
      <c r="I17">
        <v>0</v>
      </c>
    </row>
    <row r="18" spans="1:9" x14ac:dyDescent="0.35">
      <c r="A18">
        <v>7</v>
      </c>
      <c r="B18">
        <v>75</v>
      </c>
      <c r="C18">
        <v>43</v>
      </c>
      <c r="D18">
        <f t="shared" si="0"/>
        <v>118</v>
      </c>
      <c r="E18">
        <v>230</v>
      </c>
      <c r="F18">
        <v>90</v>
      </c>
      <c r="G18">
        <f t="shared" si="1"/>
        <v>320</v>
      </c>
      <c r="H18">
        <v>6</v>
      </c>
      <c r="I18">
        <v>0</v>
      </c>
    </row>
    <row r="19" spans="1:9" x14ac:dyDescent="0.35">
      <c r="A19">
        <v>7</v>
      </c>
      <c r="B19">
        <v>59</v>
      </c>
      <c r="C19">
        <v>56</v>
      </c>
      <c r="D19">
        <f t="shared" si="0"/>
        <v>115</v>
      </c>
      <c r="E19">
        <v>140</v>
      </c>
      <c r="F19">
        <v>110</v>
      </c>
      <c r="G19">
        <f t="shared" si="1"/>
        <v>250</v>
      </c>
      <c r="H19">
        <v>3</v>
      </c>
      <c r="I19">
        <v>19.3</v>
      </c>
    </row>
    <row r="20" spans="1:9" x14ac:dyDescent="0.35">
      <c r="A20">
        <v>7</v>
      </c>
      <c r="B20">
        <v>70</v>
      </c>
      <c r="C20">
        <v>47</v>
      </c>
      <c r="D20">
        <f t="shared" si="0"/>
        <v>117</v>
      </c>
      <c r="E20">
        <v>230</v>
      </c>
      <c r="F20">
        <v>170</v>
      </c>
      <c r="G20">
        <f t="shared" si="1"/>
        <v>400</v>
      </c>
      <c r="H20">
        <v>4</v>
      </c>
      <c r="I20">
        <v>6.8</v>
      </c>
    </row>
    <row r="21" spans="1:9" x14ac:dyDescent="0.35">
      <c r="A21">
        <v>7</v>
      </c>
      <c r="B21">
        <v>62</v>
      </c>
      <c r="C21">
        <v>37</v>
      </c>
      <c r="D21">
        <f t="shared" si="0"/>
        <v>99</v>
      </c>
      <c r="E21">
        <v>140</v>
      </c>
      <c r="F21">
        <v>100</v>
      </c>
      <c r="G21">
        <f t="shared" si="1"/>
        <v>240</v>
      </c>
      <c r="H21">
        <v>4</v>
      </c>
      <c r="I21">
        <v>0</v>
      </c>
    </row>
    <row r="22" spans="1:9" x14ac:dyDescent="0.35">
      <c r="A22">
        <v>2</v>
      </c>
      <c r="B22">
        <v>100</v>
      </c>
      <c r="C22">
        <v>132</v>
      </c>
      <c r="D22">
        <f t="shared" si="0"/>
        <v>232</v>
      </c>
      <c r="E22">
        <v>590</v>
      </c>
      <c r="F22">
        <v>960</v>
      </c>
      <c r="G22">
        <f t="shared" si="1"/>
        <v>1550</v>
      </c>
      <c r="H22">
        <v>5</v>
      </c>
      <c r="I22">
        <v>60</v>
      </c>
    </row>
    <row r="23" spans="1:9" x14ac:dyDescent="0.35">
      <c r="A23">
        <v>2</v>
      </c>
      <c r="B23">
        <v>94</v>
      </c>
      <c r="C23">
        <v>132</v>
      </c>
      <c r="D23">
        <f t="shared" si="0"/>
        <v>226</v>
      </c>
      <c r="E23">
        <v>740</v>
      </c>
      <c r="F23">
        <v>1000</v>
      </c>
      <c r="G23">
        <f t="shared" si="1"/>
        <v>1740</v>
      </c>
      <c r="H23">
        <v>7</v>
      </c>
      <c r="I23">
        <v>387</v>
      </c>
    </row>
    <row r="24" spans="1:9" x14ac:dyDescent="0.35">
      <c r="A24">
        <v>2</v>
      </c>
      <c r="B24">
        <v>109</v>
      </c>
      <c r="C24">
        <v>130</v>
      </c>
      <c r="D24">
        <f t="shared" si="0"/>
        <v>239</v>
      </c>
      <c r="E24">
        <v>620</v>
      </c>
      <c r="F24">
        <v>662</v>
      </c>
      <c r="G24">
        <f t="shared" si="1"/>
        <v>1282</v>
      </c>
      <c r="H24">
        <v>7</v>
      </c>
      <c r="I24">
        <v>62.3</v>
      </c>
    </row>
    <row r="25" spans="1:9" x14ac:dyDescent="0.35">
      <c r="A25">
        <v>2</v>
      </c>
      <c r="B25">
        <v>106</v>
      </c>
      <c r="C25">
        <v>111</v>
      </c>
      <c r="D25">
        <f t="shared" si="0"/>
        <v>217</v>
      </c>
      <c r="E25">
        <v>610</v>
      </c>
      <c r="F25">
        <v>650</v>
      </c>
      <c r="G25">
        <f t="shared" si="1"/>
        <v>1260</v>
      </c>
      <c r="H25">
        <v>6</v>
      </c>
      <c r="I25">
        <v>98.2</v>
      </c>
    </row>
    <row r="26" spans="1:9" x14ac:dyDescent="0.35">
      <c r="A26">
        <v>2</v>
      </c>
      <c r="B26">
        <v>105</v>
      </c>
      <c r="C26">
        <v>125</v>
      </c>
      <c r="D26">
        <f t="shared" si="0"/>
        <v>230</v>
      </c>
      <c r="E26">
        <v>1000</v>
      </c>
      <c r="F26">
        <v>840</v>
      </c>
      <c r="G26">
        <f t="shared" si="1"/>
        <v>1840</v>
      </c>
      <c r="H26">
        <v>7</v>
      </c>
      <c r="I26">
        <v>208.7</v>
      </c>
    </row>
    <row r="27" spans="1:9" x14ac:dyDescent="0.35">
      <c r="A27">
        <v>2</v>
      </c>
      <c r="B27">
        <v>86</v>
      </c>
      <c r="C27">
        <v>127</v>
      </c>
      <c r="D27">
        <f t="shared" si="0"/>
        <v>213</v>
      </c>
      <c r="E27">
        <v>740</v>
      </c>
      <c r="F27">
        <v>620</v>
      </c>
      <c r="G27">
        <f t="shared" si="1"/>
        <v>1360</v>
      </c>
      <c r="H27">
        <v>8</v>
      </c>
      <c r="I27">
        <v>316.60000000000002</v>
      </c>
    </row>
    <row r="28" spans="1:9" x14ac:dyDescent="0.35">
      <c r="A28">
        <v>2</v>
      </c>
      <c r="B28">
        <v>92</v>
      </c>
      <c r="C28">
        <v>125</v>
      </c>
      <c r="D28">
        <f t="shared" si="0"/>
        <v>217</v>
      </c>
      <c r="E28">
        <v>570</v>
      </c>
      <c r="F28">
        <v>690</v>
      </c>
      <c r="G28">
        <f t="shared" si="1"/>
        <v>1260</v>
      </c>
      <c r="H28">
        <v>7</v>
      </c>
      <c r="I28">
        <v>290.89999999999998</v>
      </c>
    </row>
    <row r="29" spans="1:9" x14ac:dyDescent="0.35">
      <c r="A29">
        <v>2</v>
      </c>
      <c r="B29">
        <v>54</v>
      </c>
      <c r="C29">
        <v>102</v>
      </c>
      <c r="D29">
        <f t="shared" si="0"/>
        <v>156</v>
      </c>
      <c r="E29">
        <v>150</v>
      </c>
      <c r="F29">
        <v>540</v>
      </c>
      <c r="G29">
        <f t="shared" si="1"/>
        <v>690</v>
      </c>
      <c r="H29">
        <v>8</v>
      </c>
      <c r="I29">
        <v>384.6</v>
      </c>
    </row>
    <row r="30" spans="1:9" x14ac:dyDescent="0.35">
      <c r="A30">
        <v>2</v>
      </c>
      <c r="B30">
        <v>92</v>
      </c>
      <c r="C30">
        <v>112</v>
      </c>
      <c r="D30">
        <f t="shared" si="0"/>
        <v>204</v>
      </c>
      <c r="E30">
        <v>510</v>
      </c>
      <c r="F30">
        <v>320</v>
      </c>
      <c r="G30">
        <f t="shared" si="1"/>
        <v>830</v>
      </c>
      <c r="H30" t="s">
        <v>9</v>
      </c>
      <c r="I30">
        <v>220.4</v>
      </c>
    </row>
    <row r="31" spans="1:9" x14ac:dyDescent="0.35">
      <c r="A31">
        <v>2</v>
      </c>
      <c r="B31">
        <v>82</v>
      </c>
      <c r="C31">
        <v>131</v>
      </c>
      <c r="D31">
        <f t="shared" si="0"/>
        <v>213</v>
      </c>
      <c r="E31">
        <v>450</v>
      </c>
      <c r="F31">
        <v>830</v>
      </c>
      <c r="G31">
        <f t="shared" si="1"/>
        <v>1280</v>
      </c>
      <c r="H31">
        <v>6</v>
      </c>
      <c r="I31">
        <v>264.8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E0A5-3B69-4D78-B9B6-3007470F07C3}">
  <dimension ref="A1:I11"/>
  <sheetViews>
    <sheetView workbookViewId="0">
      <selection activeCell="A2" sqref="A2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</v>
      </c>
      <c r="B2">
        <v>91</v>
      </c>
      <c r="C2">
        <v>95</v>
      </c>
      <c r="D2">
        <f>B2+C2</f>
        <v>186</v>
      </c>
      <c r="E2">
        <v>460</v>
      </c>
      <c r="F2">
        <v>590</v>
      </c>
      <c r="G2">
        <f>E2+F2</f>
        <v>1050</v>
      </c>
      <c r="H2">
        <v>7</v>
      </c>
      <c r="I2">
        <v>8.9</v>
      </c>
    </row>
    <row r="3" spans="1:9" x14ac:dyDescent="0.35">
      <c r="A3">
        <v>5</v>
      </c>
      <c r="B3">
        <v>123</v>
      </c>
      <c r="C3">
        <v>112</v>
      </c>
      <c r="D3">
        <f t="shared" ref="D3:D11" si="0">B3+C3</f>
        <v>235</v>
      </c>
      <c r="E3">
        <v>670</v>
      </c>
      <c r="F3">
        <v>690</v>
      </c>
      <c r="G3">
        <f t="shared" ref="G3:G11" si="1">E3+F3</f>
        <v>1360</v>
      </c>
      <c r="H3">
        <v>6</v>
      </c>
      <c r="I3">
        <v>19.2</v>
      </c>
    </row>
    <row r="4" spans="1:9" x14ac:dyDescent="0.35">
      <c r="A4">
        <v>5</v>
      </c>
      <c r="B4">
        <v>112</v>
      </c>
      <c r="C4">
        <v>98</v>
      </c>
      <c r="D4">
        <f t="shared" si="0"/>
        <v>210</v>
      </c>
      <c r="E4">
        <v>850</v>
      </c>
      <c r="F4">
        <v>780</v>
      </c>
      <c r="G4">
        <f t="shared" si="1"/>
        <v>1630</v>
      </c>
      <c r="H4">
        <v>7</v>
      </c>
      <c r="I4">
        <v>18.100000000000001</v>
      </c>
    </row>
    <row r="5" spans="1:9" x14ac:dyDescent="0.35">
      <c r="A5">
        <v>5</v>
      </c>
      <c r="B5">
        <v>90</v>
      </c>
      <c r="C5">
        <v>85</v>
      </c>
      <c r="D5">
        <f t="shared" si="0"/>
        <v>175</v>
      </c>
      <c r="E5">
        <v>570</v>
      </c>
      <c r="F5">
        <v>590</v>
      </c>
      <c r="G5">
        <f t="shared" si="1"/>
        <v>1160</v>
      </c>
      <c r="H5">
        <v>8</v>
      </c>
      <c r="I5">
        <v>5.8</v>
      </c>
    </row>
    <row r="6" spans="1:9" x14ac:dyDescent="0.35">
      <c r="A6">
        <v>5</v>
      </c>
      <c r="B6">
        <v>87</v>
      </c>
      <c r="C6">
        <v>99</v>
      </c>
      <c r="D6">
        <f t="shared" si="0"/>
        <v>186</v>
      </c>
      <c r="E6">
        <v>590</v>
      </c>
      <c r="F6">
        <v>830</v>
      </c>
      <c r="G6">
        <f t="shared" si="1"/>
        <v>1420</v>
      </c>
      <c r="H6">
        <v>8</v>
      </c>
      <c r="I6">
        <v>7.8</v>
      </c>
    </row>
    <row r="7" spans="1:9" x14ac:dyDescent="0.35">
      <c r="A7">
        <v>5</v>
      </c>
      <c r="B7">
        <v>80</v>
      </c>
      <c r="C7">
        <v>101</v>
      </c>
      <c r="D7">
        <f t="shared" si="0"/>
        <v>181</v>
      </c>
      <c r="E7">
        <v>380</v>
      </c>
      <c r="F7">
        <v>590</v>
      </c>
      <c r="G7">
        <f t="shared" si="1"/>
        <v>970</v>
      </c>
      <c r="H7">
        <v>6</v>
      </c>
      <c r="I7">
        <v>13.6</v>
      </c>
    </row>
    <row r="8" spans="1:9" x14ac:dyDescent="0.35">
      <c r="A8">
        <v>5</v>
      </c>
      <c r="B8">
        <v>89</v>
      </c>
      <c r="C8">
        <v>103</v>
      </c>
      <c r="D8">
        <f t="shared" si="0"/>
        <v>192</v>
      </c>
      <c r="E8">
        <v>610</v>
      </c>
      <c r="F8">
        <v>720</v>
      </c>
      <c r="G8">
        <f t="shared" si="1"/>
        <v>1330</v>
      </c>
      <c r="H8">
        <v>6</v>
      </c>
      <c r="I8">
        <v>17.100000000000001</v>
      </c>
    </row>
    <row r="9" spans="1:9" x14ac:dyDescent="0.35">
      <c r="A9">
        <v>5</v>
      </c>
      <c r="B9">
        <v>81</v>
      </c>
      <c r="C9">
        <v>103</v>
      </c>
      <c r="D9">
        <f t="shared" si="0"/>
        <v>184</v>
      </c>
      <c r="E9">
        <v>480</v>
      </c>
      <c r="F9">
        <v>560</v>
      </c>
      <c r="G9">
        <f t="shared" si="1"/>
        <v>1040</v>
      </c>
      <c r="H9">
        <v>4</v>
      </c>
      <c r="I9">
        <v>15.8</v>
      </c>
    </row>
    <row r="10" spans="1:9" x14ac:dyDescent="0.35">
      <c r="A10">
        <v>5</v>
      </c>
      <c r="B10">
        <v>74</v>
      </c>
      <c r="C10">
        <v>104</v>
      </c>
      <c r="D10">
        <f t="shared" si="0"/>
        <v>178</v>
      </c>
      <c r="E10">
        <v>300</v>
      </c>
      <c r="F10">
        <v>640</v>
      </c>
      <c r="G10">
        <f t="shared" si="1"/>
        <v>940</v>
      </c>
      <c r="H10">
        <v>5</v>
      </c>
      <c r="I10">
        <v>36.700000000000003</v>
      </c>
    </row>
    <row r="11" spans="1:9" x14ac:dyDescent="0.35">
      <c r="A11">
        <v>5</v>
      </c>
      <c r="B11">
        <v>80</v>
      </c>
      <c r="C11">
        <v>98</v>
      </c>
      <c r="D11">
        <f t="shared" si="0"/>
        <v>178</v>
      </c>
      <c r="E11">
        <v>610</v>
      </c>
      <c r="F11">
        <v>750</v>
      </c>
      <c r="G11">
        <f t="shared" si="1"/>
        <v>1360</v>
      </c>
      <c r="H11">
        <v>8</v>
      </c>
      <c r="I11">
        <v>37.6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B621-43D4-4651-ADF7-ADF75AA2E26C}">
  <dimension ref="A1:I7"/>
  <sheetViews>
    <sheetView workbookViewId="0">
      <selection activeCell="A11" sqref="A11"/>
    </sheetView>
  </sheetViews>
  <sheetFormatPr defaultRowHeight="15.5" x14ac:dyDescent="0.35"/>
  <sheetData>
    <row r="1" spans="1:9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5">
      <c r="A2" t="s">
        <v>18</v>
      </c>
      <c r="B2">
        <v>815.33333333333337</v>
      </c>
      <c r="C2">
        <v>148.67807028064186</v>
      </c>
      <c r="D2">
        <v>5.6551724137931032</v>
      </c>
      <c r="E2">
        <v>0.27307707490709754</v>
      </c>
      <c r="F2">
        <v>169.6</v>
      </c>
      <c r="G2">
        <v>15.964299250975991</v>
      </c>
      <c r="H2">
        <v>72.466666666666669</v>
      </c>
      <c r="I2">
        <v>5.3553568268879177</v>
      </c>
    </row>
    <row r="3" spans="1:9" x14ac:dyDescent="0.35">
      <c r="A3" t="s">
        <v>19</v>
      </c>
      <c r="B3">
        <v>1694.8333333333333</v>
      </c>
      <c r="C3">
        <v>113.01776976885056</v>
      </c>
      <c r="D3">
        <v>6.3</v>
      </c>
      <c r="E3">
        <v>0.19855802012591128</v>
      </c>
      <c r="F3">
        <v>254.93333333333334</v>
      </c>
      <c r="G3">
        <v>8.2255465993596797</v>
      </c>
      <c r="H3">
        <v>161.96666666666667</v>
      </c>
      <c r="I3">
        <v>4.6978800142566968</v>
      </c>
    </row>
    <row r="4" spans="1:9" x14ac:dyDescent="0.35">
      <c r="A4" t="s">
        <v>20</v>
      </c>
      <c r="B4">
        <v>1778</v>
      </c>
      <c r="C4">
        <v>71.969129184363169</v>
      </c>
      <c r="D4">
        <v>6.3</v>
      </c>
      <c r="E4">
        <v>0.5385164807134506</v>
      </c>
      <c r="F4">
        <v>278.10000000000002</v>
      </c>
      <c r="G4">
        <v>5.7935788210358856</v>
      </c>
      <c r="H4">
        <v>170.7</v>
      </c>
      <c r="I4">
        <v>2.472290885438488</v>
      </c>
    </row>
    <row r="5" spans="1:9" x14ac:dyDescent="0.35">
      <c r="A5" t="s">
        <v>21</v>
      </c>
      <c r="B5">
        <v>750.51724137931035</v>
      </c>
      <c r="C5">
        <v>84.583281906375191</v>
      </c>
      <c r="D5">
        <v>4.8214285714285712</v>
      </c>
      <c r="E5">
        <v>0.25744764417950156</v>
      </c>
      <c r="F5">
        <v>179.34482758620689</v>
      </c>
      <c r="G5">
        <v>9.469977952397203</v>
      </c>
      <c r="H5">
        <v>84.896551724137936</v>
      </c>
      <c r="I5">
        <v>7.2096242510511832</v>
      </c>
    </row>
    <row r="6" spans="1:9" x14ac:dyDescent="0.35">
      <c r="A6" t="s">
        <v>22</v>
      </c>
      <c r="B6">
        <v>817.4</v>
      </c>
      <c r="C6">
        <v>94.063082281391672</v>
      </c>
      <c r="D6">
        <v>5.6551724137931032</v>
      </c>
      <c r="E6">
        <v>0.29055688873021929</v>
      </c>
      <c r="F6">
        <v>162.76666666666668</v>
      </c>
      <c r="G6">
        <v>9.8520880957664669</v>
      </c>
      <c r="H6">
        <v>81.2</v>
      </c>
      <c r="I6">
        <v>7.1737708707308947</v>
      </c>
    </row>
    <row r="7" spans="1:9" x14ac:dyDescent="0.35">
      <c r="A7" t="s">
        <v>23</v>
      </c>
      <c r="B7">
        <v>1226</v>
      </c>
      <c r="C7">
        <v>71.86716140831561</v>
      </c>
      <c r="D7">
        <v>6.5</v>
      </c>
      <c r="E7">
        <v>0.42817441928883759</v>
      </c>
      <c r="F7">
        <v>190.5</v>
      </c>
      <c r="G7">
        <v>5.8580429041333133</v>
      </c>
      <c r="H7">
        <v>99.8</v>
      </c>
      <c r="I7">
        <v>2.2050447211388304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Sheet9</vt:lpstr>
      <vt:lpstr>Farnes_Crumstone</vt:lpstr>
      <vt:lpstr>Farnes_Northern_Hares</vt:lpstr>
      <vt:lpstr>Farnes_Knoxes_Reef</vt:lpstr>
      <vt:lpstr>St_Abbs_Whiteheugh</vt:lpstr>
      <vt:lpstr>St_Abbs_Pettico_Wick</vt:lpstr>
      <vt:lpstr>St_Abbs_Woody_rocks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Pippa Moore</dc:creator>
  <cp:keywords/>
  <dc:description/>
  <cp:lastModifiedBy>Harry Catherall (PGR)</cp:lastModifiedBy>
  <cp:revision/>
  <dcterms:created xsi:type="dcterms:W3CDTF">2021-06-15T17:18:13Z</dcterms:created>
  <dcterms:modified xsi:type="dcterms:W3CDTF">2022-02-10T16:51:55Z</dcterms:modified>
  <cp:category/>
  <cp:contentStatus/>
</cp:coreProperties>
</file>