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tsz/Desktop/"/>
    </mc:Choice>
  </mc:AlternateContent>
  <xr:revisionPtr revIDLastSave="0" documentId="13_ncr:1_{456ECC76-4E68-9F45-ABBE-AEF42481F8ED}" xr6:coauthVersionLast="36" xr6:coauthVersionMax="36" xr10:uidLastSave="{00000000-0000-0000-0000-000000000000}"/>
  <bookViews>
    <workbookView xWindow="0" yWindow="0" windowWidth="33600" windowHeight="21000" xr2:uid="{00000000-000D-0000-FFFF-FFFF00000000}"/>
  </bookViews>
  <sheets>
    <sheet name="Transfer" sheetId="1" r:id="rId1"/>
    <sheet name="Problems" sheetId="2" r:id="rId2"/>
    <sheet name="IDs Genera" sheetId="3" r:id="rId3"/>
    <sheet name="IDs Species" sheetId="4" r:id="rId4"/>
    <sheet name="Species" sheetId="5" r:id="rId5"/>
    <sheet name="Plot Codes" sheetId="6" r:id="rId6"/>
  </sheets>
  <calcPr calcId="181029"/>
</workbook>
</file>

<file path=xl/calcChain.xml><?xml version="1.0" encoding="utf-8"?>
<calcChain xmlns="http://schemas.openxmlformats.org/spreadsheetml/2006/main">
  <c r="G140" i="5" l="1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77" i="4"/>
  <c r="C76" i="4"/>
  <c r="C75" i="4"/>
  <c r="C74" i="4"/>
  <c r="C73" i="4"/>
  <c r="C72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28" i="3"/>
  <c r="B27" i="3"/>
  <c r="B26" i="3"/>
  <c r="B25" i="3"/>
  <c r="C25" i="3" s="1"/>
  <c r="B24" i="3"/>
  <c r="B23" i="3"/>
  <c r="B21" i="3"/>
  <c r="B19" i="3"/>
  <c r="B17" i="3"/>
  <c r="B16" i="3"/>
  <c r="B15" i="3"/>
  <c r="B14" i="3"/>
  <c r="B12" i="3"/>
  <c r="B10" i="3"/>
  <c r="B9" i="3"/>
  <c r="B6" i="3"/>
  <c r="B2" i="3"/>
  <c r="Z1255" i="1"/>
  <c r="Z606" i="1"/>
  <c r="Z1449" i="1"/>
  <c r="Z946" i="1"/>
  <c r="Z815" i="1"/>
  <c r="Z1111" i="1"/>
  <c r="Z910" i="1"/>
  <c r="Z701" i="1"/>
  <c r="Z1327" i="1"/>
  <c r="Z1318" i="1"/>
  <c r="Z1200" i="1"/>
  <c r="Z1223" i="1"/>
  <c r="Z353" i="1"/>
  <c r="Z1277" i="1"/>
  <c r="Z745" i="1"/>
  <c r="Z1443" i="1"/>
  <c r="Z1362" i="1"/>
  <c r="Z1251" i="1"/>
  <c r="Z1084" i="1"/>
  <c r="Z987" i="1"/>
  <c r="Z983" i="1"/>
  <c r="Z923" i="1"/>
  <c r="Z805" i="1"/>
  <c r="Z489" i="1"/>
  <c r="Z1422" i="1"/>
  <c r="Z1402" i="1"/>
  <c r="Z1296" i="1"/>
  <c r="Z1190" i="1"/>
  <c r="Z459" i="1"/>
  <c r="Z1307" i="1"/>
  <c r="Z849" i="1"/>
  <c r="Z516" i="1"/>
  <c r="Z939" i="1"/>
  <c r="Z1378" i="1"/>
  <c r="Z1058" i="1"/>
  <c r="Z900" i="1"/>
  <c r="Z359" i="1"/>
  <c r="Z609" i="1"/>
  <c r="Z445" i="1"/>
  <c r="Z1375" i="1"/>
  <c r="Z77" i="1"/>
  <c r="Z57" i="1"/>
  <c r="Z451" i="1"/>
  <c r="Z1377" i="1"/>
  <c r="Z1450" i="1"/>
  <c r="Z1403" i="1"/>
  <c r="Z1357" i="1"/>
  <c r="Z847" i="1"/>
  <c r="Z216" i="1"/>
  <c r="Z279" i="1"/>
  <c r="Z891" i="1"/>
  <c r="Z312" i="1"/>
  <c r="Z304" i="1"/>
  <c r="Z303" i="1"/>
  <c r="Z1034" i="1"/>
  <c r="Z578" i="1"/>
  <c r="Z374" i="1"/>
  <c r="Z336" i="1"/>
  <c r="Z334" i="1"/>
  <c r="Z301" i="1"/>
  <c r="Z21" i="1"/>
  <c r="Z861" i="1"/>
  <c r="Z1448" i="1"/>
  <c r="Z1442" i="1"/>
  <c r="Z1059" i="1"/>
  <c r="Z625" i="1"/>
  <c r="Z26" i="1"/>
  <c r="Z1414" i="1"/>
  <c r="Z649" i="1"/>
  <c r="Z1369" i="1"/>
  <c r="Z1221" i="1"/>
  <c r="Z423" i="1"/>
  <c r="Z1397" i="1"/>
  <c r="Z1287" i="1"/>
  <c r="Z1175" i="1"/>
  <c r="Z1061" i="1"/>
  <c r="Z1055" i="1"/>
  <c r="Z845" i="1"/>
  <c r="Z644" i="1"/>
  <c r="Z1275" i="1"/>
  <c r="Z840" i="1"/>
  <c r="Z620" i="1"/>
  <c r="Z560" i="1"/>
  <c r="Z536" i="1"/>
  <c r="Z544" i="1"/>
  <c r="Z1390" i="1"/>
  <c r="Z1341" i="1"/>
  <c r="Z859" i="1"/>
  <c r="Z612" i="1"/>
  <c r="Z409" i="1"/>
  <c r="Z150" i="1"/>
  <c r="Z1171" i="1"/>
  <c r="Z1380" i="1"/>
  <c r="Z1032" i="1"/>
  <c r="Z743" i="1"/>
  <c r="Z622" i="1"/>
  <c r="Z517" i="1"/>
  <c r="Z438" i="1"/>
  <c r="Z251" i="1"/>
  <c r="Z1302" i="1"/>
  <c r="Z1278" i="1"/>
  <c r="Z1228" i="1"/>
  <c r="Z1213" i="1"/>
  <c r="Z1170" i="1"/>
  <c r="Z1157" i="1"/>
  <c r="Z834" i="1"/>
  <c r="Z827" i="1"/>
  <c r="Z818" i="1"/>
  <c r="Z454" i="1"/>
  <c r="Z394" i="1"/>
  <c r="Z11" i="1"/>
  <c r="Z1004" i="1"/>
  <c r="Z365" i="1"/>
  <c r="Z379" i="1"/>
  <c r="Z314" i="1"/>
  <c r="Z181" i="1"/>
  <c r="Z180" i="1"/>
  <c r="Z39" i="1"/>
  <c r="Z33" i="1"/>
  <c r="Z349" i="1"/>
  <c r="Z294" i="1"/>
  <c r="Z272" i="1"/>
  <c r="Z37" i="1"/>
  <c r="Z34" i="1"/>
  <c r="Z82" i="1"/>
  <c r="Z1040" i="1"/>
  <c r="Z1028" i="1"/>
  <c r="Z385" i="1"/>
  <c r="Z371" i="1"/>
  <c r="Z356" i="1"/>
  <c r="Z320" i="1"/>
  <c r="Z47" i="1"/>
  <c r="Z1039" i="1"/>
  <c r="Z1035" i="1"/>
  <c r="Z383" i="1"/>
  <c r="Z274" i="1"/>
  <c r="Z49" i="1"/>
  <c r="Z1010" i="1"/>
  <c r="Z576" i="1"/>
  <c r="Z575" i="1"/>
  <c r="Z55" i="1"/>
  <c r="Z327" i="1"/>
  <c r="Z273" i="1"/>
  <c r="Z88" i="1"/>
  <c r="Z91" i="1"/>
  <c r="Z63" i="1"/>
  <c r="Z35" i="1"/>
  <c r="Z30" i="1"/>
  <c r="Z8" i="1"/>
  <c r="Z22" i="1"/>
  <c r="Z799" i="1"/>
  <c r="Z683" i="1"/>
  <c r="Z367" i="1"/>
  <c r="Z288" i="1"/>
  <c r="Z368" i="1"/>
  <c r="Z265" i="1"/>
  <c r="Z29" i="1"/>
  <c r="Z347" i="1"/>
  <c r="Z266" i="1"/>
  <c r="Z153" i="1"/>
  <c r="Z997" i="1"/>
  <c r="Z337" i="1"/>
  <c r="Z326" i="1"/>
  <c r="Z275" i="1"/>
  <c r="Z332" i="1"/>
  <c r="Z199" i="1"/>
  <c r="Z137" i="1"/>
  <c r="Z1018" i="1"/>
  <c r="Z308" i="1"/>
  <c r="Z972" i="1"/>
  <c r="Z574" i="1"/>
  <c r="Z571" i="1"/>
  <c r="Z297" i="1"/>
  <c r="Z1022" i="1"/>
  <c r="Z787" i="1"/>
  <c r="Z893" i="1"/>
  <c r="Z36" i="1"/>
  <c r="Z885" i="1"/>
  <c r="Z236" i="1"/>
  <c r="Z1026" i="1"/>
  <c r="Z993" i="1"/>
  <c r="Z785" i="1"/>
  <c r="Z14" i="1"/>
  <c r="Z647" i="1"/>
  <c r="Z588" i="1"/>
  <c r="Z543" i="1"/>
  <c r="Z593" i="1"/>
  <c r="Z758" i="1"/>
  <c r="Z802" i="1"/>
  <c r="Z534" i="1"/>
  <c r="Z1187" i="1"/>
  <c r="Z1180" i="1"/>
  <c r="Z816" i="1"/>
  <c r="Z756" i="1"/>
  <c r="Z703" i="1"/>
  <c r="Z579" i="1"/>
  <c r="Z1446" i="1"/>
  <c r="Z1188" i="1"/>
  <c r="Z720" i="1"/>
  <c r="Z1406" i="1"/>
  <c r="Z527" i="1"/>
  <c r="Z1288" i="1"/>
  <c r="Z1079" i="1"/>
  <c r="Z396" i="1"/>
  <c r="Z1270" i="1"/>
  <c r="Z1233" i="1"/>
  <c r="Z846" i="1"/>
  <c r="Z1191" i="1"/>
  <c r="Z1071" i="1"/>
  <c r="Z757" i="1"/>
  <c r="Z741" i="1"/>
  <c r="Z442" i="1"/>
  <c r="Z1134" i="1"/>
  <c r="Z256" i="1"/>
  <c r="Z70" i="1"/>
  <c r="Z778" i="1"/>
  <c r="Z1024" i="1"/>
  <c r="Z1012" i="1"/>
  <c r="Z41" i="1"/>
  <c r="Z866" i="1"/>
  <c r="Z214" i="1"/>
  <c r="Z7" i="1"/>
  <c r="Z372" i="1"/>
  <c r="Z59" i="1"/>
  <c r="Z673" i="1"/>
  <c r="Z148" i="1"/>
  <c r="Z277" i="1"/>
  <c r="Z1041" i="1"/>
  <c r="Z680" i="1"/>
  <c r="Z557" i="1"/>
  <c r="Z551" i="1"/>
  <c r="Z183" i="1"/>
  <c r="Z389" i="1"/>
  <c r="Z669" i="1"/>
  <c r="Z12" i="1"/>
  <c r="Z1069" i="1"/>
  <c r="Z830" i="1"/>
  <c r="Z1199" i="1"/>
  <c r="Z1104" i="1"/>
  <c r="Z1096" i="1"/>
  <c r="Z916" i="1"/>
  <c r="Z779" i="1"/>
  <c r="Z749" i="1"/>
  <c r="Z665" i="1"/>
  <c r="Z629" i="1"/>
  <c r="Z414" i="1"/>
  <c r="Z1119" i="1"/>
  <c r="Z1122" i="1"/>
  <c r="Z1324" i="1"/>
  <c r="Z1168" i="1"/>
  <c r="Z605" i="1"/>
  <c r="Z422" i="1"/>
  <c r="Z857" i="1"/>
  <c r="Z902" i="1"/>
  <c r="Z821" i="1"/>
  <c r="Z420" i="1"/>
  <c r="Z1396" i="1"/>
  <c r="Z1149" i="1"/>
  <c r="Z661" i="1"/>
  <c r="Z535" i="1"/>
  <c r="Z1412" i="1"/>
  <c r="Z486" i="1"/>
  <c r="Z1246" i="1"/>
  <c r="Z1197" i="1"/>
  <c r="Z876" i="1"/>
  <c r="Z32" i="1"/>
  <c r="Z1044" i="1"/>
  <c r="Z382" i="1"/>
  <c r="Z335" i="1"/>
  <c r="Z570" i="1"/>
  <c r="Z94" i="1"/>
  <c r="Z74" i="1"/>
  <c r="Z3" i="1"/>
  <c r="Z384" i="1"/>
  <c r="Z271" i="1"/>
  <c r="Z46" i="1"/>
  <c r="Z380" i="1"/>
  <c r="Z362" i="1"/>
  <c r="Z240" i="1"/>
  <c r="Z211" i="1"/>
  <c r="Z865" i="1"/>
  <c r="Z988" i="1"/>
  <c r="Z373" i="1"/>
  <c r="Z239" i="1"/>
  <c r="Z203" i="1"/>
  <c r="Z182" i="1"/>
  <c r="Z117" i="1"/>
  <c r="Z991" i="1"/>
  <c r="Z118" i="1"/>
  <c r="Z143" i="1"/>
  <c r="Z138" i="1"/>
  <c r="Z31" i="1"/>
  <c r="Z376" i="1"/>
  <c r="Z295" i="1"/>
  <c r="Z1147" i="1"/>
  <c r="Z819" i="1"/>
  <c r="Z594" i="1"/>
  <c r="Z480" i="1"/>
  <c r="Z429" i="1"/>
  <c r="Z1082" i="1"/>
  <c r="Z832" i="1"/>
  <c r="Z702" i="1"/>
  <c r="Z1183" i="1"/>
  <c r="Z474" i="1"/>
  <c r="Z1129" i="1"/>
  <c r="Z955" i="1"/>
  <c r="Z814" i="1"/>
  <c r="Z708" i="1"/>
  <c r="Z513" i="1"/>
  <c r="Z482" i="1"/>
  <c r="Z1262" i="1"/>
  <c r="Z460" i="1"/>
  <c r="Z1261" i="1"/>
  <c r="Z1174" i="1"/>
  <c r="Z810" i="1"/>
  <c r="Z848" i="1"/>
  <c r="Z704" i="1"/>
  <c r="Z1139" i="1"/>
  <c r="Z907" i="1"/>
  <c r="Z691" i="1"/>
  <c r="Z505" i="1"/>
  <c r="Z436" i="1"/>
  <c r="Z1282" i="1"/>
  <c r="Z1194" i="1"/>
  <c r="Z869" i="1"/>
  <c r="Z868" i="1"/>
  <c r="Z824" i="1"/>
  <c r="Z503" i="1"/>
  <c r="Z424" i="1"/>
  <c r="Z1387" i="1"/>
  <c r="Z751" i="1"/>
  <c r="Z1070" i="1"/>
  <c r="Z739" i="1"/>
  <c r="Z684" i="1"/>
  <c r="Z440" i="1"/>
  <c r="Z1208" i="1"/>
  <c r="Z1172" i="1"/>
  <c r="Z1092" i="1"/>
  <c r="Z657" i="1"/>
  <c r="Z401" i="1"/>
  <c r="Z748" i="1"/>
  <c r="Z526" i="1"/>
  <c r="Z1253" i="1"/>
  <c r="Z978" i="1"/>
  <c r="Z1423" i="1"/>
  <c r="Z1274" i="1"/>
  <c r="Z837" i="1"/>
  <c r="Z807" i="1"/>
  <c r="Z632" i="1"/>
  <c r="Z929" i="1"/>
  <c r="Z467" i="1"/>
  <c r="Z1453" i="1"/>
  <c r="Z1167" i="1"/>
  <c r="Z1231" i="1"/>
  <c r="Z1315" i="1"/>
  <c r="Z1072" i="1"/>
  <c r="Z938" i="1"/>
  <c r="Z856" i="1"/>
  <c r="Z1331" i="1"/>
  <c r="Z1349" i="1"/>
  <c r="Z1189" i="1"/>
  <c r="Z616" i="1"/>
  <c r="Z533" i="1"/>
  <c r="Z547" i="1"/>
  <c r="Z1444" i="1"/>
  <c r="Z613" i="1"/>
  <c r="Z1389" i="1"/>
  <c r="Z1345" i="1"/>
  <c r="Z1166" i="1"/>
  <c r="Z1000" i="1"/>
  <c r="Z970" i="1"/>
  <c r="Z80" i="1"/>
  <c r="Z895" i="1"/>
  <c r="Z542" i="1"/>
  <c r="Z1128" i="1"/>
  <c r="Z686" i="1"/>
  <c r="Z675" i="1"/>
  <c r="Z6" i="1"/>
  <c r="Z798" i="1"/>
  <c r="Z951" i="1"/>
  <c r="Z1321" i="1"/>
  <c r="Z1217" i="1"/>
  <c r="Z908" i="1"/>
  <c r="Z1404" i="1"/>
  <c r="Z1346" i="1"/>
  <c r="Z1192" i="1"/>
  <c r="Z1206" i="1"/>
  <c r="Z770" i="1"/>
  <c r="Z1100" i="1"/>
  <c r="Z937" i="1"/>
  <c r="Z976" i="1"/>
  <c r="Z746" i="1"/>
  <c r="Z682" i="1"/>
  <c r="Z634" i="1"/>
  <c r="Z724" i="1"/>
  <c r="Z1203" i="1"/>
  <c r="Z1099" i="1"/>
  <c r="Z736" i="1"/>
  <c r="Z796" i="1"/>
  <c r="Z564" i="1"/>
  <c r="Z1455" i="1"/>
  <c r="Z1452" i="1"/>
  <c r="Z1411" i="1"/>
  <c r="Z1242" i="1"/>
  <c r="Z1050" i="1"/>
  <c r="Z1398" i="1"/>
  <c r="Z1451" i="1"/>
  <c r="Z777" i="1"/>
  <c r="Z1454" i="1"/>
  <c r="Z1408" i="1"/>
  <c r="Z1386" i="1"/>
  <c r="Z1271" i="1"/>
  <c r="Z1353" i="1"/>
  <c r="Z1220" i="1"/>
  <c r="Z1379" i="1"/>
  <c r="Z1125" i="1"/>
  <c r="Z1238" i="1"/>
  <c r="Z1047" i="1"/>
  <c r="Z610" i="1"/>
  <c r="Z1136" i="1"/>
  <c r="Z897" i="1"/>
  <c r="Z892" i="1"/>
  <c r="Z577" i="1"/>
  <c r="Z948" i="1"/>
  <c r="Z860" i="1"/>
  <c r="Z508" i="1"/>
  <c r="Z862" i="1"/>
  <c r="Z618" i="1"/>
  <c r="Z1161" i="1"/>
  <c r="Z1051" i="1"/>
  <c r="Z940" i="1"/>
  <c r="Z851" i="1"/>
  <c r="Z627" i="1"/>
  <c r="Z509" i="1"/>
  <c r="Z1430" i="1"/>
  <c r="Z1437" i="1"/>
  <c r="Z1383" i="1"/>
  <c r="Z500" i="1"/>
  <c r="Z483" i="1"/>
  <c r="Z692" i="1"/>
  <c r="Z393" i="1"/>
  <c r="Z1135" i="1"/>
  <c r="Z1108" i="1"/>
  <c r="Z666" i="1"/>
  <c r="Z316" i="1"/>
  <c r="Z291" i="1"/>
  <c r="Z300" i="1"/>
  <c r="Z793" i="1"/>
  <c r="Z306" i="1"/>
  <c r="Z329" i="1"/>
  <c r="Z967" i="1"/>
  <c r="Z766" i="1"/>
  <c r="Z674" i="1"/>
  <c r="Z285" i="1"/>
  <c r="Z42" i="1"/>
  <c r="Z677" i="1"/>
  <c r="Z676" i="1"/>
  <c r="Z668" i="1"/>
  <c r="Z296" i="1"/>
  <c r="Z157" i="1"/>
  <c r="Z144" i="1"/>
  <c r="Z292" i="1"/>
  <c r="Z540" i="1"/>
  <c r="Z328" i="1"/>
  <c r="Z969" i="1"/>
  <c r="Z781" i="1"/>
  <c r="Z662" i="1"/>
  <c r="Z72" i="1"/>
  <c r="Z44" i="1"/>
  <c r="Z774" i="1"/>
  <c r="Z658" i="1"/>
  <c r="Z539" i="1"/>
  <c r="Z538" i="1"/>
  <c r="Z178" i="1"/>
  <c r="Z1087" i="1"/>
  <c r="Z565" i="1"/>
  <c r="Z1241" i="1"/>
  <c r="Z1259" i="1"/>
  <c r="Z1075" i="1"/>
  <c r="Z1385" i="1"/>
  <c r="Z1153" i="1"/>
  <c r="Z1049" i="1"/>
  <c r="Z1120" i="1"/>
  <c r="Z395" i="1"/>
  <c r="Z16" i="1"/>
  <c r="Z267" i="1"/>
  <c r="Z871" i="1"/>
  <c r="Z671" i="1"/>
  <c r="Z1218" i="1"/>
  <c r="Z1457" i="1"/>
  <c r="Z1273" i="1"/>
  <c r="Z319" i="1"/>
  <c r="Z1286" i="1"/>
  <c r="Z86" i="1"/>
  <c r="Z341" i="1"/>
  <c r="Z50" i="1"/>
  <c r="Z1303" i="1"/>
  <c r="Z783" i="1"/>
  <c r="Z1177" i="1"/>
  <c r="Z664" i="1"/>
  <c r="Z255" i="1"/>
  <c r="Z1304" i="1"/>
  <c r="Z1299" i="1"/>
  <c r="Z1155" i="1"/>
  <c r="Z1132" i="1"/>
  <c r="Z915" i="1"/>
  <c r="Z322" i="1"/>
  <c r="Z979" i="1"/>
  <c r="Z252" i="1"/>
  <c r="Z133" i="1"/>
  <c r="Z1186" i="1"/>
  <c r="Z1098" i="1"/>
  <c r="Z330" i="1"/>
  <c r="Z293" i="1"/>
  <c r="Z765" i="1"/>
  <c r="Z567" i="1"/>
  <c r="Z1169" i="1"/>
  <c r="Z760" i="1"/>
  <c r="Z1337" i="1"/>
  <c r="Z663" i="1"/>
  <c r="Z344" i="1"/>
  <c r="Z331" i="1"/>
  <c r="Z318" i="1"/>
  <c r="Z305" i="1"/>
  <c r="Z752" i="1"/>
  <c r="Z310" i="1"/>
  <c r="Z1334" i="1"/>
  <c r="Z966" i="1"/>
  <c r="Z789" i="1"/>
  <c r="Z360" i="1"/>
  <c r="Z309" i="1"/>
  <c r="Z434" i="1"/>
  <c r="Z128" i="1"/>
  <c r="Z64" i="1"/>
  <c r="Z1269" i="1"/>
  <c r="Z1025" i="1"/>
  <c r="Z1392" i="1"/>
  <c r="Z1165" i="1"/>
  <c r="Z960" i="1"/>
  <c r="Z934" i="1"/>
  <c r="Z884" i="1"/>
  <c r="Z1365" i="1"/>
  <c r="Z1260" i="1"/>
  <c r="Z510" i="1"/>
  <c r="Z1212" i="1"/>
  <c r="Z1160" i="1"/>
  <c r="Z984" i="1"/>
  <c r="Z398" i="1"/>
  <c r="Z432" i="1"/>
  <c r="Z1091" i="1"/>
  <c r="Z754" i="1"/>
  <c r="Z1436" i="1"/>
  <c r="Z502" i="1"/>
  <c r="Z403" i="1"/>
  <c r="Z931" i="1"/>
  <c r="Z425" i="1"/>
  <c r="Z390" i="1"/>
  <c r="Z903" i="1"/>
  <c r="Z639" i="1"/>
  <c r="Z523" i="1"/>
  <c r="Z755" i="1"/>
  <c r="Z956" i="1"/>
  <c r="Z1415" i="1"/>
  <c r="Z1314" i="1"/>
  <c r="Z924" i="1"/>
  <c r="Z854" i="1"/>
  <c r="Z709" i="1"/>
  <c r="Z413" i="1"/>
  <c r="Z679" i="1"/>
  <c r="Z495" i="1"/>
  <c r="Z977" i="1"/>
  <c r="Z524" i="1"/>
  <c r="Z1085" i="1"/>
  <c r="Z1113" i="1"/>
  <c r="Z522" i="1"/>
  <c r="Z795" i="1"/>
  <c r="Z447" i="1"/>
  <c r="Z1158" i="1"/>
  <c r="Z1320" i="1"/>
  <c r="Z1002" i="1"/>
  <c r="Z995" i="1"/>
  <c r="Z504" i="1"/>
  <c r="Z1029" i="1"/>
  <c r="Z466" i="1"/>
  <c r="Z110" i="1"/>
  <c r="Z829" i="1"/>
  <c r="Z469" i="1"/>
  <c r="Z302" i="1"/>
  <c r="Z287" i="1"/>
  <c r="Z874" i="1"/>
  <c r="Z569" i="1"/>
  <c r="Z369" i="1"/>
  <c r="Z342" i="1"/>
  <c r="Z317" i="1"/>
  <c r="Z289" i="1"/>
  <c r="Z187" i="1"/>
  <c r="Z1363" i="1"/>
  <c r="Z1184" i="1"/>
  <c r="Z1081" i="1"/>
  <c r="Z901" i="1"/>
  <c r="Z852" i="1"/>
  <c r="Z1381" i="1"/>
  <c r="Z1232" i="1"/>
  <c r="Z1227" i="1"/>
  <c r="Z925" i="1"/>
  <c r="Z614" i="1"/>
  <c r="Z611" i="1"/>
  <c r="Z514" i="1"/>
  <c r="Z506" i="1"/>
  <c r="Z1086" i="1"/>
  <c r="Z913" i="1"/>
  <c r="Z1418" i="1"/>
  <c r="Z1416" i="1"/>
  <c r="Z1300" i="1"/>
  <c r="Z1283" i="1"/>
  <c r="Z843" i="1"/>
  <c r="Z548" i="1"/>
  <c r="Z1185" i="1"/>
  <c r="Z1266" i="1"/>
  <c r="Z417" i="1"/>
  <c r="Z1141" i="1"/>
  <c r="Z882" i="1"/>
  <c r="Z498" i="1"/>
  <c r="Z1121" i="1"/>
  <c r="Z1101" i="1"/>
  <c r="Z841" i="1"/>
  <c r="Z839" i="1"/>
  <c r="Z621" i="1"/>
  <c r="Z1076" i="1"/>
  <c r="Z936" i="1"/>
  <c r="Z419" i="1"/>
  <c r="Z282" i="1"/>
  <c r="Z263" i="1"/>
  <c r="Z161" i="1"/>
  <c r="Z223" i="1"/>
  <c r="Z194" i="1"/>
  <c r="Z213" i="1"/>
  <c r="Z205" i="1"/>
  <c r="Z200" i="1"/>
  <c r="Z215" i="1"/>
  <c r="Z177" i="1"/>
  <c r="Z158" i="1"/>
  <c r="Z121" i="1"/>
  <c r="Z99" i="1"/>
  <c r="Z87" i="1"/>
  <c r="Z120" i="1"/>
  <c r="Z79" i="1"/>
  <c r="Z232" i="1"/>
  <c r="Z38" i="1"/>
  <c r="Z193" i="1"/>
  <c r="Z159" i="1"/>
  <c r="Z149" i="1"/>
  <c r="Z147" i="1"/>
  <c r="Z116" i="1"/>
  <c r="Z107" i="1"/>
  <c r="Z81" i="1"/>
  <c r="Z15" i="1"/>
  <c r="Z284" i="1"/>
  <c r="Z228" i="1"/>
  <c r="Z170" i="1"/>
  <c r="Z162" i="1"/>
  <c r="Z154" i="1"/>
  <c r="Z132" i="1"/>
  <c r="Z131" i="1"/>
  <c r="Z129" i="1"/>
  <c r="Z167" i="1"/>
  <c r="Z139" i="1"/>
  <c r="Z122" i="1"/>
  <c r="Z217" i="1"/>
  <c r="Z191" i="1"/>
  <c r="Z188" i="1"/>
  <c r="Z184" i="1"/>
  <c r="Z160" i="1"/>
  <c r="Z151" i="1"/>
  <c r="Z140" i="1"/>
  <c r="Z134" i="1"/>
  <c r="Z127" i="1"/>
  <c r="Z125" i="1"/>
  <c r="Z124" i="1"/>
  <c r="Z115" i="1"/>
  <c r="Z104" i="1"/>
  <c r="Z97" i="1"/>
  <c r="Z93" i="1"/>
  <c r="Z1401" i="1"/>
  <c r="Z1393" i="1"/>
  <c r="Z1152" i="1"/>
  <c r="Z1116" i="1"/>
  <c r="Z922" i="1"/>
  <c r="Z638" i="1"/>
  <c r="Z980" i="1"/>
  <c r="Z696" i="1"/>
  <c r="Z426" i="1"/>
  <c r="Z1252" i="1"/>
  <c r="Z918" i="1"/>
  <c r="Z806" i="1"/>
  <c r="Z759" i="1"/>
  <c r="Z587" i="1"/>
  <c r="Z1433" i="1"/>
  <c r="Z1062" i="1"/>
  <c r="Z1310" i="1"/>
  <c r="Z1352" i="1"/>
  <c r="Z1254" i="1"/>
  <c r="Z1225" i="1"/>
  <c r="Z1198" i="1"/>
  <c r="Z962" i="1"/>
  <c r="Z930" i="1"/>
  <c r="Z905" i="1"/>
  <c r="Z722" i="1"/>
  <c r="Z715" i="1"/>
  <c r="Z713" i="1"/>
  <c r="Z604" i="1"/>
  <c r="Z468" i="1"/>
  <c r="Z1350" i="1"/>
  <c r="Z1162" i="1"/>
  <c r="Z1257" i="1"/>
  <c r="Z1045" i="1"/>
  <c r="Z1445" i="1"/>
  <c r="Z1434" i="1"/>
  <c r="Z1410" i="1"/>
  <c r="Z909" i="1"/>
  <c r="Z867" i="1"/>
  <c r="Z836" i="1"/>
  <c r="Z1313" i="1"/>
  <c r="Z497" i="1"/>
  <c r="Z1371" i="1"/>
  <c r="Z914" i="1"/>
  <c r="Z1447" i="1"/>
  <c r="Z1400" i="1"/>
  <c r="Z1361" i="1"/>
  <c r="Z1290" i="1"/>
  <c r="Z1133" i="1"/>
  <c r="Z1078" i="1"/>
  <c r="Z870" i="1"/>
  <c r="Z828" i="1"/>
  <c r="Z582" i="1"/>
  <c r="Z499" i="1"/>
  <c r="Z488" i="1"/>
  <c r="Z435" i="1"/>
  <c r="Z339" i="1"/>
  <c r="Z1405" i="1"/>
  <c r="Z1394" i="1"/>
  <c r="Z926" i="1"/>
  <c r="Z171" i="1"/>
  <c r="Z1439" i="1"/>
  <c r="Z1432" i="1"/>
  <c r="Z1407" i="1"/>
  <c r="Z1338" i="1"/>
  <c r="Z1319" i="1"/>
  <c r="Z1311" i="1"/>
  <c r="Z1267" i="1"/>
  <c r="Z1256" i="1"/>
  <c r="Z1235" i="1"/>
  <c r="Z1205" i="1"/>
  <c r="Z1105" i="1"/>
  <c r="Z1073" i="1"/>
  <c r="Z961" i="1"/>
  <c r="Z904" i="1"/>
  <c r="Z817" i="1"/>
  <c r="Z735" i="1"/>
  <c r="Z728" i="1"/>
  <c r="Z711" i="1"/>
  <c r="Z600" i="1"/>
  <c r="Z512" i="1"/>
  <c r="Z456" i="1"/>
  <c r="Z428" i="1"/>
  <c r="Z943" i="1"/>
  <c r="Z1295" i="1"/>
  <c r="Z1289" i="1"/>
  <c r="Z1060" i="1"/>
  <c r="Z630" i="1"/>
  <c r="Z1067" i="1"/>
  <c r="Z1066" i="1"/>
  <c r="Z947" i="1"/>
  <c r="Z461" i="1"/>
  <c r="Z1239" i="1"/>
  <c r="Z1064" i="1"/>
  <c r="Z1428" i="1"/>
  <c r="Z1068" i="1"/>
  <c r="Z1305" i="1"/>
  <c r="Z1309" i="1"/>
  <c r="Z1065" i="1"/>
  <c r="Z858" i="1"/>
  <c r="Z1441" i="1"/>
  <c r="Z1159" i="1"/>
  <c r="Z880" i="1"/>
  <c r="Z833" i="1"/>
  <c r="Z784" i="1"/>
  <c r="Z519" i="1"/>
  <c r="Z1426" i="1"/>
  <c r="Z1388" i="1"/>
  <c r="Z1306" i="1"/>
  <c r="Z831" i="1"/>
  <c r="Z1372" i="1"/>
  <c r="Z1336" i="1"/>
  <c r="Z1279" i="1"/>
  <c r="Z1016" i="1"/>
  <c r="Z950" i="1"/>
  <c r="Z378" i="1"/>
  <c r="Z945" i="1"/>
  <c r="Z1245" i="1"/>
  <c r="Z942" i="1"/>
  <c r="Z650" i="1"/>
  <c r="Z1409" i="1"/>
  <c r="Z773" i="1"/>
  <c r="Z842" i="1"/>
  <c r="Z608" i="1"/>
  <c r="Z1207" i="1"/>
  <c r="Z1343" i="1"/>
  <c r="Z1265" i="1"/>
  <c r="Z855" i="1"/>
  <c r="Z1077" i="1"/>
  <c r="Z712" i="1"/>
  <c r="Z1355" i="1"/>
  <c r="Z690" i="1"/>
  <c r="Z890" i="1"/>
  <c r="Z348" i="1"/>
  <c r="Z1429" i="1"/>
  <c r="Z1391" i="1"/>
  <c r="Z1063" i="1"/>
  <c r="Z431" i="1"/>
  <c r="Z1325" i="1"/>
  <c r="Z1224" i="1"/>
  <c r="Z1142" i="1"/>
  <c r="Z619" i="1"/>
  <c r="Z566" i="1"/>
  <c r="Z563" i="1"/>
  <c r="Z558" i="1"/>
  <c r="Z411" i="1"/>
  <c r="Z416" i="1"/>
  <c r="Z101" i="1"/>
  <c r="Z1308" i="1"/>
  <c r="Z1230" i="1"/>
  <c r="Z1145" i="1"/>
  <c r="Z607" i="1"/>
  <c r="Z1376" i="1"/>
  <c r="Z1360" i="1"/>
  <c r="Z1335" i="1"/>
  <c r="Z1297" i="1"/>
  <c r="Z511" i="1"/>
  <c r="Z744" i="1"/>
  <c r="Z387" i="1"/>
  <c r="Z1144" i="1"/>
  <c r="Z1109" i="1"/>
  <c r="Z864" i="1"/>
  <c r="Z1316" i="1"/>
  <c r="Z1156" i="1"/>
  <c r="Z772" i="1"/>
  <c r="Z694" i="1"/>
  <c r="Z1219" i="1"/>
  <c r="Z776" i="1"/>
  <c r="Z670" i="1"/>
  <c r="Z477" i="1"/>
  <c r="Z968" i="1"/>
  <c r="Z886" i="1"/>
  <c r="Z763" i="1"/>
  <c r="Z678" i="1"/>
  <c r="Z561" i="1"/>
  <c r="Z388" i="1"/>
  <c r="Z1093" i="1"/>
  <c r="Z221" i="1"/>
  <c r="Z1427" i="1"/>
  <c r="Z1143" i="1"/>
  <c r="Z998" i="1"/>
  <c r="Z769" i="1"/>
  <c r="Z761" i="1"/>
  <c r="Z660" i="1"/>
  <c r="Z652" i="1"/>
  <c r="Z448" i="1"/>
  <c r="Z873" i="1"/>
  <c r="Z354" i="1"/>
  <c r="Z325" i="1"/>
  <c r="Z323" i="1"/>
  <c r="Z1209" i="1"/>
  <c r="Z990" i="1"/>
  <c r="Z780" i="1"/>
  <c r="Z1083" i="1"/>
  <c r="Z906" i="1"/>
  <c r="Z655" i="1"/>
  <c r="Z464" i="1"/>
  <c r="Z656" i="1"/>
  <c r="Z572" i="1"/>
  <c r="Z443" i="1"/>
  <c r="Z927" i="1"/>
  <c r="Z1330" i="1"/>
  <c r="Z1294" i="1"/>
  <c r="Z640" i="1"/>
  <c r="Z324" i="1"/>
  <c r="Z315" i="1"/>
  <c r="Z1244" i="1"/>
  <c r="Z1048" i="1"/>
  <c r="Z1163" i="1"/>
  <c r="Z1019" i="1"/>
  <c r="Z958" i="1"/>
  <c r="Z449" i="1"/>
  <c r="Z878" i="1"/>
  <c r="Z835" i="1"/>
  <c r="Z601" i="1"/>
  <c r="Z1291" i="1"/>
  <c r="Z1237" i="1"/>
  <c r="Z881" i="1"/>
  <c r="Z767" i="1"/>
  <c r="Z550" i="1"/>
  <c r="Z823" i="1"/>
  <c r="Z1216" i="1"/>
  <c r="Z1240" i="1"/>
  <c r="Z1281" i="1"/>
  <c r="Z1052" i="1"/>
  <c r="Z933" i="1"/>
  <c r="Z238" i="1"/>
  <c r="Z1013" i="1"/>
  <c r="Z896" i="1"/>
  <c r="Z928" i="1"/>
  <c r="Z637" i="1"/>
  <c r="Z350" i="1"/>
  <c r="Z452" i="1"/>
  <c r="Z346" i="1"/>
  <c r="Z352" i="1"/>
  <c r="Z957" i="1"/>
  <c r="Z5" i="1"/>
  <c r="Z1248" i="1"/>
  <c r="Z446" i="1"/>
  <c r="Z1284" i="1"/>
  <c r="Z653" i="1"/>
  <c r="Z201" i="1"/>
  <c r="Z165" i="1"/>
  <c r="Z685" i="1"/>
  <c r="Z672" i="1"/>
  <c r="Z67" i="1"/>
  <c r="Z20" i="1"/>
  <c r="Z19" i="1"/>
  <c r="Z17" i="1"/>
  <c r="Z66" i="1"/>
  <c r="Z65" i="1"/>
  <c r="Z298" i="1"/>
  <c r="Z242" i="1"/>
  <c r="Z1140" i="1"/>
  <c r="Z258" i="1"/>
  <c r="Z1127" i="1"/>
  <c r="Z797" i="1"/>
  <c r="Z568" i="1"/>
  <c r="Z40" i="1"/>
  <c r="Z103" i="1"/>
  <c r="Z84" i="1"/>
  <c r="Z345" i="1"/>
  <c r="Z562" i="1"/>
  <c r="Z254" i="1"/>
  <c r="Z48" i="1"/>
  <c r="Z23" i="1"/>
  <c r="Z2" i="1"/>
  <c r="Z992" i="1"/>
  <c r="Z386" i="1"/>
  <c r="Z355" i="1"/>
  <c r="Z1114" i="1"/>
  <c r="Z56" i="1"/>
  <c r="Z1118" i="1"/>
  <c r="Z340" i="1"/>
  <c r="Z1195" i="1"/>
  <c r="Z731" i="1"/>
  <c r="Z484" i="1"/>
  <c r="Z234" i="1"/>
  <c r="Z1201" i="1"/>
  <c r="Z700" i="1"/>
  <c r="Z493" i="1"/>
  <c r="Z427" i="1"/>
  <c r="Z410" i="1"/>
  <c r="Z844" i="1"/>
  <c r="Z598" i="1"/>
  <c r="Z1358" i="1"/>
  <c r="Z1344" i="1"/>
  <c r="Z1359" i="1"/>
  <c r="Z1182" i="1"/>
  <c r="Z1374" i="1"/>
  <c r="Z719" i="1"/>
  <c r="Z729" i="1"/>
  <c r="Z718" i="1"/>
  <c r="Z554" i="1"/>
  <c r="Z521" i="1"/>
  <c r="Z1364" i="1"/>
  <c r="Z553" i="1"/>
  <c r="Z532" i="1"/>
  <c r="Z412" i="1"/>
  <c r="Z457" i="1"/>
  <c r="Z1421" i="1"/>
  <c r="Z812" i="1"/>
  <c r="Z726" i="1"/>
  <c r="Z646" i="1"/>
  <c r="Z597" i="1"/>
  <c r="Z811" i="1"/>
  <c r="Z585" i="1"/>
  <c r="Z501" i="1"/>
  <c r="Z1382" i="1"/>
  <c r="Z721" i="1"/>
  <c r="Z507" i="1"/>
  <c r="Z1370" i="1"/>
  <c r="Z899" i="1"/>
  <c r="Z405" i="1"/>
  <c r="Z1413" i="1"/>
  <c r="Z1326" i="1"/>
  <c r="Z750" i="1"/>
  <c r="Z697" i="1"/>
  <c r="Z1054" i="1"/>
  <c r="Z1243" i="1"/>
  <c r="Z450" i="1"/>
  <c r="Z27" i="1"/>
  <c r="Z985" i="1"/>
  <c r="Z1268" i="1"/>
  <c r="Z105" i="1"/>
  <c r="Z732" i="1"/>
  <c r="Z975" i="1"/>
  <c r="Z1298" i="1"/>
  <c r="Z659" i="1"/>
  <c r="Z541" i="1"/>
  <c r="Z10" i="1"/>
  <c r="Z1332" i="1"/>
  <c r="Z1301" i="1"/>
  <c r="Z1123" i="1"/>
  <c r="Z959" i="1"/>
  <c r="Z921" i="1"/>
  <c r="Z591" i="1"/>
  <c r="Z581" i="1"/>
  <c r="Z465" i="1"/>
  <c r="Z458" i="1"/>
  <c r="Z421" i="1"/>
  <c r="Z1317" i="1"/>
  <c r="Z1356" i="1"/>
  <c r="Z1112" i="1"/>
  <c r="Z681" i="1"/>
  <c r="Z492" i="1"/>
  <c r="Z1151" i="1"/>
  <c r="Z875" i="1"/>
  <c r="Z580" i="1"/>
  <c r="Z364" i="1"/>
  <c r="Z462" i="1"/>
  <c r="Z953" i="1"/>
  <c r="Z965" i="1"/>
  <c r="Z1323" i="1"/>
  <c r="Z1234" i="1"/>
  <c r="Z69" i="1"/>
  <c r="Z475" i="1"/>
  <c r="Z1176" i="1"/>
  <c r="Z407" i="1"/>
  <c r="Z820" i="1"/>
  <c r="Z932" i="1"/>
  <c r="Z444" i="1"/>
  <c r="Z742" i="1"/>
  <c r="Z589" i="1"/>
  <c r="Z556" i="1"/>
  <c r="Z1312" i="1"/>
  <c r="Z850" i="1"/>
  <c r="Z822" i="1"/>
  <c r="Z981" i="1"/>
  <c r="Z808" i="1"/>
  <c r="Z699" i="1"/>
  <c r="Z595" i="1"/>
  <c r="Z402" i="1"/>
  <c r="Z1179" i="1"/>
  <c r="Z879" i="1"/>
  <c r="Z738" i="1"/>
  <c r="Z695" i="1"/>
  <c r="Z667" i="1"/>
  <c r="Z654" i="1"/>
  <c r="Z617" i="1"/>
  <c r="Z590" i="1"/>
  <c r="Z552" i="1"/>
  <c r="Z68" i="1"/>
  <c r="Z1339" i="1"/>
  <c r="Z887" i="1"/>
  <c r="Z1178" i="1"/>
  <c r="Z974" i="1"/>
  <c r="Z954" i="1"/>
  <c r="Z919" i="1"/>
  <c r="Z911" i="1"/>
  <c r="Z723" i="1"/>
  <c r="Z496" i="1"/>
  <c r="Z490" i="1"/>
  <c r="Z478" i="1"/>
  <c r="Z491" i="1"/>
  <c r="Z889" i="1"/>
  <c r="Z888" i="1"/>
  <c r="Z804" i="1"/>
  <c r="Z775" i="1"/>
  <c r="Z400" i="1"/>
  <c r="Z361" i="1"/>
  <c r="Z800" i="1"/>
  <c r="Z1417" i="1"/>
  <c r="Z1395" i="1"/>
  <c r="Z1373" i="1"/>
  <c r="Z1164" i="1"/>
  <c r="Z1103" i="1"/>
  <c r="Z1089" i="1"/>
  <c r="Z964" i="1"/>
  <c r="Z698" i="1"/>
  <c r="Z530" i="1"/>
  <c r="Z406" i="1"/>
  <c r="Z85" i="1"/>
  <c r="Z166" i="1"/>
  <c r="Z43" i="1"/>
  <c r="Z189" i="1"/>
  <c r="Z114" i="1"/>
  <c r="Z71" i="1"/>
  <c r="Z58" i="1"/>
  <c r="Z9" i="1"/>
  <c r="Z4" i="1"/>
  <c r="Z230" i="1"/>
  <c r="Z196" i="1"/>
  <c r="Z109" i="1"/>
  <c r="Z192" i="1"/>
  <c r="Z111" i="1"/>
  <c r="Z208" i="1"/>
  <c r="Z235" i="1"/>
  <c r="Z123" i="1"/>
  <c r="Z119" i="1"/>
  <c r="Z13" i="1"/>
  <c r="Z156" i="1"/>
  <c r="Z112" i="1"/>
  <c r="Z197" i="1"/>
  <c r="Z106" i="1"/>
  <c r="Z278" i="1"/>
  <c r="Z244" i="1"/>
  <c r="Z179" i="1"/>
  <c r="Z207" i="1"/>
  <c r="Z281" i="1"/>
  <c r="Z259" i="1"/>
  <c r="Z257" i="1"/>
  <c r="Z250" i="1"/>
  <c r="Z247" i="1"/>
  <c r="Z241" i="1"/>
  <c r="Z95" i="1"/>
  <c r="Z100" i="1"/>
  <c r="Z176" i="1"/>
  <c r="Z169" i="1"/>
  <c r="Z229" i="1"/>
  <c r="Z155" i="1"/>
  <c r="Z76" i="1"/>
  <c r="Z102" i="1"/>
  <c r="Z96" i="1"/>
  <c r="Z25" i="1"/>
  <c r="Z62" i="1"/>
  <c r="Z185" i="1"/>
  <c r="Z152" i="1"/>
  <c r="Z126" i="1"/>
  <c r="Z52" i="1"/>
  <c r="Z28" i="1"/>
  <c r="Z89" i="1"/>
  <c r="Z220" i="1"/>
  <c r="Z168" i="1"/>
  <c r="Z83" i="1"/>
  <c r="Z54" i="1"/>
  <c r="Z145" i="1"/>
  <c r="Z51" i="1"/>
  <c r="Z261" i="1"/>
  <c r="Z253" i="1"/>
  <c r="Z231" i="1"/>
  <c r="Z212" i="1"/>
  <c r="Z204" i="1"/>
  <c r="Z141" i="1"/>
  <c r="Z61" i="1"/>
  <c r="Z163" i="1"/>
  <c r="Z283" i="1"/>
  <c r="Z276" i="1"/>
  <c r="Z270" i="1"/>
  <c r="Z269" i="1"/>
  <c r="Z262" i="1"/>
  <c r="Z260" i="1"/>
  <c r="Z249" i="1"/>
  <c r="Z248" i="1"/>
  <c r="Z233" i="1"/>
  <c r="Z227" i="1"/>
  <c r="Z226" i="1"/>
  <c r="Z218" i="1"/>
  <c r="Z209" i="1"/>
  <c r="Z195" i="1"/>
  <c r="Z190" i="1"/>
  <c r="Z146" i="1"/>
  <c r="Z130" i="1"/>
  <c r="Z75" i="1"/>
  <c r="Z584" i="1"/>
  <c r="Z583" i="1"/>
  <c r="Z487" i="1"/>
  <c r="Z1367" i="1"/>
  <c r="Z1126" i="1"/>
  <c r="Z803" i="1"/>
  <c r="Z586" i="1"/>
  <c r="Z476" i="1"/>
  <c r="Z643" i="1"/>
  <c r="Z472" i="1"/>
  <c r="Z853" i="1"/>
  <c r="Z518" i="1"/>
  <c r="Z628" i="1"/>
  <c r="Z404" i="1"/>
  <c r="Z485" i="1"/>
  <c r="Z973" i="1"/>
  <c r="Z727" i="1"/>
  <c r="Z971" i="1"/>
  <c r="Z642" i="1"/>
  <c r="Z1425" i="1"/>
  <c r="Z1250" i="1"/>
  <c r="Z1088" i="1"/>
  <c r="Z635" i="1"/>
  <c r="Z1368" i="1"/>
  <c r="Z917" i="1"/>
  <c r="Z641" i="1"/>
  <c r="Z529" i="1"/>
  <c r="Z1173" i="1"/>
  <c r="Z949" i="1"/>
  <c r="Z1348" i="1"/>
  <c r="Z1094" i="1"/>
  <c r="Z441" i="1"/>
  <c r="Z1053" i="1"/>
  <c r="Z883" i="1"/>
  <c r="Z717" i="1"/>
  <c r="Z1214" i="1"/>
  <c r="Z1431" i="1"/>
  <c r="Z1419" i="1"/>
  <c r="Z1366" i="1"/>
  <c r="Z1124" i="1"/>
  <c r="Z1090" i="1"/>
  <c r="Z1021" i="1"/>
  <c r="Z941" i="1"/>
  <c r="Z872" i="1"/>
  <c r="Z1030" i="1"/>
  <c r="Z1008" i="1"/>
  <c r="Z408" i="1"/>
  <c r="Z1043" i="1"/>
  <c r="Z1042" i="1"/>
  <c r="Z1033" i="1"/>
  <c r="Z1017" i="1"/>
  <c r="Z1007" i="1"/>
  <c r="Z1005" i="1"/>
  <c r="Z471" i="1"/>
  <c r="Z1137" i="1"/>
  <c r="Z264" i="1"/>
  <c r="Z246" i="1"/>
  <c r="Z224" i="1"/>
  <c r="Z219" i="1"/>
  <c r="Z206" i="1"/>
  <c r="Z202" i="1"/>
  <c r="Z186" i="1"/>
  <c r="Z135" i="1"/>
  <c r="Z98" i="1"/>
  <c r="Z280" i="1"/>
  <c r="Z1037" i="1"/>
  <c r="Z1031" i="1"/>
  <c r="Z898" i="1"/>
  <c r="Z894" i="1"/>
  <c r="Z357" i="1"/>
  <c r="Z1038" i="1"/>
  <c r="Z1014" i="1"/>
  <c r="Z1011" i="1"/>
  <c r="Z1009" i="1"/>
  <c r="Z392" i="1"/>
  <c r="Z391" i="1"/>
  <c r="Z210" i="1"/>
  <c r="Z1023" i="1"/>
  <c r="Z225" i="1"/>
  <c r="Z243" i="1"/>
  <c r="Z175" i="1"/>
  <c r="Z24" i="1"/>
  <c r="Z1117" i="1"/>
  <c r="Z1146" i="1"/>
  <c r="Z311" i="1"/>
  <c r="Z470" i="1"/>
  <c r="Z73" i="1"/>
  <c r="Z164" i="1"/>
  <c r="Z237" i="1"/>
  <c r="Z1027" i="1"/>
  <c r="Z381" i="1"/>
  <c r="Z1003" i="1"/>
  <c r="Z999" i="1"/>
  <c r="Z113" i="1"/>
  <c r="Z108" i="1"/>
  <c r="Z245" i="1"/>
  <c r="Z222" i="1"/>
  <c r="Z198" i="1"/>
  <c r="Z172" i="1"/>
  <c r="Z142" i="1"/>
  <c r="Z136" i="1"/>
  <c r="Z60" i="1"/>
  <c r="Z18" i="1"/>
  <c r="Z1264" i="1"/>
  <c r="Z1226" i="1"/>
  <c r="Z1202" i="1"/>
  <c r="Z989" i="1"/>
  <c r="Z912" i="1"/>
  <c r="Z481" i="1"/>
  <c r="Z1229" i="1"/>
  <c r="Z1131" i="1"/>
  <c r="Z1080" i="1"/>
  <c r="Z399" i="1"/>
  <c r="Z1333" i="1"/>
  <c r="Z996" i="1"/>
  <c r="Z838" i="1"/>
  <c r="Z494" i="1"/>
  <c r="Z1204" i="1"/>
  <c r="Z525" i="1"/>
  <c r="Z877" i="1"/>
  <c r="Z623" i="1"/>
  <c r="Z397" i="1"/>
  <c r="Z1293" i="1"/>
  <c r="Z710" i="1"/>
  <c r="Z1247" i="1"/>
  <c r="Z1106" i="1"/>
  <c r="Z520" i="1"/>
  <c r="Z1130" i="1"/>
  <c r="Z1399" i="1"/>
  <c r="Z734" i="1"/>
  <c r="Z555" i="1"/>
  <c r="Z1285" i="1"/>
  <c r="Z1110" i="1"/>
  <c r="Z920" i="1"/>
  <c r="Z706" i="1"/>
  <c r="Z473" i="1"/>
  <c r="Z1236" i="1"/>
  <c r="Z549" i="1"/>
  <c r="Z430" i="1"/>
  <c r="Z1384" i="1"/>
  <c r="Z994" i="1"/>
  <c r="Z1107" i="1"/>
  <c r="Z1138" i="1"/>
  <c r="Z813" i="1"/>
  <c r="Z596" i="1"/>
  <c r="Z733" i="1"/>
  <c r="Z1329" i="1"/>
  <c r="Z1280" i="1"/>
  <c r="Z1322" i="1"/>
  <c r="Z963" i="1"/>
  <c r="Z809" i="1"/>
  <c r="Z707" i="1"/>
  <c r="Z603" i="1"/>
  <c r="Z602" i="1"/>
  <c r="Z935" i="1"/>
  <c r="Z705" i="1"/>
  <c r="Z615" i="1"/>
  <c r="Z418" i="1"/>
  <c r="Z415" i="1"/>
  <c r="Z1102" i="1"/>
  <c r="Z515" i="1"/>
  <c r="Z338" i="1"/>
  <c r="Z546" i="1"/>
  <c r="Z791" i="1"/>
  <c r="Z1181" i="1"/>
  <c r="Z1074" i="1"/>
  <c r="Z1057" i="1"/>
  <c r="Z1154" i="1"/>
  <c r="Z737" i="1"/>
  <c r="Z1456" i="1"/>
  <c r="Z1354" i="1"/>
  <c r="Z1351" i="1"/>
  <c r="Z1347" i="1"/>
  <c r="Z1340" i="1"/>
  <c r="Z1222" i="1"/>
  <c r="Z1193" i="1"/>
  <c r="Z1148" i="1"/>
  <c r="Z1115" i="1"/>
  <c r="Z1095" i="1"/>
  <c r="Z1056" i="1"/>
  <c r="Z952" i="1"/>
  <c r="Z944" i="1"/>
  <c r="Z863" i="1"/>
  <c r="Z790" i="1"/>
  <c r="Z764" i="1"/>
  <c r="Z753" i="1"/>
  <c r="Z725" i="1"/>
  <c r="Z645" i="1"/>
  <c r="Z636" i="1"/>
  <c r="Z633" i="1"/>
  <c r="Z631" i="1"/>
  <c r="Z559" i="1"/>
  <c r="Z528" i="1"/>
  <c r="Z455" i="1"/>
  <c r="Z437" i="1"/>
  <c r="Z433" i="1"/>
  <c r="Z53" i="1"/>
  <c r="Z1097" i="1"/>
  <c r="Z1435" i="1"/>
  <c r="Z688" i="1"/>
  <c r="Z453" i="1"/>
  <c r="Z1196" i="1"/>
  <c r="Z599" i="1"/>
  <c r="Z531" i="1"/>
  <c r="Z439" i="1"/>
  <c r="Z1342" i="1"/>
  <c r="Z730" i="1"/>
  <c r="Z1211" i="1"/>
  <c r="Z747" i="1"/>
  <c r="Z716" i="1"/>
  <c r="Z687" i="1"/>
  <c r="Z626" i="1"/>
  <c r="Z714" i="1"/>
  <c r="Z463" i="1"/>
  <c r="Z1328" i="1"/>
  <c r="Z1438" i="1"/>
  <c r="Z1424" i="1"/>
  <c r="Z1420" i="1"/>
  <c r="Z1292" i="1"/>
  <c r="Z1276" i="1"/>
  <c r="Z1272" i="1"/>
  <c r="Z1263" i="1"/>
  <c r="Z1249" i="1"/>
  <c r="Z1210" i="1"/>
  <c r="Z801" i="1"/>
  <c r="Z794" i="1"/>
  <c r="Z788" i="1"/>
  <c r="Z786" i="1"/>
  <c r="Z782" i="1"/>
  <c r="Z771" i="1"/>
  <c r="Z762" i="1"/>
  <c r="Z740" i="1"/>
  <c r="Z651" i="1"/>
  <c r="Z592" i="1"/>
  <c r="Z299" i="1"/>
  <c r="Z173" i="1"/>
  <c r="Z78" i="1"/>
  <c r="Z366" i="1"/>
  <c r="Z792" i="1"/>
  <c r="Z768" i="1"/>
  <c r="Z537" i="1"/>
  <c r="Z545" i="1"/>
  <c r="Z648" i="1"/>
  <c r="Z45" i="1"/>
  <c r="Z307" i="1"/>
  <c r="Z1006" i="1"/>
  <c r="Z377" i="1"/>
  <c r="Z363" i="1"/>
  <c r="Z375" i="1"/>
  <c r="Z1036" i="1"/>
  <c r="Z1020" i="1"/>
  <c r="Z1001" i="1"/>
  <c r="Z689" i="1"/>
  <c r="Z573" i="1"/>
  <c r="Z370" i="1"/>
  <c r="Z358" i="1"/>
  <c r="Z343" i="1"/>
  <c r="Z333" i="1"/>
  <c r="Z321" i="1"/>
  <c r="Z313" i="1"/>
  <c r="Z290" i="1"/>
  <c r="Z286" i="1"/>
  <c r="Z268" i="1"/>
  <c r="Z90" i="1"/>
  <c r="C6" i="3" l="1"/>
  <c r="C21" i="3"/>
  <c r="B30" i="3"/>
  <c r="C10" i="3"/>
  <c r="C23" i="3"/>
  <c r="C19" i="3"/>
  <c r="C12" i="3"/>
  <c r="C24" i="3"/>
  <c r="C14" i="3"/>
  <c r="C15" i="3"/>
  <c r="C26" i="3"/>
  <c r="C16" i="3"/>
  <c r="C27" i="3"/>
  <c r="C2" i="3"/>
  <c r="C17" i="3"/>
  <c r="C28" i="3"/>
  <c r="C9" i="3"/>
  <c r="C30" i="3" l="1"/>
  <c r="C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5" authorId="0" shapeId="0" xr:uid="{00000000-0006-0000-0000-000001000000}">
      <text>
        <r>
          <rPr>
            <sz val="11"/>
            <color rgb="FF000000"/>
            <rFont val="Arial"/>
            <family val="2"/>
          </rPr>
          <t xml:space="preserve">tschwand:
</t>
        </r>
        <r>
          <rPr>
            <sz val="11"/>
            <color rgb="FF000000"/>
            <rFont val="Arial"/>
            <family val="2"/>
          </rPr>
          <t>was BDM 57711503</t>
        </r>
      </text>
    </comment>
    <comment ref="C81" authorId="0" shapeId="0" xr:uid="{00000000-0006-0000-0000-000002000000}">
      <text>
        <r>
          <rPr>
            <sz val="11"/>
            <color theme="1"/>
            <rFont val="Arial"/>
            <family val="2"/>
          </rPr>
          <t>tschwand:
was BDM 57711503</t>
        </r>
      </text>
    </comment>
    <comment ref="C107" authorId="0" shapeId="0" xr:uid="{00000000-0006-0000-0000-000003000000}">
      <text>
        <r>
          <rPr>
            <sz val="11"/>
            <color theme="1"/>
            <rFont val="Arial"/>
            <family val="2"/>
          </rPr>
          <t>tschwand:
was BDM 57711503</t>
        </r>
      </text>
    </comment>
    <comment ref="C116" authorId="0" shapeId="0" xr:uid="{00000000-0006-0000-0000-000004000000}">
      <text>
        <r>
          <rPr>
            <sz val="11"/>
            <color theme="1"/>
            <rFont val="Arial"/>
            <family val="2"/>
          </rPr>
          <t>tschwand:
was BDM 57711503</t>
        </r>
      </text>
    </comment>
    <comment ref="C147" authorId="0" shapeId="0" xr:uid="{00000000-0006-0000-0000-000005000000}">
      <text>
        <r>
          <rPr>
            <sz val="11"/>
            <color theme="1"/>
            <rFont val="Arial"/>
            <family val="2"/>
          </rPr>
          <t>tschwand:
was BDM 57711503</t>
        </r>
      </text>
    </comment>
    <comment ref="C149" authorId="0" shapeId="0" xr:uid="{00000000-0006-0000-0000-000006000000}">
      <text>
        <r>
          <rPr>
            <sz val="11"/>
            <color theme="1"/>
            <rFont val="Arial"/>
            <family val="2"/>
          </rPr>
          <t>tschwand:
was BDM 57711503</t>
        </r>
      </text>
    </comment>
    <comment ref="C159" authorId="0" shapeId="0" xr:uid="{00000000-0006-0000-0000-000007000000}">
      <text>
        <r>
          <rPr>
            <sz val="11"/>
            <color theme="1"/>
            <rFont val="Arial"/>
            <family val="2"/>
          </rPr>
          <t>tschwand:
was BDM 57711503</t>
        </r>
      </text>
    </comment>
    <comment ref="C193" authorId="0" shapeId="0" xr:uid="{00000000-0006-0000-0000-000008000000}">
      <text>
        <r>
          <rPr>
            <sz val="11"/>
            <color theme="1"/>
            <rFont val="Arial"/>
            <family val="2"/>
          </rPr>
          <t>tschwand:
was BDM 57711503</t>
        </r>
      </text>
    </comment>
  </commentList>
</comments>
</file>

<file path=xl/sharedStrings.xml><?xml version="1.0" encoding="utf-8"?>
<sst xmlns="http://schemas.openxmlformats.org/spreadsheetml/2006/main" count="10878" uniqueCount="4303">
  <si>
    <t>1</t>
  </si>
  <si>
    <t>updated tube typos and added corresponding coordinates</t>
  </si>
  <si>
    <t>Identified</t>
  </si>
  <si>
    <t>9990307</t>
  </si>
  <si>
    <t>Total number of Myrmica</t>
  </si>
  <si>
    <t>9990397</t>
  </si>
  <si>
    <t>Tube typo; 9990397 in GIS</t>
  </si>
  <si>
    <t>9990393</t>
  </si>
  <si>
    <t>9990093</t>
  </si>
  <si>
    <t>Tube typo; 9990093 in GIS</t>
  </si>
  <si>
    <t>9990742</t>
  </si>
  <si>
    <t>9990747</t>
  </si>
  <si>
    <t>Tube typo; 9990747 in GIS</t>
  </si>
  <si>
    <t>9991457</t>
  </si>
  <si>
    <t>Tube typo; 9991457 in GIS</t>
  </si>
  <si>
    <t>BDM</t>
  </si>
  <si>
    <t>9991724</t>
  </si>
  <si>
    <t>Tube typo; GIS was incorrect (9997124)</t>
  </si>
  <si>
    <t>double numbers</t>
  </si>
  <si>
    <t>PLOT</t>
  </si>
  <si>
    <t>9991945</t>
  </si>
  <si>
    <t>9990517</t>
  </si>
  <si>
    <t>CATALOGUENUMBER</t>
  </si>
  <si>
    <t xml:space="preserve">Lasius </t>
  </si>
  <si>
    <t>NUMBERWORKERS</t>
  </si>
  <si>
    <t>NUMBERQUEENS</t>
  </si>
  <si>
    <t>NUMBERMALES</t>
  </si>
  <si>
    <t>NUMBERLARVAE</t>
  </si>
  <si>
    <t>NUMBERCOCOONS</t>
  </si>
  <si>
    <t>IDENTIFIER</t>
  </si>
  <si>
    <t>GENUSID</t>
  </si>
  <si>
    <t>SPECISID</t>
  </si>
  <si>
    <t>DATEIDENTIFICATION</t>
  </si>
  <si>
    <t>CONFIRMEDID</t>
  </si>
  <si>
    <t>SPECIESIDFINAL</t>
  </si>
  <si>
    <t>COMMENTS</t>
  </si>
  <si>
    <t>BARCODELABEL</t>
  </si>
  <si>
    <t>PREPARATION</t>
  </si>
  <si>
    <t>SPECIFICAUTHOROFRECORD</t>
  </si>
  <si>
    <t>SPECIFYEVENT</t>
  </si>
  <si>
    <t>PROJECT</t>
  </si>
  <si>
    <t>Temnothorax</t>
  </si>
  <si>
    <t>DIGITIZEDBY</t>
  </si>
  <si>
    <t>DIGITIZEDDATE</t>
  </si>
  <si>
    <t>identified</t>
  </si>
  <si>
    <t>Leptothorax</t>
  </si>
  <si>
    <t>194</t>
  </si>
  <si>
    <t>9990088</t>
  </si>
  <si>
    <t>10</t>
  </si>
  <si>
    <t>Salata</t>
  </si>
  <si>
    <t>Lasius</t>
  </si>
  <si>
    <t>Lasi_flav</t>
  </si>
  <si>
    <t>Tapinoma</t>
  </si>
  <si>
    <t>216</t>
  </si>
  <si>
    <t>230100</t>
  </si>
  <si>
    <t>9990270</t>
  </si>
  <si>
    <t>205</t>
  </si>
  <si>
    <t>Myrmica</t>
  </si>
  <si>
    <t>bibikoffi</t>
  </si>
  <si>
    <t>9990288</t>
  </si>
  <si>
    <t>Coptoformica</t>
  </si>
  <si>
    <t>Formica</t>
  </si>
  <si>
    <t>Myrm_bibi</t>
  </si>
  <si>
    <t>gallienii</t>
  </si>
  <si>
    <t>212</t>
  </si>
  <si>
    <t>9990292</t>
  </si>
  <si>
    <t>Myrm_gall</t>
  </si>
  <si>
    <t>hellenica</t>
  </si>
  <si>
    <t>Myrm_hell</t>
  </si>
  <si>
    <t>215</t>
  </si>
  <si>
    <t>karavajevi</t>
  </si>
  <si>
    <t>9990315</t>
  </si>
  <si>
    <t>Myrm_kara</t>
  </si>
  <si>
    <t>Serviformica</t>
  </si>
  <si>
    <t>lobicornis</t>
  </si>
  <si>
    <t>208</t>
  </si>
  <si>
    <t>9990323</t>
  </si>
  <si>
    <t>Myrm_lobi</t>
  </si>
  <si>
    <t>Formica SS</t>
  </si>
  <si>
    <t>lobulicornis</t>
  </si>
  <si>
    <t>214</t>
  </si>
  <si>
    <t>9990335</t>
  </si>
  <si>
    <t>Myrm_lobu</t>
  </si>
  <si>
    <t>lonae</t>
  </si>
  <si>
    <t>210</t>
  </si>
  <si>
    <t>9990346</t>
  </si>
  <si>
    <t>Myrm_lona</t>
  </si>
  <si>
    <t>myrmicoxena</t>
  </si>
  <si>
    <t>Camponotus</t>
  </si>
  <si>
    <t>206</t>
  </si>
  <si>
    <t>Myrm_myrm</t>
  </si>
  <si>
    <t>9990361</t>
  </si>
  <si>
    <t>rubra</t>
  </si>
  <si>
    <t>211</t>
  </si>
  <si>
    <t>Myrm_rubr</t>
  </si>
  <si>
    <t>9990373</t>
  </si>
  <si>
    <t>Tetramorium</t>
  </si>
  <si>
    <t>ruginodis</t>
  </si>
  <si>
    <t>207</t>
  </si>
  <si>
    <t>Myrm_rugi</t>
  </si>
  <si>
    <t>9990768</t>
  </si>
  <si>
    <t>rugulosa</t>
  </si>
  <si>
    <t>Myrm_rugu</t>
  </si>
  <si>
    <t>204</t>
  </si>
  <si>
    <t>9990960</t>
  </si>
  <si>
    <t>Manica rubida</t>
  </si>
  <si>
    <t>sabuleti</t>
  </si>
  <si>
    <t>Myrm_sabu</t>
  </si>
  <si>
    <t>213</t>
  </si>
  <si>
    <t>9991538</t>
  </si>
  <si>
    <t>salina</t>
  </si>
  <si>
    <t>Solenopsis fugax</t>
  </si>
  <si>
    <t>Myrm_sali</t>
  </si>
  <si>
    <t>217</t>
  </si>
  <si>
    <t>9991558</t>
  </si>
  <si>
    <t>scabrinodis</t>
  </si>
  <si>
    <t>Formicoxenus</t>
  </si>
  <si>
    <t>Myrm_scab</t>
  </si>
  <si>
    <t>209</t>
  </si>
  <si>
    <t>9991575</t>
  </si>
  <si>
    <t>schencki</t>
  </si>
  <si>
    <t>Myrm_sche</t>
  </si>
  <si>
    <t>Aphaenogaster</t>
  </si>
  <si>
    <t>specioides</t>
  </si>
  <si>
    <t>196</t>
  </si>
  <si>
    <t>230104</t>
  </si>
  <si>
    <t>9990378</t>
  </si>
  <si>
    <t>Myrm_spec</t>
  </si>
  <si>
    <t>sulcinodis</t>
  </si>
  <si>
    <t>Galkowski</t>
  </si>
  <si>
    <t>Myrm_sulc</t>
  </si>
  <si>
    <t>Myrmecina</t>
  </si>
  <si>
    <t>vandeli</t>
  </si>
  <si>
    <t>Myrm_vand</t>
  </si>
  <si>
    <t>199</t>
  </si>
  <si>
    <t>230108</t>
  </si>
  <si>
    <t>9990366</t>
  </si>
  <si>
    <t>Colobopsis</t>
  </si>
  <si>
    <t>TS</t>
  </si>
  <si>
    <t>Form_lema</t>
  </si>
  <si>
    <t>2019</t>
  </si>
  <si>
    <t>197</t>
  </si>
  <si>
    <t>9990380</t>
  </si>
  <si>
    <t>aquilonia</t>
  </si>
  <si>
    <t>Form_aqui</t>
  </si>
  <si>
    <t>198</t>
  </si>
  <si>
    <t>bruni</t>
  </si>
  <si>
    <t>9991543</t>
  </si>
  <si>
    <t>Form_brun</t>
  </si>
  <si>
    <t>cinerea</t>
  </si>
  <si>
    <t>201</t>
  </si>
  <si>
    <t>230110</t>
  </si>
  <si>
    <t>9990309</t>
  </si>
  <si>
    <t>Form_cine</t>
  </si>
  <si>
    <t>clara</t>
  </si>
  <si>
    <t>203</t>
  </si>
  <si>
    <t>230111</t>
  </si>
  <si>
    <t>9990042</t>
  </si>
  <si>
    <t>Form_clar</t>
  </si>
  <si>
    <t>cunicularia</t>
  </si>
  <si>
    <t>202</t>
  </si>
  <si>
    <t>9990915</t>
  </si>
  <si>
    <t>Form_cuni</t>
  </si>
  <si>
    <t>Form_lugubris/paralugubris</t>
  </si>
  <si>
    <t>exsecta</t>
  </si>
  <si>
    <t>Form_exse</t>
  </si>
  <si>
    <t>195</t>
  </si>
  <si>
    <t>230112</t>
  </si>
  <si>
    <t>9990733</t>
  </si>
  <si>
    <t>foreli</t>
  </si>
  <si>
    <t>Form_fore</t>
  </si>
  <si>
    <t>220</t>
  </si>
  <si>
    <t>230503</t>
  </si>
  <si>
    <t>9990720</t>
  </si>
  <si>
    <t>forsslundi</t>
  </si>
  <si>
    <t>Form_fors</t>
  </si>
  <si>
    <t>could also be a completely black cunicularia</t>
  </si>
  <si>
    <t>fusca</t>
  </si>
  <si>
    <t>219</t>
  </si>
  <si>
    <t>9991113</t>
  </si>
  <si>
    <t>2</t>
  </si>
  <si>
    <t>fusca/lemani</t>
  </si>
  <si>
    <t>Form_fusca</t>
  </si>
  <si>
    <t>218</t>
  </si>
  <si>
    <t>9991140</t>
  </si>
  <si>
    <t>fuscocinerea</t>
  </si>
  <si>
    <t>Lept_acer</t>
  </si>
  <si>
    <t>Form_fusco</t>
  </si>
  <si>
    <t>200</t>
  </si>
  <si>
    <t>gagates</t>
  </si>
  <si>
    <t>231301</t>
  </si>
  <si>
    <t>9990369</t>
  </si>
  <si>
    <t>Form_gaga</t>
  </si>
  <si>
    <t>lemani</t>
  </si>
  <si>
    <t>901</t>
  </si>
  <si>
    <t>497142</t>
  </si>
  <si>
    <t>390100</t>
  </si>
  <si>
    <t>9990076</t>
  </si>
  <si>
    <t>lugubris</t>
  </si>
  <si>
    <t>887</t>
  </si>
  <si>
    <t>9990172</t>
  </si>
  <si>
    <t>Form_lugu</t>
  </si>
  <si>
    <t>paralugubris</t>
  </si>
  <si>
    <t>Form_para</t>
  </si>
  <si>
    <t>885</t>
  </si>
  <si>
    <t>9990301</t>
  </si>
  <si>
    <t>picea</t>
  </si>
  <si>
    <t>Form_pice</t>
  </si>
  <si>
    <t>880</t>
  </si>
  <si>
    <t>9990790</t>
  </si>
  <si>
    <t>polyctena</t>
  </si>
  <si>
    <t>Form_poly</t>
  </si>
  <si>
    <t>pratensis</t>
  </si>
  <si>
    <t>895</t>
  </si>
  <si>
    <t>9990918</t>
  </si>
  <si>
    <t>Form_prat</t>
  </si>
  <si>
    <t>pressilabris</t>
  </si>
  <si>
    <t>889</t>
  </si>
  <si>
    <t>9991080</t>
  </si>
  <si>
    <t>Form_pres</t>
  </si>
  <si>
    <t>rufa</t>
  </si>
  <si>
    <t>Form_rufa</t>
  </si>
  <si>
    <t>886</t>
  </si>
  <si>
    <t>rufibarbis</t>
  </si>
  <si>
    <t>9991106</t>
  </si>
  <si>
    <t>Form_rufi</t>
  </si>
  <si>
    <t>sanguinea</t>
  </si>
  <si>
    <t>Form_sang</t>
  </si>
  <si>
    <t>892</t>
  </si>
  <si>
    <t>9991116</t>
  </si>
  <si>
    <t>selysi</t>
  </si>
  <si>
    <t>Form_sely</t>
  </si>
  <si>
    <t>truncorum</t>
  </si>
  <si>
    <t>890</t>
  </si>
  <si>
    <t>9991127</t>
  </si>
  <si>
    <t>Form_trun</t>
  </si>
  <si>
    <t>897</t>
  </si>
  <si>
    <t>uralensis</t>
  </si>
  <si>
    <t>9991132</t>
  </si>
  <si>
    <t>Form_ural</t>
  </si>
  <si>
    <t>900</t>
  </si>
  <si>
    <t>9991135</t>
  </si>
  <si>
    <t>893</t>
  </si>
  <si>
    <t>9991143</t>
  </si>
  <si>
    <t>alienus</t>
  </si>
  <si>
    <t>Lasi_alie</t>
  </si>
  <si>
    <t>899</t>
  </si>
  <si>
    <t>9991150</t>
  </si>
  <si>
    <t>bicornis</t>
  </si>
  <si>
    <t>Lasi_bico</t>
  </si>
  <si>
    <t>896</t>
  </si>
  <si>
    <t>brunneus</t>
  </si>
  <si>
    <t>9991922</t>
  </si>
  <si>
    <t>Lasi_brun</t>
  </si>
  <si>
    <t>carniolicus</t>
  </si>
  <si>
    <t>883</t>
  </si>
  <si>
    <t>9992128</t>
  </si>
  <si>
    <t>Lasi_carn</t>
  </si>
  <si>
    <t>citrinus</t>
  </si>
  <si>
    <t>898</t>
  </si>
  <si>
    <t>Lasi_citr</t>
  </si>
  <si>
    <t>9992155</t>
  </si>
  <si>
    <t>distinguendus</t>
  </si>
  <si>
    <t>884</t>
  </si>
  <si>
    <t>Lasi_dist</t>
  </si>
  <si>
    <t>9992313</t>
  </si>
  <si>
    <t>emarginatus</t>
  </si>
  <si>
    <t>Lasi_emar</t>
  </si>
  <si>
    <t>882</t>
  </si>
  <si>
    <t>9992322</t>
  </si>
  <si>
    <t>flavus</t>
  </si>
  <si>
    <t>fuliginosus</t>
  </si>
  <si>
    <t>891</t>
  </si>
  <si>
    <t>9992343</t>
  </si>
  <si>
    <t>Lasi_fuli</t>
  </si>
  <si>
    <t>jensi</t>
  </si>
  <si>
    <t>881</t>
  </si>
  <si>
    <t>9993113</t>
  </si>
  <si>
    <t>Lasi_jens</t>
  </si>
  <si>
    <t>meridionalis</t>
  </si>
  <si>
    <t>894</t>
  </si>
  <si>
    <t>Lasi_meri</t>
  </si>
  <si>
    <t>9993117</t>
  </si>
  <si>
    <t>mixtus</t>
  </si>
  <si>
    <t>888</t>
  </si>
  <si>
    <t>Lasi_mixt</t>
  </si>
  <si>
    <t>9993281</t>
  </si>
  <si>
    <t>myops</t>
  </si>
  <si>
    <t>Lasi_myop</t>
  </si>
  <si>
    <t>902</t>
  </si>
  <si>
    <t>390101</t>
  </si>
  <si>
    <t>9992694</t>
  </si>
  <si>
    <t>neglectus</t>
  </si>
  <si>
    <t>Lasi_negl</t>
  </si>
  <si>
    <t>niger</t>
  </si>
  <si>
    <t>10/27/2019</t>
  </si>
  <si>
    <t>Lasi_nige</t>
  </si>
  <si>
    <t>864</t>
  </si>
  <si>
    <t>390102</t>
  </si>
  <si>
    <t>9990566</t>
  </si>
  <si>
    <t>paralienus</t>
  </si>
  <si>
    <t>but some individuals with very few hairs on propo</t>
  </si>
  <si>
    <t>Lasi_para</t>
  </si>
  <si>
    <t>907</t>
  </si>
  <si>
    <t>platythorax</t>
  </si>
  <si>
    <t>390106</t>
  </si>
  <si>
    <t>9990996</t>
  </si>
  <si>
    <t>Lasi_plat</t>
  </si>
  <si>
    <t>870</t>
  </si>
  <si>
    <t>390107</t>
  </si>
  <si>
    <t>psammophilus</t>
  </si>
  <si>
    <t>9990885</t>
  </si>
  <si>
    <t>Lasi_psam</t>
  </si>
  <si>
    <t>867</t>
  </si>
  <si>
    <t>reginae</t>
  </si>
  <si>
    <t>9990958</t>
  </si>
  <si>
    <t>Lasi_regi</t>
  </si>
  <si>
    <t>869</t>
  </si>
  <si>
    <t>sabularum</t>
  </si>
  <si>
    <t>9990999</t>
  </si>
  <si>
    <t>Lasi_sabu</t>
  </si>
  <si>
    <t>umbratus</t>
  </si>
  <si>
    <t>866</t>
  </si>
  <si>
    <t>9991089</t>
  </si>
  <si>
    <t>Lasi_umbr</t>
  </si>
  <si>
    <t>868</t>
  </si>
  <si>
    <t>9991928</t>
  </si>
  <si>
    <t>912</t>
  </si>
  <si>
    <t>390108</t>
  </si>
  <si>
    <t>9991066</t>
  </si>
  <si>
    <t>15</t>
  </si>
  <si>
    <t>acervorum</t>
  </si>
  <si>
    <t>913</t>
  </si>
  <si>
    <t>goesswaldi</t>
  </si>
  <si>
    <t>9992717</t>
  </si>
  <si>
    <t>3</t>
  </si>
  <si>
    <t>Lept_goes</t>
  </si>
  <si>
    <t>835</t>
  </si>
  <si>
    <t>gredleri</t>
  </si>
  <si>
    <t>390109</t>
  </si>
  <si>
    <t>9990523</t>
  </si>
  <si>
    <t>Lept_gred</t>
  </si>
  <si>
    <t>873</t>
  </si>
  <si>
    <t>390110</t>
  </si>
  <si>
    <t>kutteri</t>
  </si>
  <si>
    <t>9990711</t>
  </si>
  <si>
    <t>Lept_kutt</t>
  </si>
  <si>
    <t>muscorum</t>
  </si>
  <si>
    <t>874</t>
  </si>
  <si>
    <t>9990806</t>
  </si>
  <si>
    <t>Lept_musc</t>
  </si>
  <si>
    <t>pacis</t>
  </si>
  <si>
    <t>875</t>
  </si>
  <si>
    <t>9991902</t>
  </si>
  <si>
    <t>Lept_paci</t>
  </si>
  <si>
    <t>878</t>
  </si>
  <si>
    <t>390400</t>
  </si>
  <si>
    <t>9990555</t>
  </si>
  <si>
    <t>877</t>
  </si>
  <si>
    <t>9990959</t>
  </si>
  <si>
    <t>affinis</t>
  </si>
  <si>
    <t>Temn_affi</t>
  </si>
  <si>
    <t>876</t>
  </si>
  <si>
    <t>390901</t>
  </si>
  <si>
    <t>9993277</t>
  </si>
  <si>
    <t>albipennis</t>
  </si>
  <si>
    <t>Temn_albi</t>
  </si>
  <si>
    <t>865</t>
  </si>
  <si>
    <t>391101</t>
  </si>
  <si>
    <t>9991697</t>
  </si>
  <si>
    <t>arcanus</t>
  </si>
  <si>
    <t>Temn_arca</t>
  </si>
  <si>
    <t>854</t>
  </si>
  <si>
    <t>391200</t>
  </si>
  <si>
    <t>9990050</t>
  </si>
  <si>
    <t>corticalis</t>
  </si>
  <si>
    <t>Temn_cort</t>
  </si>
  <si>
    <t>849</t>
  </si>
  <si>
    <t>9990516</t>
  </si>
  <si>
    <t>flavicornis</t>
  </si>
  <si>
    <t>Temn_flav</t>
  </si>
  <si>
    <t>836</t>
  </si>
  <si>
    <t>interruptus</t>
  </si>
  <si>
    <t>9990521</t>
  </si>
  <si>
    <t>Temn_inte</t>
  </si>
  <si>
    <t>luteus</t>
  </si>
  <si>
    <t>845</t>
  </si>
  <si>
    <t>9990557</t>
  </si>
  <si>
    <t>Temn_lute</t>
  </si>
  <si>
    <t>mullerianus</t>
  </si>
  <si>
    <t>858</t>
  </si>
  <si>
    <t>9990704</t>
  </si>
  <si>
    <t>Temn_mull</t>
  </si>
  <si>
    <t>nadigi</t>
  </si>
  <si>
    <t>846</t>
  </si>
  <si>
    <t>Temn_nadi</t>
  </si>
  <si>
    <t>9990753</t>
  </si>
  <si>
    <t>nigriceps</t>
  </si>
  <si>
    <t>841</t>
  </si>
  <si>
    <t>9990893</t>
  </si>
  <si>
    <t>Temn_nigr</t>
  </si>
  <si>
    <t>nylanderi</t>
  </si>
  <si>
    <t>839</t>
  </si>
  <si>
    <t>Temn_nyla</t>
  </si>
  <si>
    <t>9990895</t>
  </si>
  <si>
    <t>parvulus</t>
  </si>
  <si>
    <t>842</t>
  </si>
  <si>
    <t>Temn_parv</t>
  </si>
  <si>
    <t>9990900</t>
  </si>
  <si>
    <t>recedens</t>
  </si>
  <si>
    <t>Temn_rece</t>
  </si>
  <si>
    <t>860</t>
  </si>
  <si>
    <t>9990910</t>
  </si>
  <si>
    <t>tuberum</t>
  </si>
  <si>
    <t>Temn_tube</t>
  </si>
  <si>
    <t>863</t>
  </si>
  <si>
    <t>9991059</t>
  </si>
  <si>
    <t>unifasciatus</t>
  </si>
  <si>
    <t>Temn_unif</t>
  </si>
  <si>
    <t>848</t>
  </si>
  <si>
    <t>9991095</t>
  </si>
  <si>
    <t xml:space="preserve">Temnothorax </t>
  </si>
  <si>
    <t>ravouxi</t>
  </si>
  <si>
    <t>Temn_ravo</t>
  </si>
  <si>
    <t>852</t>
  </si>
  <si>
    <t>9991109</t>
  </si>
  <si>
    <t>stumperi</t>
  </si>
  <si>
    <t>Temn_stum</t>
  </si>
  <si>
    <t>847</t>
  </si>
  <si>
    <t>9991138</t>
  </si>
  <si>
    <t>856</t>
  </si>
  <si>
    <t>9991293</t>
  </si>
  <si>
    <t>838</t>
  </si>
  <si>
    <t>9991463</t>
  </si>
  <si>
    <t>862</t>
  </si>
  <si>
    <t>9991471</t>
  </si>
  <si>
    <t>850</t>
  </si>
  <si>
    <t>9991644</t>
  </si>
  <si>
    <t>844</t>
  </si>
  <si>
    <t>9991691</t>
  </si>
  <si>
    <t>837</t>
  </si>
  <si>
    <t>9991726</t>
  </si>
  <si>
    <t>840</t>
  </si>
  <si>
    <t>9991770</t>
  </si>
  <si>
    <t>855</t>
  </si>
  <si>
    <t>9991897</t>
  </si>
  <si>
    <t>857</t>
  </si>
  <si>
    <t>9991947</t>
  </si>
  <si>
    <t>859</t>
  </si>
  <si>
    <t>9992713</t>
  </si>
  <si>
    <t>851</t>
  </si>
  <si>
    <t>9992723</t>
  </si>
  <si>
    <t>843</t>
  </si>
  <si>
    <t>9992730</t>
  </si>
  <si>
    <t>861</t>
  </si>
  <si>
    <t>9992734</t>
  </si>
  <si>
    <t>853</t>
  </si>
  <si>
    <t>9993308</t>
  </si>
  <si>
    <t>903</t>
  </si>
  <si>
    <t>391201</t>
  </si>
  <si>
    <t>9991077</t>
  </si>
  <si>
    <t>904</t>
  </si>
  <si>
    <t>9991827</t>
  </si>
  <si>
    <t>872</t>
  </si>
  <si>
    <t>391202</t>
  </si>
  <si>
    <t>9991645</t>
  </si>
  <si>
    <t>871</t>
  </si>
  <si>
    <t>9991665</t>
  </si>
  <si>
    <t>905</t>
  </si>
  <si>
    <t>391203</t>
  </si>
  <si>
    <t>9991866</t>
  </si>
  <si>
    <t>906</t>
  </si>
  <si>
    <t>391205</t>
  </si>
  <si>
    <t>9991194</t>
  </si>
  <si>
    <t>Manica</t>
  </si>
  <si>
    <t>Mani_rubi</t>
  </si>
  <si>
    <t>908</t>
  </si>
  <si>
    <t>391206</t>
  </si>
  <si>
    <t>9991139</t>
  </si>
  <si>
    <t>879</t>
  </si>
  <si>
    <t>391208</t>
  </si>
  <si>
    <t>9990734</t>
  </si>
  <si>
    <t>911</t>
  </si>
  <si>
    <t>391301</t>
  </si>
  <si>
    <t>9990340</t>
  </si>
  <si>
    <t>910</t>
  </si>
  <si>
    <t>9990688</t>
  </si>
  <si>
    <t>909</t>
  </si>
  <si>
    <t>391501</t>
  </si>
  <si>
    <t>9991704</t>
  </si>
  <si>
    <t>594</t>
  </si>
  <si>
    <t>503142</t>
  </si>
  <si>
    <t>380101</t>
  </si>
  <si>
    <t>9990489</t>
  </si>
  <si>
    <t>593</t>
  </si>
  <si>
    <t>9990494</t>
  </si>
  <si>
    <t>592</t>
  </si>
  <si>
    <t>9990872</t>
  </si>
  <si>
    <t>(lonae?)</t>
  </si>
  <si>
    <t>591</t>
  </si>
  <si>
    <t>9990981</t>
  </si>
  <si>
    <t>Solenopsis</t>
  </si>
  <si>
    <t>Sole_fuga</t>
  </si>
  <si>
    <t>590</t>
  </si>
  <si>
    <t>9991453</t>
  </si>
  <si>
    <t>586</t>
  </si>
  <si>
    <t>380402</t>
  </si>
  <si>
    <t>9990809</t>
  </si>
  <si>
    <t>585</t>
  </si>
  <si>
    <t>9990810</t>
  </si>
  <si>
    <t>630</t>
  </si>
  <si>
    <t>380403</t>
  </si>
  <si>
    <t>9990983</t>
  </si>
  <si>
    <t>631</t>
  </si>
  <si>
    <t>9991169</t>
  </si>
  <si>
    <t>632</t>
  </si>
  <si>
    <t>9991488</t>
  </si>
  <si>
    <t>633</t>
  </si>
  <si>
    <t>9992688</t>
  </si>
  <si>
    <t>598</t>
  </si>
  <si>
    <t>380404</t>
  </si>
  <si>
    <t>9992327</t>
  </si>
  <si>
    <t>599</t>
  </si>
  <si>
    <t>9992695</t>
  </si>
  <si>
    <t>634</t>
  </si>
  <si>
    <t>380500</t>
  </si>
  <si>
    <t>9991072</t>
  </si>
  <si>
    <t>595</t>
  </si>
  <si>
    <t>380501</t>
  </si>
  <si>
    <t>9990799</t>
  </si>
  <si>
    <t>597</t>
  </si>
  <si>
    <t>9991173</t>
  </si>
  <si>
    <t>596</t>
  </si>
  <si>
    <t>9991755</t>
  </si>
  <si>
    <t>635</t>
  </si>
  <si>
    <t>380502</t>
  </si>
  <si>
    <t>9991713</t>
  </si>
  <si>
    <t>581</t>
  </si>
  <si>
    <t>380503</t>
  </si>
  <si>
    <t>9991531</t>
  </si>
  <si>
    <t>625</t>
  </si>
  <si>
    <t>380504</t>
  </si>
  <si>
    <t>9992920</t>
  </si>
  <si>
    <t>627</t>
  </si>
  <si>
    <t>380505</t>
  </si>
  <si>
    <t>9990512</t>
  </si>
  <si>
    <t>628</t>
  </si>
  <si>
    <t>9990737</t>
  </si>
  <si>
    <t>629</t>
  </si>
  <si>
    <t>9991967</t>
  </si>
  <si>
    <t>620</t>
  </si>
  <si>
    <t>380506</t>
  </si>
  <si>
    <t>9990581</t>
  </si>
  <si>
    <t>621</t>
  </si>
  <si>
    <t>9990982</t>
  </si>
  <si>
    <t>584</t>
  </si>
  <si>
    <t>380509</t>
  </si>
  <si>
    <t>9991382</t>
  </si>
  <si>
    <t>582</t>
  </si>
  <si>
    <t>9991717</t>
  </si>
  <si>
    <t>583</t>
  </si>
  <si>
    <t>9992333</t>
  </si>
  <si>
    <t>589</t>
  </si>
  <si>
    <t>380510</t>
  </si>
  <si>
    <t>588</t>
  </si>
  <si>
    <t>9991073</t>
  </si>
  <si>
    <t>587</t>
  </si>
  <si>
    <t>9993087</t>
  </si>
  <si>
    <t>626</t>
  </si>
  <si>
    <t>380511</t>
  </si>
  <si>
    <t>9991745</t>
  </si>
  <si>
    <t>600</t>
  </si>
  <si>
    <t>380601</t>
  </si>
  <si>
    <t>9990696</t>
  </si>
  <si>
    <t>601</t>
  </si>
  <si>
    <t>9991712</t>
  </si>
  <si>
    <t>602</t>
  </si>
  <si>
    <t>9992124</t>
  </si>
  <si>
    <t>618</t>
  </si>
  <si>
    <t>380602</t>
  </si>
  <si>
    <t>9990988</t>
  </si>
  <si>
    <t>619</t>
  </si>
  <si>
    <t>9992345</t>
  </si>
  <si>
    <t>615</t>
  </si>
  <si>
    <t>380603</t>
  </si>
  <si>
    <t>9990409</t>
  </si>
  <si>
    <t>616</t>
  </si>
  <si>
    <t>9990882</t>
  </si>
  <si>
    <t>20</t>
  </si>
  <si>
    <t>Myrme_gram</t>
  </si>
  <si>
    <t>617</t>
  </si>
  <si>
    <t>9991315</t>
  </si>
  <si>
    <t>609</t>
  </si>
  <si>
    <t>380605</t>
  </si>
  <si>
    <t>9990701</t>
  </si>
  <si>
    <t>610</t>
  </si>
  <si>
    <t>9991911</t>
  </si>
  <si>
    <t>636</t>
  </si>
  <si>
    <t>380700</t>
  </si>
  <si>
    <t>9990607</t>
  </si>
  <si>
    <t>624</t>
  </si>
  <si>
    <t>380701</t>
  </si>
  <si>
    <t>9991262</t>
  </si>
  <si>
    <t>623</t>
  </si>
  <si>
    <t>9991533</t>
  </si>
  <si>
    <t>622</t>
  </si>
  <si>
    <t>9992700</t>
  </si>
  <si>
    <t>613</t>
  </si>
  <si>
    <t>381301</t>
  </si>
  <si>
    <t>9990413</t>
  </si>
  <si>
    <t xml:space="preserve"> and Solenopsis fugax</t>
  </si>
  <si>
    <t>614</t>
  </si>
  <si>
    <t>9991672</t>
  </si>
  <si>
    <t>612</t>
  </si>
  <si>
    <t>9991746</t>
  </si>
  <si>
    <t>611</t>
  </si>
  <si>
    <t>9991958</t>
  </si>
  <si>
    <t>607</t>
  </si>
  <si>
    <t>381501</t>
  </si>
  <si>
    <t>9990589</t>
  </si>
  <si>
    <t>605</t>
  </si>
  <si>
    <t>9991374</t>
  </si>
  <si>
    <t>603</t>
  </si>
  <si>
    <t>9991526</t>
  </si>
  <si>
    <t>604</t>
  </si>
  <si>
    <t>9991908</t>
  </si>
  <si>
    <t>606</t>
  </si>
  <si>
    <t>9991954</t>
  </si>
  <si>
    <t>608</t>
  </si>
  <si>
    <t>9992158</t>
  </si>
  <si>
    <t>649</t>
  </si>
  <si>
    <t>503150</t>
  </si>
  <si>
    <t>340100</t>
  </si>
  <si>
    <t>9990016</t>
  </si>
  <si>
    <t>650</t>
  </si>
  <si>
    <t>9990057</t>
  </si>
  <si>
    <t>646</t>
  </si>
  <si>
    <t>9990134</t>
  </si>
  <si>
    <t>648</t>
  </si>
  <si>
    <t>9990140</t>
  </si>
  <si>
    <t>653</t>
  </si>
  <si>
    <t>9990171</t>
  </si>
  <si>
    <t>652</t>
  </si>
  <si>
    <t>9990196</t>
  </si>
  <si>
    <t>647</t>
  </si>
  <si>
    <t>9990221</t>
  </si>
  <si>
    <t>651</t>
  </si>
  <si>
    <t>9990246</t>
  </si>
  <si>
    <t>258</t>
  </si>
  <si>
    <t>340101</t>
  </si>
  <si>
    <t>9990106</t>
  </si>
  <si>
    <t>257</t>
  </si>
  <si>
    <t>9990111</t>
  </si>
  <si>
    <t>640</t>
  </si>
  <si>
    <t>340102</t>
  </si>
  <si>
    <t>9991536</t>
  </si>
  <si>
    <t>639</t>
  </si>
  <si>
    <t>9991540</t>
  </si>
  <si>
    <t>319</t>
  </si>
  <si>
    <t>340103</t>
  </si>
  <si>
    <t>9990384</t>
  </si>
  <si>
    <t>320</t>
  </si>
  <si>
    <t>9991565</t>
  </si>
  <si>
    <t>262</t>
  </si>
  <si>
    <t>340104</t>
  </si>
  <si>
    <t>9990238</t>
  </si>
  <si>
    <t>263</t>
  </si>
  <si>
    <t>340105</t>
  </si>
  <si>
    <t>9990163</t>
  </si>
  <si>
    <t>261</t>
  </si>
  <si>
    <t>340106</t>
  </si>
  <si>
    <t>9990070</t>
  </si>
  <si>
    <t>638</t>
  </si>
  <si>
    <t>340107</t>
  </si>
  <si>
    <t>9990576</t>
  </si>
  <si>
    <t>274</t>
  </si>
  <si>
    <t>340108</t>
  </si>
  <si>
    <t>9990313</t>
  </si>
  <si>
    <t>12</t>
  </si>
  <si>
    <t>275</t>
  </si>
  <si>
    <t>9991552</t>
  </si>
  <si>
    <t>273</t>
  </si>
  <si>
    <t>9991768</t>
  </si>
  <si>
    <t>11</t>
  </si>
  <si>
    <t>uncertain w. a completely black cunicularia</t>
  </si>
  <si>
    <t>260</t>
  </si>
  <si>
    <t>340110</t>
  </si>
  <si>
    <t>9991728</t>
  </si>
  <si>
    <t>264</t>
  </si>
  <si>
    <t>340112</t>
  </si>
  <si>
    <t>9990021</t>
  </si>
  <si>
    <t>266</t>
  </si>
  <si>
    <t>9990174</t>
  </si>
  <si>
    <t>265</t>
  </si>
  <si>
    <t>9990244</t>
  </si>
  <si>
    <t>643</t>
  </si>
  <si>
    <t>340400</t>
  </si>
  <si>
    <t>9990224</t>
  </si>
  <si>
    <t>to be checked</t>
  </si>
  <si>
    <t>645</t>
  </si>
  <si>
    <t>340404</t>
  </si>
  <si>
    <t>9991561</t>
  </si>
  <si>
    <t>644</t>
  </si>
  <si>
    <t>340600</t>
  </si>
  <si>
    <t>9990209</t>
  </si>
  <si>
    <t>268</t>
  </si>
  <si>
    <t>340601</t>
  </si>
  <si>
    <t>269</t>
  </si>
  <si>
    <t>267</t>
  </si>
  <si>
    <t>9991546</t>
  </si>
  <si>
    <t>271</t>
  </si>
  <si>
    <t>9991548</t>
  </si>
  <si>
    <t>270</t>
  </si>
  <si>
    <t>9991551</t>
  </si>
  <si>
    <t>272</t>
  </si>
  <si>
    <t>9991577</t>
  </si>
  <si>
    <t>278</t>
  </si>
  <si>
    <t>340901</t>
  </si>
  <si>
    <t>9990360</t>
  </si>
  <si>
    <t>279</t>
  </si>
  <si>
    <t>9991348</t>
  </si>
  <si>
    <t>280</t>
  </si>
  <si>
    <t>9991353</t>
  </si>
  <si>
    <t>276</t>
  </si>
  <si>
    <t>9991570</t>
  </si>
  <si>
    <t>277</t>
  </si>
  <si>
    <t>9991576</t>
  </si>
  <si>
    <t>637</t>
  </si>
  <si>
    <t>340902</t>
  </si>
  <si>
    <t>9990282</t>
  </si>
  <si>
    <t>656</t>
  </si>
  <si>
    <t>341200</t>
  </si>
  <si>
    <t>9990096</t>
  </si>
  <si>
    <t>660</t>
  </si>
  <si>
    <t>9990133</t>
  </si>
  <si>
    <t>9990184</t>
  </si>
  <si>
    <t>657</t>
  </si>
  <si>
    <t>9990200</t>
  </si>
  <si>
    <t>654</t>
  </si>
  <si>
    <t>9990204</t>
  </si>
  <si>
    <t>658</t>
  </si>
  <si>
    <t>9990218</t>
  </si>
  <si>
    <t>655</t>
  </si>
  <si>
    <t>9990223</t>
  </si>
  <si>
    <t>659</t>
  </si>
  <si>
    <t>9990247</t>
  </si>
  <si>
    <t>661</t>
  </si>
  <si>
    <t>9990266</t>
  </si>
  <si>
    <t>259</t>
  </si>
  <si>
    <t>341201</t>
  </si>
  <si>
    <t>9991754</t>
  </si>
  <si>
    <t>256</t>
  </si>
  <si>
    <t>341202</t>
  </si>
  <si>
    <t>9990577</t>
  </si>
  <si>
    <t>251</t>
  </si>
  <si>
    <t>9991542</t>
  </si>
  <si>
    <t>255</t>
  </si>
  <si>
    <t>9991544</t>
  </si>
  <si>
    <t>250</t>
  </si>
  <si>
    <t>9991555</t>
  </si>
  <si>
    <t>254</t>
  </si>
  <si>
    <t>9991572</t>
  </si>
  <si>
    <t>253</t>
  </si>
  <si>
    <t>9991581</t>
  </si>
  <si>
    <t>252</t>
  </si>
  <si>
    <t>9991582</t>
  </si>
  <si>
    <t>341301</t>
  </si>
  <si>
    <t>9990428</t>
  </si>
  <si>
    <t>642</t>
  </si>
  <si>
    <t>9991545</t>
  </si>
  <si>
    <t>641</t>
  </si>
  <si>
    <t>9991568</t>
  </si>
  <si>
    <t>1249</t>
  </si>
  <si>
    <t>503158</t>
  </si>
  <si>
    <t>370100</t>
  </si>
  <si>
    <t>9991308</t>
  </si>
  <si>
    <t>1246</t>
  </si>
  <si>
    <t>9991459</t>
  </si>
  <si>
    <t>1248</t>
  </si>
  <si>
    <t>9991559</t>
  </si>
  <si>
    <t>1245</t>
  </si>
  <si>
    <t>9991684</t>
  </si>
  <si>
    <t>1247</t>
  </si>
  <si>
    <t>9991737</t>
  </si>
  <si>
    <t>1251</t>
  </si>
  <si>
    <t>9992895</t>
  </si>
  <si>
    <t>1244</t>
  </si>
  <si>
    <t>9993112</t>
  </si>
  <si>
    <t>1250</t>
  </si>
  <si>
    <t>9993268</t>
  </si>
  <si>
    <t>1229</t>
  </si>
  <si>
    <t>370101</t>
  </si>
  <si>
    <t>9991933</t>
  </si>
  <si>
    <t>1228</t>
  </si>
  <si>
    <t>370102</t>
  </si>
  <si>
    <t>9991000</t>
  </si>
  <si>
    <t>6</t>
  </si>
  <si>
    <t>1242</t>
  </si>
  <si>
    <t>370105</t>
  </si>
  <si>
    <t>9991326</t>
  </si>
  <si>
    <t>1243</t>
  </si>
  <si>
    <t>9991641</t>
  </si>
  <si>
    <t>7</t>
  </si>
  <si>
    <t>1235</t>
  </si>
  <si>
    <t>370110</t>
  </si>
  <si>
    <t>9990526</t>
  </si>
  <si>
    <t>1234</t>
  </si>
  <si>
    <t>370503</t>
  </si>
  <si>
    <t>9991688</t>
  </si>
  <si>
    <t>1233</t>
  </si>
  <si>
    <t>9992727</t>
  </si>
  <si>
    <t>1252</t>
  </si>
  <si>
    <t>370900</t>
  </si>
  <si>
    <t>9991468</t>
  </si>
  <si>
    <t>1231</t>
  </si>
  <si>
    <t>370901</t>
  </si>
  <si>
    <t>9991849</t>
  </si>
  <si>
    <t>1230</t>
  </si>
  <si>
    <t>370902</t>
  </si>
  <si>
    <t>9990706</t>
  </si>
  <si>
    <t>1236</t>
  </si>
  <si>
    <t>371001</t>
  </si>
  <si>
    <t>9990905</t>
  </si>
  <si>
    <t>1237</t>
  </si>
  <si>
    <t>9991379</t>
  </si>
  <si>
    <t>1238</t>
  </si>
  <si>
    <t>9992897</t>
  </si>
  <si>
    <t>8</t>
  </si>
  <si>
    <t>1232</t>
  </si>
  <si>
    <t>371002</t>
  </si>
  <si>
    <t>9990898</t>
  </si>
  <si>
    <t>1240</t>
  </si>
  <si>
    <t>371401</t>
  </si>
  <si>
    <t>9991682</t>
  </si>
  <si>
    <t>1239</t>
  </si>
  <si>
    <t>9992130</t>
  </si>
  <si>
    <t>1241</t>
  </si>
  <si>
    <t>9993118</t>
  </si>
  <si>
    <t>1045</t>
  </si>
  <si>
    <t>509150</t>
  </si>
  <si>
    <t>330100</t>
  </si>
  <si>
    <t>9990906</t>
  </si>
  <si>
    <t>1046</t>
  </si>
  <si>
    <t>9991501</t>
  </si>
  <si>
    <t>1041</t>
  </si>
  <si>
    <t>330101</t>
  </si>
  <si>
    <t>9991061</t>
  </si>
  <si>
    <t>1047</t>
  </si>
  <si>
    <t>330108</t>
  </si>
  <si>
    <t>9991503</t>
  </si>
  <si>
    <t>platy?</t>
  </si>
  <si>
    <t>1049</t>
  </si>
  <si>
    <t>330109</t>
  </si>
  <si>
    <t>9990594</t>
  </si>
  <si>
    <t>1055</t>
  </si>
  <si>
    <t>330112</t>
  </si>
  <si>
    <t>9990422</t>
  </si>
  <si>
    <t>1048</t>
  </si>
  <si>
    <t>330114</t>
  </si>
  <si>
    <t>9990888</t>
  </si>
  <si>
    <t>1042</t>
  </si>
  <si>
    <t>330201</t>
  </si>
  <si>
    <t>9990694</t>
  </si>
  <si>
    <t>1043</t>
  </si>
  <si>
    <t>330400</t>
  </si>
  <si>
    <t>9991280</t>
  </si>
  <si>
    <t>1058</t>
  </si>
  <si>
    <t>330501</t>
  </si>
  <si>
    <t>9990578</t>
  </si>
  <si>
    <t>1059</t>
  </si>
  <si>
    <t>9990907</t>
  </si>
  <si>
    <t>1057</t>
  </si>
  <si>
    <t>330601</t>
  </si>
  <si>
    <t>9990584</t>
  </si>
  <si>
    <t>1056</t>
  </si>
  <si>
    <t>9990784</t>
  </si>
  <si>
    <t>1053</t>
  </si>
  <si>
    <t>330801</t>
  </si>
  <si>
    <t>9991156</t>
  </si>
  <si>
    <t>1054</t>
  </si>
  <si>
    <t>9991740</t>
  </si>
  <si>
    <t>1044</t>
  </si>
  <si>
    <t>331200</t>
  </si>
  <si>
    <t>9992896</t>
  </si>
  <si>
    <t>1050</t>
  </si>
  <si>
    <t>331501</t>
  </si>
  <si>
    <t>9990597</t>
  </si>
  <si>
    <t>1052</t>
  </si>
  <si>
    <t>9990779</t>
  </si>
  <si>
    <t>1051</t>
  </si>
  <si>
    <t>9990781</t>
  </si>
  <si>
    <t>690</t>
  </si>
  <si>
    <t>509158</t>
  </si>
  <si>
    <t>350100</t>
  </si>
  <si>
    <t>9990073</t>
  </si>
  <si>
    <t>Lebas</t>
  </si>
  <si>
    <t>679</t>
  </si>
  <si>
    <t>9990128</t>
  </si>
  <si>
    <t>694</t>
  </si>
  <si>
    <t>9990144</t>
  </si>
  <si>
    <t>681</t>
  </si>
  <si>
    <t>9990188</t>
  </si>
  <si>
    <t>693</t>
  </si>
  <si>
    <t>9990193</t>
  </si>
  <si>
    <t>683</t>
  </si>
  <si>
    <t>9990208</t>
  </si>
  <si>
    <t>691</t>
  </si>
  <si>
    <t>9990217</t>
  </si>
  <si>
    <t>677</t>
  </si>
  <si>
    <t>9990225</t>
  </si>
  <si>
    <t>682</t>
  </si>
  <si>
    <t>9990226</t>
  </si>
  <si>
    <t>680</t>
  </si>
  <si>
    <t>9990234</t>
  </si>
  <si>
    <t>684</t>
  </si>
  <si>
    <t>9990249</t>
  </si>
  <si>
    <t>692</t>
  </si>
  <si>
    <t>9990250</t>
  </si>
  <si>
    <t>687</t>
  </si>
  <si>
    <t>9990262</t>
  </si>
  <si>
    <t>678</t>
  </si>
  <si>
    <t>9990264</t>
  </si>
  <si>
    <t>685</t>
  </si>
  <si>
    <t>9990271</t>
  </si>
  <si>
    <t>689</t>
  </si>
  <si>
    <t>9990272</t>
  </si>
  <si>
    <t>686</t>
  </si>
  <si>
    <t>9990278</t>
  </si>
  <si>
    <t>688</t>
  </si>
  <si>
    <t>9990285</t>
  </si>
  <si>
    <t>666</t>
  </si>
  <si>
    <t>350101</t>
  </si>
  <si>
    <t>9990162</t>
  </si>
  <si>
    <t>698</t>
  </si>
  <si>
    <t>350102</t>
  </si>
  <si>
    <t>9990058</t>
  </si>
  <si>
    <t>697</t>
  </si>
  <si>
    <t>9990139</t>
  </si>
  <si>
    <t>741</t>
  </si>
  <si>
    <t>350104</t>
  </si>
  <si>
    <t>9990202</t>
  </si>
  <si>
    <t>743</t>
  </si>
  <si>
    <t>9990211</t>
  </si>
  <si>
    <t>740</t>
  </si>
  <si>
    <t>9990230</t>
  </si>
  <si>
    <t>742</t>
  </si>
  <si>
    <t>9990254</t>
  </si>
  <si>
    <t>oui (Salata)</t>
  </si>
  <si>
    <t>739</t>
  </si>
  <si>
    <t>9990263</t>
  </si>
  <si>
    <t>738</t>
  </si>
  <si>
    <t>350105</t>
  </si>
  <si>
    <t>9990048</t>
  </si>
  <si>
    <t>737</t>
  </si>
  <si>
    <t>9990143</t>
  </si>
  <si>
    <t>668</t>
  </si>
  <si>
    <t>350107</t>
  </si>
  <si>
    <t>9990051</t>
  </si>
  <si>
    <t>669</t>
  </si>
  <si>
    <t>9990081</t>
  </si>
  <si>
    <t>667</t>
  </si>
  <si>
    <t>9990167</t>
  </si>
  <si>
    <t>670</t>
  </si>
  <si>
    <t>9990219</t>
  </si>
  <si>
    <t>699</t>
  </si>
  <si>
    <t>350108</t>
  </si>
  <si>
    <t>9990087</t>
  </si>
  <si>
    <t>672</t>
  </si>
  <si>
    <t>350109</t>
  </si>
  <si>
    <t>9990025</t>
  </si>
  <si>
    <t>675</t>
  </si>
  <si>
    <t>9990049</t>
  </si>
  <si>
    <t>673</t>
  </si>
  <si>
    <t>9990124</t>
  </si>
  <si>
    <t>674</t>
  </si>
  <si>
    <t>9990150</t>
  </si>
  <si>
    <t>671</t>
  </si>
  <si>
    <t>9990183</t>
  </si>
  <si>
    <t>676</t>
  </si>
  <si>
    <t>350110</t>
  </si>
  <si>
    <t>9990059</t>
  </si>
  <si>
    <t>725</t>
  </si>
  <si>
    <t>350111</t>
  </si>
  <si>
    <t>9990022</t>
  </si>
  <si>
    <t>727</t>
  </si>
  <si>
    <t>9990094</t>
  </si>
  <si>
    <t>726</t>
  </si>
  <si>
    <t>9990100</t>
  </si>
  <si>
    <t>701</t>
  </si>
  <si>
    <t>350112</t>
  </si>
  <si>
    <t>9990074</t>
  </si>
  <si>
    <t>702</t>
  </si>
  <si>
    <t>9990154</t>
  </si>
  <si>
    <t>703</t>
  </si>
  <si>
    <t>9990228</t>
  </si>
  <si>
    <t>735</t>
  </si>
  <si>
    <t>350113</t>
  </si>
  <si>
    <t>9990168</t>
  </si>
  <si>
    <t>736</t>
  </si>
  <si>
    <t>9990175</t>
  </si>
  <si>
    <t>700</t>
  </si>
  <si>
    <t>350114</t>
  </si>
  <si>
    <t>9990098</t>
  </si>
  <si>
    <t>721</t>
  </si>
  <si>
    <t>350400</t>
  </si>
  <si>
    <t>717</t>
  </si>
  <si>
    <t>9990242</t>
  </si>
  <si>
    <t>718</t>
  </si>
  <si>
    <t>9990248</t>
  </si>
  <si>
    <t>719</t>
  </si>
  <si>
    <t>9990251</t>
  </si>
  <si>
    <t>715</t>
  </si>
  <si>
    <t>9990259</t>
  </si>
  <si>
    <t>720</t>
  </si>
  <si>
    <t>9990261</t>
  </si>
  <si>
    <t>716</t>
  </si>
  <si>
    <t>9990283</t>
  </si>
  <si>
    <t>731</t>
  </si>
  <si>
    <t>350402</t>
  </si>
  <si>
    <t>9990206</t>
  </si>
  <si>
    <t>732</t>
  </si>
  <si>
    <t>350900</t>
  </si>
  <si>
    <t>9990178</t>
  </si>
  <si>
    <t>733</t>
  </si>
  <si>
    <t>9990245</t>
  </si>
  <si>
    <t>734</t>
  </si>
  <si>
    <t>9990280</t>
  </si>
  <si>
    <t>705</t>
  </si>
  <si>
    <t>350901</t>
  </si>
  <si>
    <t>9990104</t>
  </si>
  <si>
    <t>704</t>
  </si>
  <si>
    <t>9990195</t>
  </si>
  <si>
    <t>728</t>
  </si>
  <si>
    <t>350902</t>
  </si>
  <si>
    <t>9990110</t>
  </si>
  <si>
    <t>729</t>
  </si>
  <si>
    <t>9990155</t>
  </si>
  <si>
    <t>662</t>
  </si>
  <si>
    <t>351200</t>
  </si>
  <si>
    <t>9990011</t>
  </si>
  <si>
    <t>665</t>
  </si>
  <si>
    <t>9990117</t>
  </si>
  <si>
    <t>663</t>
  </si>
  <si>
    <t>9990121</t>
  </si>
  <si>
    <t>664</t>
  </si>
  <si>
    <t>9990236</t>
  </si>
  <si>
    <t>722</t>
  </si>
  <si>
    <t>351201</t>
  </si>
  <si>
    <t>9990207</t>
  </si>
  <si>
    <t>724</t>
  </si>
  <si>
    <t>351202</t>
  </si>
  <si>
    <t>9990109</t>
  </si>
  <si>
    <t>723</t>
  </si>
  <si>
    <t>9990190</t>
  </si>
  <si>
    <t>708</t>
  </si>
  <si>
    <t>351203</t>
  </si>
  <si>
    <t>9990107</t>
  </si>
  <si>
    <t>730</t>
  </si>
  <si>
    <t>9990194</t>
  </si>
  <si>
    <t>707</t>
  </si>
  <si>
    <t>9990229</t>
  </si>
  <si>
    <t>713</t>
  </si>
  <si>
    <t>351204</t>
  </si>
  <si>
    <t>9990002</t>
  </si>
  <si>
    <t>711</t>
  </si>
  <si>
    <t>9990007</t>
  </si>
  <si>
    <t>714</t>
  </si>
  <si>
    <t>9990055</t>
  </si>
  <si>
    <t>712</t>
  </si>
  <si>
    <t>9990068</t>
  </si>
  <si>
    <t>709</t>
  </si>
  <si>
    <t>9990112</t>
  </si>
  <si>
    <t>710</t>
  </si>
  <si>
    <t>9990187</t>
  </si>
  <si>
    <t>695</t>
  </si>
  <si>
    <t>351301</t>
  </si>
  <si>
    <t>9990040</t>
  </si>
  <si>
    <t>696</t>
  </si>
  <si>
    <t>9990165</t>
  </si>
  <si>
    <t>706</t>
  </si>
  <si>
    <t>351501</t>
  </si>
  <si>
    <t>9990083</t>
  </si>
  <si>
    <t>1189</t>
  </si>
  <si>
    <t>509166</t>
  </si>
  <si>
    <t>360100</t>
  </si>
  <si>
    <t>9990425</t>
  </si>
  <si>
    <t>1190</t>
  </si>
  <si>
    <t>9990710</t>
  </si>
  <si>
    <t>1187</t>
  </si>
  <si>
    <t>9990971</t>
  </si>
  <si>
    <t>1183</t>
  </si>
  <si>
    <t>9991491</t>
  </si>
  <si>
    <t>1191</t>
  </si>
  <si>
    <t>9991683</t>
  </si>
  <si>
    <t>1186</t>
  </si>
  <si>
    <t>9991705</t>
  </si>
  <si>
    <t>1184</t>
  </si>
  <si>
    <t>9991840</t>
  </si>
  <si>
    <t>1185</t>
  </si>
  <si>
    <t>9992908</t>
  </si>
  <si>
    <t>1192</t>
  </si>
  <si>
    <t>9993082</t>
  </si>
  <si>
    <t>1188</t>
  </si>
  <si>
    <t>9993109</t>
  </si>
  <si>
    <t>1218</t>
  </si>
  <si>
    <t>360102</t>
  </si>
  <si>
    <t>9991149</t>
  </si>
  <si>
    <t>1208</t>
  </si>
  <si>
    <t>360103</t>
  </si>
  <si>
    <t>9990364</t>
  </si>
  <si>
    <t>1207</t>
  </si>
  <si>
    <t>9990417</t>
  </si>
  <si>
    <t>1206</t>
  </si>
  <si>
    <t>9991120</t>
  </si>
  <si>
    <t>1203</t>
  </si>
  <si>
    <t>9991158</t>
  </si>
  <si>
    <t>1205</t>
  </si>
  <si>
    <t>9991339</t>
  </si>
  <si>
    <t>1204</t>
  </si>
  <si>
    <t>9991340</t>
  </si>
  <si>
    <t>1219</t>
  </si>
  <si>
    <t>360104</t>
  </si>
  <si>
    <t>9990604</t>
  </si>
  <si>
    <t>1213</t>
  </si>
  <si>
    <t>360110</t>
  </si>
  <si>
    <t>9990586</t>
  </si>
  <si>
    <t>1212</t>
  </si>
  <si>
    <t>9990601</t>
  </si>
  <si>
    <t>1177</t>
  </si>
  <si>
    <t>360112</t>
  </si>
  <si>
    <t>9990610</t>
  </si>
  <si>
    <t>1180</t>
  </si>
  <si>
    <t>9991056</t>
  </si>
  <si>
    <t>1182</t>
  </si>
  <si>
    <t>9991373</t>
  </si>
  <si>
    <t>1176</t>
  </si>
  <si>
    <t>9991381</t>
  </si>
  <si>
    <t>1178</t>
  </si>
  <si>
    <t>9991473</t>
  </si>
  <si>
    <t>1181</t>
  </si>
  <si>
    <t>9991504</t>
  </si>
  <si>
    <t>1179</t>
  </si>
  <si>
    <t>9991858</t>
  </si>
  <si>
    <t>1215</t>
  </si>
  <si>
    <t>360113</t>
  </si>
  <si>
    <t>9991337</t>
  </si>
  <si>
    <t>1214</t>
  </si>
  <si>
    <t>9992709</t>
  </si>
  <si>
    <t>1201</t>
  </si>
  <si>
    <t>360115</t>
  </si>
  <si>
    <t>9990065</t>
  </si>
  <si>
    <t>1199</t>
  </si>
  <si>
    <t>1202</t>
  </si>
  <si>
    <t>9990788</t>
  </si>
  <si>
    <t>1196</t>
  </si>
  <si>
    <t>9990874</t>
  </si>
  <si>
    <t>1198</t>
  </si>
  <si>
    <t>9990922</t>
  </si>
  <si>
    <t>1193</t>
  </si>
  <si>
    <t>9990936</t>
  </si>
  <si>
    <t>1200</t>
  </si>
  <si>
    <t>9990967</t>
  </si>
  <si>
    <t>1197</t>
  </si>
  <si>
    <t>9991078</t>
  </si>
  <si>
    <t>1194</t>
  </si>
  <si>
    <t>9991319</t>
  </si>
  <si>
    <t>1195</t>
  </si>
  <si>
    <t>9991859</t>
  </si>
  <si>
    <t>1221</t>
  </si>
  <si>
    <t>360900</t>
  </si>
  <si>
    <t>9990419</t>
  </si>
  <si>
    <t>1222</t>
  </si>
  <si>
    <t>9990795</t>
  </si>
  <si>
    <t>1224</t>
  </si>
  <si>
    <t>9990972</t>
  </si>
  <si>
    <t>1220</t>
  </si>
  <si>
    <t>9991167</t>
  </si>
  <si>
    <t>Formx_niti</t>
  </si>
  <si>
    <t>1223</t>
  </si>
  <si>
    <t>9991515</t>
  </si>
  <si>
    <t>1226</t>
  </si>
  <si>
    <t>360901</t>
  </si>
  <si>
    <t>9991190</t>
  </si>
  <si>
    <t>1225</t>
  </si>
  <si>
    <t>9991277</t>
  </si>
  <si>
    <t>1227</t>
  </si>
  <si>
    <t>9992527</t>
  </si>
  <si>
    <t>1211</t>
  </si>
  <si>
    <t>361001</t>
  </si>
  <si>
    <t>9990748</t>
  </si>
  <si>
    <t>1210</t>
  </si>
  <si>
    <t>9990787</t>
  </si>
  <si>
    <t>1209</t>
  </si>
  <si>
    <t>9991082</t>
  </si>
  <si>
    <t>1216</t>
  </si>
  <si>
    <t>361501</t>
  </si>
  <si>
    <t>9990538</t>
  </si>
  <si>
    <t>1217</t>
  </si>
  <si>
    <t>9991449</t>
  </si>
  <si>
    <t>1263</t>
  </si>
  <si>
    <t>515158</t>
  </si>
  <si>
    <t>310101</t>
  </si>
  <si>
    <t>9991187</t>
  </si>
  <si>
    <t>1268</t>
  </si>
  <si>
    <t>310400</t>
  </si>
  <si>
    <t>9990427</t>
  </si>
  <si>
    <t>1262</t>
  </si>
  <si>
    <t>310401</t>
  </si>
  <si>
    <t>9991855</t>
  </si>
  <si>
    <t>1269</t>
  </si>
  <si>
    <t>310503</t>
  </si>
  <si>
    <t>9990583</t>
  </si>
  <si>
    <t>1271</t>
  </si>
  <si>
    <t>310504</t>
  </si>
  <si>
    <t>9990066</t>
  </si>
  <si>
    <t>1260</t>
  </si>
  <si>
    <t>310506</t>
  </si>
  <si>
    <t>9991965</t>
  </si>
  <si>
    <t>1261</t>
  </si>
  <si>
    <t>9992689</t>
  </si>
  <si>
    <t>1270</t>
  </si>
  <si>
    <t>310507</t>
  </si>
  <si>
    <t>9991492</t>
  </si>
  <si>
    <t>1259</t>
  </si>
  <si>
    <t>310600</t>
  </si>
  <si>
    <t>9991472</t>
  </si>
  <si>
    <t>1257</t>
  </si>
  <si>
    <t>310601</t>
  </si>
  <si>
    <t>9990565</t>
  </si>
  <si>
    <t>1267</t>
  </si>
  <si>
    <t>310602</t>
  </si>
  <si>
    <t>9990367</t>
  </si>
  <si>
    <t>1266</t>
  </si>
  <si>
    <t>9990776</t>
  </si>
  <si>
    <t>1264</t>
  </si>
  <si>
    <t>9991312</t>
  </si>
  <si>
    <t>1265</t>
  </si>
  <si>
    <t>9991774</t>
  </si>
  <si>
    <t>1254</t>
  </si>
  <si>
    <t>310604</t>
  </si>
  <si>
    <t>9990605</t>
  </si>
  <si>
    <t>1255</t>
  </si>
  <si>
    <t>9990952</t>
  </si>
  <si>
    <t>1253</t>
  </si>
  <si>
    <t>9991720</t>
  </si>
  <si>
    <t>1256</t>
  </si>
  <si>
    <t>9992884</t>
  </si>
  <si>
    <t>1258</t>
  </si>
  <si>
    <t>310609</t>
  </si>
  <si>
    <t>9992535</t>
  </si>
  <si>
    <t>928</t>
  </si>
  <si>
    <t>515166</t>
  </si>
  <si>
    <t>300100</t>
  </si>
  <si>
    <t>9990499</t>
  </si>
  <si>
    <t>934</t>
  </si>
  <si>
    <t>9990560</t>
  </si>
  <si>
    <t>930</t>
  </si>
  <si>
    <t>9990568</t>
  </si>
  <si>
    <t>927</t>
  </si>
  <si>
    <t>9990777</t>
  </si>
  <si>
    <t>290</t>
  </si>
  <si>
    <t>9990789</t>
  </si>
  <si>
    <t>932</t>
  </si>
  <si>
    <t>9991384</t>
  </si>
  <si>
    <t>929</t>
  </si>
  <si>
    <t>9991483</t>
  </si>
  <si>
    <t>926</t>
  </si>
  <si>
    <t>9991736</t>
  </si>
  <si>
    <t>933</t>
  </si>
  <si>
    <t>9992500</t>
  </si>
  <si>
    <t>931</t>
  </si>
  <si>
    <t>9992698</t>
  </si>
  <si>
    <t>291</t>
  </si>
  <si>
    <t>300101</t>
  </si>
  <si>
    <t>9990883</t>
  </si>
  <si>
    <t>916</t>
  </si>
  <si>
    <t>300103</t>
  </si>
  <si>
    <t>9990008</t>
  </si>
  <si>
    <t>917</t>
  </si>
  <si>
    <t>9990725</t>
  </si>
  <si>
    <t>919</t>
  </si>
  <si>
    <t>9990928</t>
  </si>
  <si>
    <t>918</t>
  </si>
  <si>
    <t>9992497</t>
  </si>
  <si>
    <t>914</t>
  </si>
  <si>
    <t>300105</t>
  </si>
  <si>
    <t>9991506</t>
  </si>
  <si>
    <t>915</t>
  </si>
  <si>
    <t>300107</t>
  </si>
  <si>
    <t>9991516</t>
  </si>
  <si>
    <t>925</t>
  </si>
  <si>
    <t>300400</t>
  </si>
  <si>
    <t>9991068</t>
  </si>
  <si>
    <t>920</t>
  </si>
  <si>
    <t>300403</t>
  </si>
  <si>
    <t>9990103</t>
  </si>
  <si>
    <t>292</t>
  </si>
  <si>
    <t>300406</t>
  </si>
  <si>
    <t>9992306</t>
  </si>
  <si>
    <t>293</t>
  </si>
  <si>
    <t>300408</t>
  </si>
  <si>
    <t>9991520</t>
  </si>
  <si>
    <t>922</t>
  </si>
  <si>
    <t>300413</t>
  </si>
  <si>
    <t>9990024</t>
  </si>
  <si>
    <t>924</t>
  </si>
  <si>
    <t>300900</t>
  </si>
  <si>
    <t>9990550</t>
  </si>
  <si>
    <t>923</t>
  </si>
  <si>
    <t>9992119</t>
  </si>
  <si>
    <t>921</t>
  </si>
  <si>
    <t>301200</t>
  </si>
  <si>
    <t>9991642</t>
  </si>
  <si>
    <t>1352</t>
  </si>
  <si>
    <t>521150</t>
  </si>
  <si>
    <t>320100</t>
  </si>
  <si>
    <t>9990970</t>
  </si>
  <si>
    <t>1351</t>
  </si>
  <si>
    <t>9991092</t>
  </si>
  <si>
    <t>1350</t>
  </si>
  <si>
    <t>9992692</t>
  </si>
  <si>
    <t>1349</t>
  </si>
  <si>
    <t>9993105</t>
  </si>
  <si>
    <t>1360</t>
  </si>
  <si>
    <t>320102</t>
  </si>
  <si>
    <t>9990424</t>
  </si>
  <si>
    <t>1361</t>
  </si>
  <si>
    <t>9991354</t>
  </si>
  <si>
    <t>1362</t>
  </si>
  <si>
    <t>9992902</t>
  </si>
  <si>
    <t>1345</t>
  </si>
  <si>
    <t>320103</t>
  </si>
  <si>
    <t>9990674</t>
  </si>
  <si>
    <t>1344</t>
  </si>
  <si>
    <t>9991006</t>
  </si>
  <si>
    <t>1346</t>
  </si>
  <si>
    <t>9992918</t>
  </si>
  <si>
    <t>1355</t>
  </si>
  <si>
    <t>320104</t>
  </si>
  <si>
    <t>9990617</t>
  </si>
  <si>
    <t>1356</t>
  </si>
  <si>
    <t>320105</t>
  </si>
  <si>
    <t>9990782</t>
  </si>
  <si>
    <t>Myrm_curv</t>
  </si>
  <si>
    <t>1357</t>
  </si>
  <si>
    <t>9991171</t>
  </si>
  <si>
    <t>1327</t>
  </si>
  <si>
    <t>320109</t>
  </si>
  <si>
    <t>9990803</t>
  </si>
  <si>
    <t>1324</t>
  </si>
  <si>
    <t>9990911</t>
  </si>
  <si>
    <t>1328</t>
  </si>
  <si>
    <t>9991060</t>
  </si>
  <si>
    <t>1326</t>
  </si>
  <si>
    <t>9991172</t>
  </si>
  <si>
    <t>1325</t>
  </si>
  <si>
    <t>9993114</t>
  </si>
  <si>
    <t>1323</t>
  </si>
  <si>
    <t>320111</t>
  </si>
  <si>
    <t>9990559</t>
  </si>
  <si>
    <t>1363</t>
  </si>
  <si>
    <t>320113</t>
  </si>
  <si>
    <t>9990481</t>
  </si>
  <si>
    <t>1322</t>
  </si>
  <si>
    <t>320115</t>
  </si>
  <si>
    <t>9990712</t>
  </si>
  <si>
    <t>1320</t>
  </si>
  <si>
    <t>9990743</t>
  </si>
  <si>
    <t>1321</t>
  </si>
  <si>
    <t>9992893</t>
  </si>
  <si>
    <t>1339</t>
  </si>
  <si>
    <t>320116</t>
  </si>
  <si>
    <t>9990697</t>
  </si>
  <si>
    <t>1336</t>
  </si>
  <si>
    <t>9990744</t>
  </si>
  <si>
    <t>1338</t>
  </si>
  <si>
    <t>9991002</t>
  </si>
  <si>
    <t>1337</t>
  </si>
  <si>
    <t>9991064</t>
  </si>
  <si>
    <t>1348</t>
  </si>
  <si>
    <t>320117</t>
  </si>
  <si>
    <t>9991003</t>
  </si>
  <si>
    <t>1347</t>
  </si>
  <si>
    <t>9992909</t>
  </si>
  <si>
    <t>1354</t>
  </si>
  <si>
    <t>320300</t>
  </si>
  <si>
    <t>9991868</t>
  </si>
  <si>
    <t>1353</t>
  </si>
  <si>
    <t>9992888</t>
  </si>
  <si>
    <t>1359</t>
  </si>
  <si>
    <t>320301</t>
  </si>
  <si>
    <t>9992720</t>
  </si>
  <si>
    <t>1358</t>
  </si>
  <si>
    <t>9992887</t>
  </si>
  <si>
    <t>1319</t>
  </si>
  <si>
    <t>320901</t>
  </si>
  <si>
    <t>9990804</t>
  </si>
  <si>
    <t>1318</t>
  </si>
  <si>
    <t>9991270</t>
  </si>
  <si>
    <t>1329</t>
  </si>
  <si>
    <t>321301</t>
  </si>
  <si>
    <t>9990430</t>
  </si>
  <si>
    <t>1331</t>
  </si>
  <si>
    <t>9990509</t>
  </si>
  <si>
    <t>1333</t>
  </si>
  <si>
    <t>9990606</t>
  </si>
  <si>
    <t>1332</t>
  </si>
  <si>
    <t>9990974</t>
  </si>
  <si>
    <t>1330</t>
  </si>
  <si>
    <t>9991907</t>
  </si>
  <si>
    <t>1342</t>
  </si>
  <si>
    <t>321501</t>
  </si>
  <si>
    <t>9990235</t>
  </si>
  <si>
    <t>1340</t>
  </si>
  <si>
    <t>9990592</t>
  </si>
  <si>
    <t>1343</t>
  </si>
  <si>
    <t>9991067</t>
  </si>
  <si>
    <t>1341</t>
  </si>
  <si>
    <t>9991901</t>
  </si>
  <si>
    <t>1334</t>
  </si>
  <si>
    <t>321502</t>
  </si>
  <si>
    <t>9990343</t>
  </si>
  <si>
    <t>1335</t>
  </si>
  <si>
    <t>9991729</t>
  </si>
  <si>
    <t>162</t>
  </si>
  <si>
    <t>521166</t>
  </si>
  <si>
    <t>9990053</t>
  </si>
  <si>
    <t>163</t>
  </si>
  <si>
    <t>193</t>
  </si>
  <si>
    <t>280100</t>
  </si>
  <si>
    <t>9990358</t>
  </si>
  <si>
    <t>192</t>
  </si>
  <si>
    <t>9990389</t>
  </si>
  <si>
    <t>169</t>
  </si>
  <si>
    <t>280101</t>
  </si>
  <si>
    <t>9991529</t>
  </si>
  <si>
    <t>178</t>
  </si>
  <si>
    <t>280102</t>
  </si>
  <si>
    <t>9990000</t>
  </si>
  <si>
    <t>177</t>
  </si>
  <si>
    <t>9990020</t>
  </si>
  <si>
    <t>180</t>
  </si>
  <si>
    <t>9990045</t>
  </si>
  <si>
    <t>179</t>
  </si>
  <si>
    <t>9990255</t>
  </si>
  <si>
    <t>176</t>
  </si>
  <si>
    <t>9990756</t>
  </si>
  <si>
    <t>183</t>
  </si>
  <si>
    <t>280104</t>
  </si>
  <si>
    <t>9990348</t>
  </si>
  <si>
    <t>168</t>
  </si>
  <si>
    <t>280106</t>
  </si>
  <si>
    <t>9990082</t>
  </si>
  <si>
    <t>167</t>
  </si>
  <si>
    <t>9990101</t>
  </si>
  <si>
    <t>164</t>
  </si>
  <si>
    <t>280107</t>
  </si>
  <si>
    <t>9990037</t>
  </si>
  <si>
    <t>181</t>
  </si>
  <si>
    <t>280108</t>
  </si>
  <si>
    <t>9990762</t>
  </si>
  <si>
    <t>185</t>
  </si>
  <si>
    <t>9991146</t>
  </si>
  <si>
    <t>182</t>
  </si>
  <si>
    <t>9991741</t>
  </si>
  <si>
    <t>170</t>
  </si>
  <si>
    <t>280109</t>
  </si>
  <si>
    <t>9990260</t>
  </si>
  <si>
    <t>186</t>
  </si>
  <si>
    <t>280110</t>
  </si>
  <si>
    <t>9991757</t>
  </si>
  <si>
    <t>188</t>
  </si>
  <si>
    <t>280117</t>
  </si>
  <si>
    <t>9990243</t>
  </si>
  <si>
    <t>187</t>
  </si>
  <si>
    <t>9990300</t>
  </si>
  <si>
    <t>165</t>
  </si>
  <si>
    <t>280301</t>
  </si>
  <si>
    <t>166</t>
  </si>
  <si>
    <t>Colo_trun</t>
  </si>
  <si>
    <t>173</t>
  </si>
  <si>
    <t>280501</t>
  </si>
  <si>
    <t>9990015</t>
  </si>
  <si>
    <t>171</t>
  </si>
  <si>
    <t>172</t>
  </si>
  <si>
    <t>174</t>
  </si>
  <si>
    <t>9990064</t>
  </si>
  <si>
    <t>175</t>
  </si>
  <si>
    <t>9990942</t>
  </si>
  <si>
    <t>184</t>
  </si>
  <si>
    <t>280901</t>
  </si>
  <si>
    <t>9990956</t>
  </si>
  <si>
    <t>189</t>
  </si>
  <si>
    <t>281501</t>
  </si>
  <si>
    <t>9990164</t>
  </si>
  <si>
    <t>190</t>
  </si>
  <si>
    <t>9990199</t>
  </si>
  <si>
    <t>191</t>
  </si>
  <si>
    <t>9990921</t>
  </si>
  <si>
    <t>403</t>
  </si>
  <si>
    <t>521174</t>
  </si>
  <si>
    <t>290100</t>
  </si>
  <si>
    <t>9992331</t>
  </si>
  <si>
    <t>325</t>
  </si>
  <si>
    <t>290103</t>
  </si>
  <si>
    <t>9990543</t>
  </si>
  <si>
    <t>326</t>
  </si>
  <si>
    <t>9992127</t>
  </si>
  <si>
    <t>399</t>
  </si>
  <si>
    <t>290400</t>
  </si>
  <si>
    <t>9990003</t>
  </si>
  <si>
    <t>405</t>
  </si>
  <si>
    <t>290402</t>
  </si>
  <si>
    <t>9991478</t>
  </si>
  <si>
    <t>400</t>
  </si>
  <si>
    <t>290403</t>
  </si>
  <si>
    <t>9990355</t>
  </si>
  <si>
    <t>321</t>
  </si>
  <si>
    <t>290404</t>
  </si>
  <si>
    <t>9990349</t>
  </si>
  <si>
    <t>404</t>
  </si>
  <si>
    <t>9990553</t>
  </si>
  <si>
    <t>322</t>
  </si>
  <si>
    <t>290503</t>
  </si>
  <si>
    <t>9990353</t>
  </si>
  <si>
    <t>401</t>
  </si>
  <si>
    <t>290504</t>
  </si>
  <si>
    <t>9990901</t>
  </si>
  <si>
    <t>328</t>
  </si>
  <si>
    <t>290602</t>
  </si>
  <si>
    <t>9991443</t>
  </si>
  <si>
    <t>324</t>
  </si>
  <si>
    <t>290603</t>
  </si>
  <si>
    <t>9991350</t>
  </si>
  <si>
    <t>323</t>
  </si>
  <si>
    <t>9991550</t>
  </si>
  <si>
    <t>409</t>
  </si>
  <si>
    <t>290604</t>
  </si>
  <si>
    <t>9990239</t>
  </si>
  <si>
    <t>407</t>
  </si>
  <si>
    <t>9991451</t>
  </si>
  <si>
    <t>408</t>
  </si>
  <si>
    <t>9991640</t>
  </si>
  <si>
    <t>406</t>
  </si>
  <si>
    <t>9992328</t>
  </si>
  <si>
    <t>327</t>
  </si>
  <si>
    <t>290606</t>
  </si>
  <si>
    <t>9992115</t>
  </si>
  <si>
    <t>402</t>
  </si>
  <si>
    <t>291300</t>
  </si>
  <si>
    <t>9991938</t>
  </si>
  <si>
    <t>329</t>
  </si>
  <si>
    <t>291302</t>
  </si>
  <si>
    <t>9991192</t>
  </si>
  <si>
    <t>815</t>
  </si>
  <si>
    <t>527158</t>
  </si>
  <si>
    <t>270100</t>
  </si>
  <si>
    <t>9990739</t>
  </si>
  <si>
    <t>9991112</t>
  </si>
  <si>
    <t>814</t>
  </si>
  <si>
    <t>9991321</t>
  </si>
  <si>
    <t>817</t>
  </si>
  <si>
    <t>9992112</t>
  </si>
  <si>
    <t>816</t>
  </si>
  <si>
    <t>9992342</t>
  </si>
  <si>
    <t>794</t>
  </si>
  <si>
    <t>270101</t>
  </si>
  <si>
    <t>9990808</t>
  </si>
  <si>
    <t>793</t>
  </si>
  <si>
    <t>9991256</t>
  </si>
  <si>
    <t>807</t>
  </si>
  <si>
    <t>270102</t>
  </si>
  <si>
    <t>9991318</t>
  </si>
  <si>
    <t>803</t>
  </si>
  <si>
    <t>270103</t>
  </si>
  <si>
    <t>9990549</t>
  </si>
  <si>
    <t>806</t>
  </si>
  <si>
    <t>9991479</t>
  </si>
  <si>
    <t>805</t>
  </si>
  <si>
    <t>9991557</t>
  </si>
  <si>
    <t>804</t>
  </si>
  <si>
    <t>9991839</t>
  </si>
  <si>
    <t>826</t>
  </si>
  <si>
    <t>270104</t>
  </si>
  <si>
    <t>9991636</t>
  </si>
  <si>
    <t>792</t>
  </si>
  <si>
    <t>270105</t>
  </si>
  <si>
    <t>9992120</t>
  </si>
  <si>
    <t>811</t>
  </si>
  <si>
    <t>270108</t>
  </si>
  <si>
    <t>9990317</t>
  </si>
  <si>
    <t>813</t>
  </si>
  <si>
    <t>9990326</t>
  </si>
  <si>
    <t>810</t>
  </si>
  <si>
    <t>9990904</t>
  </si>
  <si>
    <t>812</t>
  </si>
  <si>
    <t>9992347</t>
  </si>
  <si>
    <t>796</t>
  </si>
  <si>
    <t>270109</t>
  </si>
  <si>
    <t>9991937</t>
  </si>
  <si>
    <t>795</t>
  </si>
  <si>
    <t>9992696</t>
  </si>
  <si>
    <t>802</t>
  </si>
  <si>
    <t>270112</t>
  </si>
  <si>
    <t>9991442</t>
  </si>
  <si>
    <t>800</t>
  </si>
  <si>
    <t>270113</t>
  </si>
  <si>
    <t>9990531</t>
  </si>
  <si>
    <t>801</t>
  </si>
  <si>
    <t>9990767</t>
  </si>
  <si>
    <t>809</t>
  </si>
  <si>
    <t>270301</t>
  </si>
  <si>
    <t>9990924</t>
  </si>
  <si>
    <t>821</t>
  </si>
  <si>
    <t>270302</t>
  </si>
  <si>
    <t>9990567</t>
  </si>
  <si>
    <t>819</t>
  </si>
  <si>
    <t>9990923</t>
  </si>
  <si>
    <t>820</t>
  </si>
  <si>
    <t>9991367</t>
  </si>
  <si>
    <t>818</t>
  </si>
  <si>
    <t>9991675</t>
  </si>
  <si>
    <t>824</t>
  </si>
  <si>
    <t>270501</t>
  </si>
  <si>
    <t>9991125</t>
  </si>
  <si>
    <t>822</t>
  </si>
  <si>
    <t>9991527</t>
  </si>
  <si>
    <t>823</t>
  </si>
  <si>
    <t>9991919</t>
  </si>
  <si>
    <t>798</t>
  </si>
  <si>
    <t>270601</t>
  </si>
  <si>
    <t>9990325</t>
  </si>
  <si>
    <t>799</t>
  </si>
  <si>
    <t>9990327</t>
  </si>
  <si>
    <t>797</t>
  </si>
  <si>
    <t>9990357</t>
  </si>
  <si>
    <t>825</t>
  </si>
  <si>
    <t>270900</t>
  </si>
  <si>
    <t>9991310</t>
  </si>
  <si>
    <t>808</t>
  </si>
  <si>
    <t>270901</t>
  </si>
  <si>
    <t>9990547</t>
  </si>
  <si>
    <t>829</t>
  </si>
  <si>
    <t>271301</t>
  </si>
  <si>
    <t>9990919</t>
  </si>
  <si>
    <t>828</t>
  </si>
  <si>
    <t>9990929</t>
  </si>
  <si>
    <t>833</t>
  </si>
  <si>
    <t>9991105</t>
  </si>
  <si>
    <t>830</t>
  </si>
  <si>
    <t>9991114</t>
  </si>
  <si>
    <t>834</t>
  </si>
  <si>
    <t>9991535</t>
  </si>
  <si>
    <t>831</t>
  </si>
  <si>
    <t>9991633</t>
  </si>
  <si>
    <t>832</t>
  </si>
  <si>
    <t>9991764</t>
  </si>
  <si>
    <t>827</t>
  </si>
  <si>
    <t>9993264</t>
  </si>
  <si>
    <t>527174</t>
  </si>
  <si>
    <t>240100</t>
  </si>
  <si>
    <t>9990220</t>
  </si>
  <si>
    <t>9991687</t>
  </si>
  <si>
    <t>240103</t>
  </si>
  <si>
    <t>9990394</t>
  </si>
  <si>
    <t>9990755</t>
  </si>
  <si>
    <t>9990947</t>
  </si>
  <si>
    <t>9991107</t>
  </si>
  <si>
    <t>240104</t>
  </si>
  <si>
    <t>9991334</t>
  </si>
  <si>
    <t>240106</t>
  </si>
  <si>
    <t>9991498</t>
  </si>
  <si>
    <t>240107</t>
  </si>
  <si>
    <t>9990585</t>
  </si>
  <si>
    <t>240402</t>
  </si>
  <si>
    <t>9990940</t>
  </si>
  <si>
    <t>9991121</t>
  </si>
  <si>
    <t>9991944</t>
  </si>
  <si>
    <t>240501</t>
  </si>
  <si>
    <t>9990966</t>
  </si>
  <si>
    <t>9991117</t>
  </si>
  <si>
    <t>240602</t>
  </si>
  <si>
    <t>9991831</t>
  </si>
  <si>
    <t>240603</t>
  </si>
  <si>
    <t>9992534</t>
  </si>
  <si>
    <t>240604</t>
  </si>
  <si>
    <t>9991295</t>
  </si>
  <si>
    <t>9991716</t>
  </si>
  <si>
    <t>240605</t>
  </si>
  <si>
    <t>9991765</t>
  </si>
  <si>
    <t>240901</t>
  </si>
  <si>
    <t>9990390</t>
  </si>
  <si>
    <t>9991085</t>
  </si>
  <si>
    <t>518</t>
  </si>
  <si>
    <t>533166</t>
  </si>
  <si>
    <t>260100</t>
  </si>
  <si>
    <t>9990680</t>
  </si>
  <si>
    <t>520</t>
  </si>
  <si>
    <t>9992351</t>
  </si>
  <si>
    <t>519</t>
  </si>
  <si>
    <t>9992702</t>
  </si>
  <si>
    <t>514</t>
  </si>
  <si>
    <t>9992889</t>
  </si>
  <si>
    <t>513</t>
  </si>
  <si>
    <t>9992911</t>
  </si>
  <si>
    <t>504</t>
  </si>
  <si>
    <t>260101</t>
  </si>
  <si>
    <t>9990864</t>
  </si>
  <si>
    <t>505</t>
  </si>
  <si>
    <t>9991767</t>
  </si>
  <si>
    <t>532</t>
  </si>
  <si>
    <t>260102</t>
  </si>
  <si>
    <t>9991959</t>
  </si>
  <si>
    <t>533</t>
  </si>
  <si>
    <t>9992512</t>
  </si>
  <si>
    <t>497</t>
  </si>
  <si>
    <t>260103</t>
  </si>
  <si>
    <t>9990099</t>
  </si>
  <si>
    <t>498</t>
  </si>
  <si>
    <t>9990490</t>
  </si>
  <si>
    <t>521</t>
  </si>
  <si>
    <t>260104</t>
  </si>
  <si>
    <t>9990431</t>
  </si>
  <si>
    <t>500</t>
  </si>
  <si>
    <t>9990750</t>
  </si>
  <si>
    <t>524</t>
  </si>
  <si>
    <t>9990757</t>
  </si>
  <si>
    <t>525</t>
  </si>
  <si>
    <t>9990760</t>
  </si>
  <si>
    <t>499</t>
  </si>
  <si>
    <t>9990877</t>
  </si>
  <si>
    <t>522</t>
  </si>
  <si>
    <t>9991195</t>
  </si>
  <si>
    <t>501</t>
  </si>
  <si>
    <t>9991763</t>
  </si>
  <si>
    <t>502</t>
  </si>
  <si>
    <t>9991951</t>
  </si>
  <si>
    <t>523</t>
  </si>
  <si>
    <t>9992691</t>
  </si>
  <si>
    <t>508</t>
  </si>
  <si>
    <t>260105</t>
  </si>
  <si>
    <t>9990513</t>
  </si>
  <si>
    <t>509</t>
  </si>
  <si>
    <t>9991652</t>
  </si>
  <si>
    <t>530</t>
  </si>
  <si>
    <t>9993073</t>
  </si>
  <si>
    <t>531</t>
  </si>
  <si>
    <t>9993266</t>
  </si>
  <si>
    <t>5</t>
  </si>
  <si>
    <t>SPECIESID</t>
  </si>
  <si>
    <t>536</t>
  </si>
  <si>
    <t>260106</t>
  </si>
  <si>
    <t>9990351</t>
  </si>
  <si>
    <t>FAMILLE</t>
  </si>
  <si>
    <t>SOUSFAMILLE</t>
  </si>
  <si>
    <t>GENRE</t>
  </si>
  <si>
    <t>ESPECE</t>
  </si>
  <si>
    <t>DESCRIPTEUR</t>
  </si>
  <si>
    <t>GENREESPECE</t>
  </si>
  <si>
    <t>TETE</t>
  </si>
  <si>
    <t>PROFIL</t>
  </si>
  <si>
    <t>541</t>
  </si>
  <si>
    <t>Apha_gibb</t>
  </si>
  <si>
    <t>260107</t>
  </si>
  <si>
    <t>Formicidae</t>
  </si>
  <si>
    <t>9991342</t>
  </si>
  <si>
    <t>Myrmicinae</t>
  </si>
  <si>
    <t>gibbosa</t>
  </si>
  <si>
    <t>(Latreille, 1798)</t>
  </si>
  <si>
    <t>534</t>
  </si>
  <si>
    <t>https://www2.unil.ch/sig/fourmisvd/photos/Aphaenogaster_gibbosa_face.jpg</t>
  </si>
  <si>
    <t>https://www2.unil.ch/sig/fourmisvd/photos/Aphaenogaster_gibbosa_side.jpg</t>
  </si>
  <si>
    <t>260108</t>
  </si>
  <si>
    <t>9990961</t>
  </si>
  <si>
    <t>Plots and transects are identified with a 6-digit code:</t>
  </si>
  <si>
    <t>Apha_ital</t>
  </si>
  <si>
    <t>italica</t>
  </si>
  <si>
    <t>Emery, 1916</t>
  </si>
  <si>
    <t>https://www2.unil.ch/sig/fourmisvd/photos/Aphaenogaster_italica_face.jpg</t>
  </si>
  <si>
    <t>https://www2.unil.ch/sig/fourmisvd/photos/Aphaenogaster_italica_side.jpg</t>
  </si>
  <si>
    <t>535</t>
  </si>
  <si>
    <t>9992735</t>
  </si>
  <si>
    <t>Apha_subt</t>
  </si>
  <si>
    <t>subterranea</t>
  </si>
  <si>
    <t>00xxxx = BDM identifier</t>
  </si>
  <si>
    <t>https://www2.unil.ch/sig/fourmisvd/photos/Aphaenogaster_subterranea_face.jpg</t>
  </si>
  <si>
    <t>https://www2.unil.ch/sig/fourmisvd/photos/Aphaenogaster_subterranea_side.jpg</t>
  </si>
  <si>
    <t>496</t>
  </si>
  <si>
    <t>Both_cors</t>
  </si>
  <si>
    <t>260109</t>
  </si>
  <si>
    <t>Dolichoderinae</t>
  </si>
  <si>
    <t>9990992</t>
  </si>
  <si>
    <t>Bothriomyrmex</t>
  </si>
  <si>
    <t>xx00xx = habitat identifier</t>
  </si>
  <si>
    <t>corsicus</t>
  </si>
  <si>
    <t>Santschi, 1923</t>
  </si>
  <si>
    <t>transects: xxxx00</t>
  </si>
  <si>
    <t>https://www2.unil.ch/sig/fourmisvd/photos/Bothriomyrmex_corsicus_face.jpg</t>
  </si>
  <si>
    <t>https://www2.unil.ch/sig/fourmisvd/photos/Bothriomyrmex_corsicus_side.jpg</t>
  </si>
  <si>
    <t>Camp_aeth</t>
  </si>
  <si>
    <t>Formicinae</t>
  </si>
  <si>
    <t>xxxx00 = plot or transect identifier</t>
  </si>
  <si>
    <t>aethiops</t>
  </si>
  <si>
    <t>495</t>
  </si>
  <si>
    <t>https://www2.unil.ch/sig/fourmisvd/photos/Camponotus_aethiops_face.jpg</t>
  </si>
  <si>
    <t>https://www2.unil.ch/sig/fourmisvd/photos/Camponotus_aethiops_side.jpg</t>
  </si>
  <si>
    <t>9991668</t>
  </si>
  <si>
    <t>Camp_dalm</t>
  </si>
  <si>
    <t>dalmaticus</t>
  </si>
  <si>
    <t>(Nylander, 1849)</t>
  </si>
  <si>
    <t>https://www2.unil.ch/sig/fourmisvd/photos/Camponotus_dalmaticus_face.jpg</t>
  </si>
  <si>
    <t>https://www2.unil.ch/sig/fourmisvd/photos/Camponotus_dalmaticus_side.jpg</t>
  </si>
  <si>
    <t>soil plots: xxxx01–xxxx25</t>
  </si>
  <si>
    <t>510</t>
  </si>
  <si>
    <t>260111</t>
  </si>
  <si>
    <t>9991282</t>
  </si>
  <si>
    <t>BDM_id</t>
  </si>
  <si>
    <t>Camp_fall</t>
  </si>
  <si>
    <t>fallax</t>
  </si>
  <si>
    <t>(Nylander, 1856)</t>
  </si>
  <si>
    <t>https://www2.unil.ch/sig/fourmisvd/photos/Camponotus_fallax_face.jpg</t>
  </si>
  <si>
    <t>https://www2.unil.ch/sig/fourmisvd/photos/Camponotus_fallax_side.jpg</t>
  </si>
  <si>
    <t>538</t>
  </si>
  <si>
    <t>Camp_herc</t>
  </si>
  <si>
    <t>9992159</t>
  </si>
  <si>
    <t>herculeanus</t>
  </si>
  <si>
    <t>(Linnaeus, 1758)</t>
  </si>
  <si>
    <t>https://www2.unil.ch/sig/fourmisvd/photos/Camponotus_herculeanus_face.jpg</t>
  </si>
  <si>
    <t>Habitat</t>
  </si>
  <si>
    <t>https://www2.unil.ch/sig/fourmisvd/photos/Camponotus_herculeanus_side.jpg</t>
  </si>
  <si>
    <t>Code</t>
  </si>
  <si>
    <t>01</t>
  </si>
  <si>
    <t>Camp_late</t>
  </si>
  <si>
    <t>lateralis</t>
  </si>
  <si>
    <t>(Olivier, 1792)</t>
  </si>
  <si>
    <t>https://www2.unil.ch/sig/fourmisvd/photos/Camponotus_lateralis_face.jpg</t>
  </si>
  <si>
    <t>https://www2.unil.ch/sig/fourmisvd/photos/Camponotus_lateralis_side.jpg</t>
  </si>
  <si>
    <t>537</t>
  </si>
  <si>
    <t>9992719</t>
  </si>
  <si>
    <t>Camp_lign</t>
  </si>
  <si>
    <t>Autre</t>
  </si>
  <si>
    <t>ligniperda</t>
  </si>
  <si>
    <t>(Latreille, 1802)</t>
  </si>
  <si>
    <t>https://www2.unil.ch/sig/fourmisvd/photos/Camponotus_ligniperda_face.jpg</t>
  </si>
  <si>
    <t>https://www2.unil.ch/sig/fourmisvd/photos/Camponotus_ligniperda_side.jpg</t>
  </si>
  <si>
    <t>Camp_pice</t>
  </si>
  <si>
    <t>540</t>
  </si>
  <si>
    <t>02</t>
  </si>
  <si>
    <t>piceus</t>
  </si>
  <si>
    <t>(Leach, 1825)</t>
  </si>
  <si>
    <t>260112</t>
  </si>
  <si>
    <t>9991917</t>
  </si>
  <si>
    <t>https://www2.unil.ch/sig/fourmisvd/photos/Camponotus_piceus_face.jpg</t>
  </si>
  <si>
    <t>https://www2.unil.ch/sig/fourmisvd/photos/Camponotus_piceus_side.jpg</t>
  </si>
  <si>
    <t>Carriere</t>
  </si>
  <si>
    <t>03</t>
  </si>
  <si>
    <t>Camp_univ</t>
  </si>
  <si>
    <t>CulturePerm</t>
  </si>
  <si>
    <t>universitatis</t>
  </si>
  <si>
    <t>Forel, 1890</t>
  </si>
  <si>
    <t>04</t>
  </si>
  <si>
    <t>https://www2.unil.ch/sig/fourmisvd/photos/Camponotus_universitatis_face.jpg</t>
  </si>
  <si>
    <t>https://www2.unil.ch/sig/fourmisvd/photos/Camponotus_universitatis_side.jpg</t>
  </si>
  <si>
    <t>ForetConifere</t>
  </si>
  <si>
    <t>05</t>
  </si>
  <si>
    <t>ForetFeuillus</t>
  </si>
  <si>
    <t>Camp_vagu</t>
  </si>
  <si>
    <t>06</t>
  </si>
  <si>
    <t>vagus</t>
  </si>
  <si>
    <t>(Scopoli, 1763)</t>
  </si>
  <si>
    <t>ForetMixe</t>
  </si>
  <si>
    <t>https://www2.unil.ch/sig/fourmisvd/photos/Camponotus_vagus_face.jpg</t>
  </si>
  <si>
    <t>https://www2.unil.ch/sig/fourmisvd/photos/Camponotus_vagus_side.jpg</t>
  </si>
  <si>
    <t>07</t>
  </si>
  <si>
    <t>Graviere</t>
  </si>
  <si>
    <t>494</t>
  </si>
  <si>
    <t>08</t>
  </si>
  <si>
    <t>260113</t>
  </si>
  <si>
    <t xml:space="preserve">Colobopsis </t>
  </si>
  <si>
    <t>9990865</t>
  </si>
  <si>
    <t>Humide</t>
  </si>
  <si>
    <t>truncata</t>
  </si>
  <si>
    <t>(Spinola, 1808)</t>
  </si>
  <si>
    <t>https://www2.unil.ch/sig/fourmisvd/photos/Colobopsis _truncata_face.jpg</t>
  </si>
  <si>
    <t>09</t>
  </si>
  <si>
    <t>https://www2.unil.ch/sig/fourmisvd/photos/Colobopsis _truncata_side.jpg</t>
  </si>
  <si>
    <t>lisiere</t>
  </si>
  <si>
    <t>545</t>
  </si>
  <si>
    <t>260115</t>
  </si>
  <si>
    <t>Crem_scut</t>
  </si>
  <si>
    <t>9991267</t>
  </si>
  <si>
    <t>marais</t>
  </si>
  <si>
    <t>Crematogaster</t>
  </si>
  <si>
    <t>scutellaris</t>
  </si>
  <si>
    <t>(Olivier, 1791)</t>
  </si>
  <si>
    <t>https://www2.unil.ch/sig/fourmisvd/photos/Crematogaster_scutellaris_face.jpg</t>
  </si>
  <si>
    <t>https://www2.unil.ch/sig/fourmisvd/photos/Crematogaster_scutellaris_side.jpg</t>
  </si>
  <si>
    <t>pierrier</t>
  </si>
  <si>
    <t>PrairieSeche</t>
  </si>
  <si>
    <t>Crem_sord</t>
  </si>
  <si>
    <t>539</t>
  </si>
  <si>
    <t>sordidula</t>
  </si>
  <si>
    <t>260116</t>
  </si>
  <si>
    <t>9991118</t>
  </si>
  <si>
    <t>https://www2.unil.ch/sig/fourmisvd/photos/Crematogaster_sordidula_face.jpg</t>
  </si>
  <si>
    <t>https://www2.unil.ch/sig/fourmisvd/photos/Crematogaster_sordidula_side.jpg</t>
  </si>
  <si>
    <t>transport</t>
  </si>
  <si>
    <t>zalluviale</t>
  </si>
  <si>
    <t>Doli_quad</t>
  </si>
  <si>
    <t>Dolichoderus</t>
  </si>
  <si>
    <t>quadripunctatus</t>
  </si>
  <si>
    <t>(Linnaeus, 1771)</t>
  </si>
  <si>
    <t>ZoneConstruite</t>
  </si>
  <si>
    <t>https://www2.unil.ch/sig/fourmisvd/photos/Dolichoderus_quadripunctatus_face.jpg</t>
  </si>
  <si>
    <t>511</t>
  </si>
  <si>
    <t>https://www2.unil.ch/sig/fourmisvd/photos/Dolichoderus_quadripunctatus_side.jpg</t>
  </si>
  <si>
    <t>260118</t>
  </si>
  <si>
    <t>9993100</t>
  </si>
  <si>
    <t>Yarrow, 1955</t>
  </si>
  <si>
    <t>https://www2.unil.ch/sig/fourmisvd/photos/Formica_aquilonia_face.jpg</t>
  </si>
  <si>
    <t>https://www2.unil.ch/sig/fourmisvd/photos/Formica_aquilonia_side.jpg</t>
  </si>
  <si>
    <t>503</t>
  </si>
  <si>
    <t>260301</t>
  </si>
  <si>
    <t>9990917</t>
  </si>
  <si>
    <t>Kutter, 1967</t>
  </si>
  <si>
    <t>https://www2.unil.ch/sig/fourmisvd/photos/Formica_bruni_face.jpg</t>
  </si>
  <si>
    <t>https://www2.unil.ch/sig/fourmisvd/photos/Formica_bruni_side.jpg</t>
  </si>
  <si>
    <t>516</t>
  </si>
  <si>
    <t>9991460</t>
  </si>
  <si>
    <t>Mayr, 1853</t>
  </si>
  <si>
    <t>https://www2.unil.ch/sig/fourmisvd/photos/Formica_cinerea_face.jpg</t>
  </si>
  <si>
    <t>https://www2.unil.ch/sig/fourmisvd/photos/Formica_cinerea_side.jpg</t>
  </si>
  <si>
    <t>517</t>
  </si>
  <si>
    <t>9992121</t>
  </si>
  <si>
    <t>Forel, 1886</t>
  </si>
  <si>
    <t>https://www2.unil.ch/sig/fourmisvd/photos/Formica_clara_face.jpg</t>
  </si>
  <si>
    <t>https://www2.unil.ch/sig/fourmisvd/photos/Formica_clara_side.jpg</t>
  </si>
  <si>
    <t>Latreille, 1798</t>
  </si>
  <si>
    <t>515</t>
  </si>
  <si>
    <t>https://www2.unil.ch/sig/fourmisvd/photos/Formica_cunicularia_face.jpg</t>
  </si>
  <si>
    <t>260601</t>
  </si>
  <si>
    <t>https://www2.unil.ch/sig/fourmisvd/photos/Formica_cunicularia_side.jpg</t>
  </si>
  <si>
    <t>9991464</t>
  </si>
  <si>
    <t>Nylander, 1846</t>
  </si>
  <si>
    <t>https://www2.unil.ch/sig/fourmisvd/photos/Formica_exsecta_face.jpg</t>
  </si>
  <si>
    <t>https://www2.unil.ch/sig/fourmisvd/photos/Formica_exsecta_side.jpg</t>
  </si>
  <si>
    <t>528</t>
  </si>
  <si>
    <t>261301</t>
  </si>
  <si>
    <t>9990381</t>
  </si>
  <si>
    <t>Bondroit, 1918</t>
  </si>
  <si>
    <t>https://www2.unil.ch/sig/fourmisvd/photos/Formica_foreli_face.jpg</t>
  </si>
  <si>
    <t>https://www2.unil.ch/sig/fourmisvd/photos/Formica_foreli_side.jpg</t>
  </si>
  <si>
    <t>506</t>
  </si>
  <si>
    <t>9991469</t>
  </si>
  <si>
    <t>Lohmander, 1949</t>
  </si>
  <si>
    <t>https://www2.unil.ch/sig/fourmisvd/photos/Formica_forsslundi_face.jpg</t>
  </si>
  <si>
    <t>https://www2.unil.ch/sig/fourmisvd/photos/Formica_forsslundi_side.jpg</t>
  </si>
  <si>
    <t>526</t>
  </si>
  <si>
    <t>Linnaeus, 1758</t>
  </si>
  <si>
    <t>9991553</t>
  </si>
  <si>
    <t>https://www2.unil.ch/sig/fourmisvd/photos/Formica_fusca_face.jpg</t>
  </si>
  <si>
    <t>https://www2.unil.ch/sig/fourmisvd/photos/Formica_fusca_side.jpg</t>
  </si>
  <si>
    <t>Forel, 1874</t>
  </si>
  <si>
    <t>https://www2.unil.ch/sig/fourmisvd/photos/Formica_fuscocinerea_face.jpg</t>
  </si>
  <si>
    <t>https://www2.unil.ch/sig/fourmisvd/photos/Formica_fuscocinerea_side.jpg</t>
  </si>
  <si>
    <t>529</t>
  </si>
  <si>
    <t>9992325</t>
  </si>
  <si>
    <t>https://www2.unil.ch/sig/fourmisvd/photos/Formica_gagates_face.jpg</t>
  </si>
  <si>
    <t>https://www2.unil.ch/sig/fourmisvd/photos/Formica_gagates_side.jpg</t>
  </si>
  <si>
    <t>527</t>
  </si>
  <si>
    <t>9992705</t>
  </si>
  <si>
    <t>Bondroit, 1917</t>
  </si>
  <si>
    <t>https://www2.unil.ch/sig/fourmisvd/photos/Formica_lemani_face.jpg</t>
  </si>
  <si>
    <t>https://www2.unil.ch/sig/fourmisvd/photos/Formica_lemani_side.jpg</t>
  </si>
  <si>
    <t>507</t>
  </si>
  <si>
    <t>Zetterstedt, 1838</t>
  </si>
  <si>
    <t>9992905</t>
  </si>
  <si>
    <t>https://www2.unil.ch/sig/fourmisvd/photos/Formica_lugubris_face.jpg</t>
  </si>
  <si>
    <t>https://www2.unil.ch/sig/fourmisvd/photos/Formica_lugubris_side.jpg</t>
  </si>
  <si>
    <t>Seifert, 1996</t>
  </si>
  <si>
    <t>https://www2.unil.ch/sig/fourmisvd/photos/Formica_paralugubris_face.jpg</t>
  </si>
  <si>
    <t>543</t>
  </si>
  <si>
    <t>261501</t>
  </si>
  <si>
    <t>https://www2.unil.ch/sig/fourmisvd/photos/Formica_paralugubris_side.jpg</t>
  </si>
  <si>
    <t>9991251</t>
  </si>
  <si>
    <t>https://www2.unil.ch/sig/fourmisvd/photos/Formica_picea_face.jpg</t>
  </si>
  <si>
    <t>https://www2.unil.ch/sig/fourmisvd/photos/Formica_picea_side.jpg</t>
  </si>
  <si>
    <t>544</t>
  </si>
  <si>
    <t>9992505</t>
  </si>
  <si>
    <t>Förster, 1850</t>
  </si>
  <si>
    <t>https://www2.unil.ch/sig/fourmisvd/photos/Formica_polyctena_face.jpg</t>
  </si>
  <si>
    <t>https://www2.unil.ch/sig/fourmisvd/photos/Formica_polyctena_side.jpg</t>
  </si>
  <si>
    <t>512</t>
  </si>
  <si>
    <t>9992925</t>
  </si>
  <si>
    <t>Retzius, 1783</t>
  </si>
  <si>
    <t>https://www2.unil.ch/sig/fourmisvd/photos/Formica_pratensis_face.jpg</t>
  </si>
  <si>
    <t>https://www2.unil.ch/sig/fourmisvd/photos/Formica_pratensis_side.jpg</t>
  </si>
  <si>
    <t>542</t>
  </si>
  <si>
    <t>9993119</t>
  </si>
  <si>
    <t>https://www2.unil.ch/sig/fourmisvd/photos/Formica_pressilabris_face.jpg</t>
  </si>
  <si>
    <t>https://www2.unil.ch/sig/fourmisvd/photos/Formica_pressilabris_side.jpg</t>
  </si>
  <si>
    <t>Linnaeus, 1761</t>
  </si>
  <si>
    <t>357</t>
  </si>
  <si>
    <t>533182</t>
  </si>
  <si>
    <t>220100</t>
  </si>
  <si>
    <t>https://www2.unil.ch/sig/fourmisvd/photos/Formica_rufa_face.jpg</t>
  </si>
  <si>
    <t>https://www2.unil.ch/sig/fourmisvd/photos/Formica_rufa_side.jpg</t>
  </si>
  <si>
    <t>9990695</t>
  </si>
  <si>
    <t>Fabricius, 1793</t>
  </si>
  <si>
    <t>https://www2.unil.ch/sig/fourmisvd/photos/Formica_rufibarbis_face.jpg</t>
  </si>
  <si>
    <t>https://www2.unil.ch/sig/fourmisvd/photos/Formica_rufibarbis_side.jpg</t>
  </si>
  <si>
    <t>355</t>
  </si>
  <si>
    <t>9991129</t>
  </si>
  <si>
    <t>https://www2.unil.ch/sig/fourmisvd/photos/Formica_sanguinea_face.jpg</t>
  </si>
  <si>
    <t>https://www2.unil.ch/sig/fourmisvd/photos/Formica_sanguinea_side.jpg</t>
  </si>
  <si>
    <t>354</t>
  </si>
  <si>
    <t>9991253</t>
  </si>
  <si>
    <t>https://www2.unil.ch/sig/fourmisvd/photos/Formica_selysi_face.jpg</t>
  </si>
  <si>
    <t>https://www2.unil.ch/sig/fourmisvd/photos/Formica_selysi_side.jpg</t>
  </si>
  <si>
    <t>353</t>
  </si>
  <si>
    <t>Fabricius, 1804</t>
  </si>
  <si>
    <t>https://www2.unil.ch/sig/fourmisvd/photos/Formica_truncorum_face.jpg</t>
  </si>
  <si>
    <t>9991320</t>
  </si>
  <si>
    <t>https://www2.unil.ch/sig/fourmisvd/photos/Formica_truncorum_side.jpg</t>
  </si>
  <si>
    <t>Ruzsky, 1895</t>
  </si>
  <si>
    <t>https://www2.unil.ch/sig/fourmisvd/photos/Formica_uralensis_face.jpg</t>
  </si>
  <si>
    <t>https://www2.unil.ch/sig/fourmisvd/photos/Formica_uralensis_side.jpg</t>
  </si>
  <si>
    <t>356</t>
  </si>
  <si>
    <t>9991835</t>
  </si>
  <si>
    <t>nitidulus</t>
  </si>
  <si>
    <t>(Nylander, 1846)</t>
  </si>
  <si>
    <t>https://www2.unil.ch/sig/fourmisvd/photos/Formicoxenus_nitidulus_face.jpg</t>
  </si>
  <si>
    <t>https://www2.unil.ch/sig/fourmisvd/photos/Formicoxenus_nitidulus_side.jpg</t>
  </si>
  <si>
    <t>Harp_subl</t>
  </si>
  <si>
    <t>352</t>
  </si>
  <si>
    <t>Harpagoxenus</t>
  </si>
  <si>
    <t>sublaevis</t>
  </si>
  <si>
    <t>9993287</t>
  </si>
  <si>
    <t>https://www2.unil.ch/sig/fourmisvd/photos/Harpagoxenus_sublaevis_face.jpg</t>
  </si>
  <si>
    <t>https://www2.unil.ch/sig/fourmisvd/photos/Harpagoxenus_sublaevis_side.jpg</t>
  </si>
  <si>
    <t>Hypo_edua</t>
  </si>
  <si>
    <t>Ponerinae</t>
  </si>
  <si>
    <t>Hypoponera</t>
  </si>
  <si>
    <t>eduardi</t>
  </si>
  <si>
    <t>348</t>
  </si>
  <si>
    <t>(Forel, 1894)</t>
  </si>
  <si>
    <t>220101</t>
  </si>
  <si>
    <t>9991288</t>
  </si>
  <si>
    <t>https://www2.unil.ch/sig/fourmisvd/photos/Hypoponera_eduardi_face.jpg</t>
  </si>
  <si>
    <t>https://www2.unil.ch/sig/fourmisvd/photos/Hypoponera_eduardi_side.jpg</t>
  </si>
  <si>
    <t>Hypo_punc</t>
  </si>
  <si>
    <t>punctatissima</t>
  </si>
  <si>
    <t>(Roger, 1859)</t>
  </si>
  <si>
    <t>https://www2.unil.ch/sig/fourmisvd/photos/Hypoponera_punctatissima_face.jpg</t>
  </si>
  <si>
    <t>https://www2.unil.ch/sig/fourmisvd/photos/Hypoponera_punctatissima_side.jpg</t>
  </si>
  <si>
    <t>(Förster, 1850)</t>
  </si>
  <si>
    <t>https://www2.unil.ch/sig/fourmisvd/photos/Lasius_alienus_face.jpg</t>
  </si>
  <si>
    <t>347</t>
  </si>
  <si>
    <t>https://www2.unil.ch/sig/fourmisvd/photos/Lasius_alienus_side.jpg</t>
  </si>
  <si>
    <t>9991655</t>
  </si>
  <si>
    <t>https://www2.unil.ch/sig/fourmisvd/photos/Lasius_bicornis_face.jpg</t>
  </si>
  <si>
    <t>https://www2.unil.ch/sig/fourmisvd/photos/Lasius_bicornis_side.jpg</t>
  </si>
  <si>
    <t>https://www2.unil.ch/sig/fourmisvd/photos/Lasius_brunneus_face.jpg</t>
  </si>
  <si>
    <t>346</t>
  </si>
  <si>
    <t>https://www2.unil.ch/sig/fourmisvd/photos/Lasius_brunneus_side.jpg</t>
  </si>
  <si>
    <t>9992515</t>
  </si>
  <si>
    <t>Mayr, 1861</t>
  </si>
  <si>
    <t>https://www2.unil.ch/sig/fourmisvd/photos/Lasius_carniolicus_face.jpg</t>
  </si>
  <si>
    <t>https://www2.unil.ch/sig/fourmisvd/photos/Lasius_carniolicus_side.jpg</t>
  </si>
  <si>
    <t>Emery, 1922</t>
  </si>
  <si>
    <t>340</t>
  </si>
  <si>
    <t>https://www2.unil.ch/sig/fourmisvd/photos/Lasius_citrinus_face.jpg</t>
  </si>
  <si>
    <t>220102</t>
  </si>
  <si>
    <t>https://www2.unil.ch/sig/fourmisvd/photos/Lasius_citrinus_side.jpg</t>
  </si>
  <si>
    <t>9992504</t>
  </si>
  <si>
    <t>(Emery, 1916)</t>
  </si>
  <si>
    <t>https://www2.unil.ch/sig/fourmisvd/photos/Lasius_distinguendus_face.jpg</t>
  </si>
  <si>
    <t>https://www2.unil.ch/sig/fourmisvd/photos/Lasius_distinguendus_side.jpg</t>
  </si>
  <si>
    <t>343</t>
  </si>
  <si>
    <t>220103</t>
  </si>
  <si>
    <t>9991658</t>
  </si>
  <si>
    <t>https://www2.unil.ch/sig/fourmisvd/photos/Lasius_emarginatus_face.jpg</t>
  </si>
  <si>
    <t>https://www2.unil.ch/sig/fourmisvd/photos/Lasius_emarginatus_side.jpg</t>
  </si>
  <si>
    <t>(Fabricius, 1782)</t>
  </si>
  <si>
    <t>https://www2.unil.ch/sig/fourmisvd/photos/Lasius_flavus_face.jpg</t>
  </si>
  <si>
    <t>https://www2.unil.ch/sig/fourmisvd/photos/Lasius_flavus_side.jpg</t>
  </si>
  <si>
    <t>342</t>
  </si>
  <si>
    <t>9993265</t>
  </si>
  <si>
    <t>https://www2.unil.ch/sig/fourmisvd/photos/Lasius_fuliginosus_face.jpg</t>
  </si>
  <si>
    <t>https://www2.unil.ch/sig/fourmisvd/photos/Lasius_fuliginosus_side.jpg</t>
  </si>
  <si>
    <t>358</t>
  </si>
  <si>
    <t>220106</t>
  </si>
  <si>
    <t>Seifert, 1982</t>
  </si>
  <si>
    <t>9991653</t>
  </si>
  <si>
    <t>https://www2.unil.ch/sig/fourmisvd/photos/Lasius_jensi_face.jpg</t>
  </si>
  <si>
    <t>https://www2.unil.ch/sig/fourmisvd/photos/Lasius_jensi_side.jpg</t>
  </si>
  <si>
    <t>(Bondroit, 1920)</t>
  </si>
  <si>
    <t>https://www2.unil.ch/sig/fourmisvd/photos/Lasius_meridionalis_face.jpg</t>
  </si>
  <si>
    <t>https://www2.unil.ch/sig/fourmisvd/photos/Lasius_meridionalis_side.jpg</t>
  </si>
  <si>
    <t>359</t>
  </si>
  <si>
    <t>9992114</t>
  </si>
  <si>
    <t>https://www2.unil.ch/sig/fourmisvd/photos/Lasius_mixtus_face.jpg</t>
  </si>
  <si>
    <t>https://www2.unil.ch/sig/fourmisvd/photos/Lasius_mixtus_side.jpg</t>
  </si>
  <si>
    <t>351</t>
  </si>
  <si>
    <t>220114</t>
  </si>
  <si>
    <t>9990564</t>
  </si>
  <si>
    <t>Forel, 1894</t>
  </si>
  <si>
    <t>https://www2.unil.ch/sig/fourmisvd/photos/Lasius_myops_face.jpg</t>
  </si>
  <si>
    <t>https://www2.unil.ch/sig/fourmisvd/photos/Lasius_myops_side.jpg</t>
  </si>
  <si>
    <t>350</t>
  </si>
  <si>
    <t>https://www2.unil.ch/sig/fourmisvd/photos/Lasius_neglectus_face.jpg</t>
  </si>
  <si>
    <t>https://www2.unil.ch/sig/fourmisvd/photos/Lasius_neglectus_side.jpg</t>
  </si>
  <si>
    <t>9991466</t>
  </si>
  <si>
    <t>https://www2.unil.ch/sig/fourmisvd/photos/Lasius_niger_face.jpg</t>
  </si>
  <si>
    <t>https://www2.unil.ch/sig/fourmisvd/photos/Lasius_niger_side.jpg</t>
  </si>
  <si>
    <t>345</t>
  </si>
  <si>
    <t>220115</t>
  </si>
  <si>
    <t>9991656</t>
  </si>
  <si>
    <t>Seifert, 1992</t>
  </si>
  <si>
    <t>https://www2.unil.ch/sig/fourmisvd/photos/Lasius_paralienus_face.jpg</t>
  </si>
  <si>
    <t>https://www2.unil.ch/sig/fourmisvd/photos/Lasius_paralienus_side.jpg</t>
  </si>
  <si>
    <t>349</t>
  </si>
  <si>
    <t>220117</t>
  </si>
  <si>
    <t>9991657</t>
  </si>
  <si>
    <t>Seifert, 1991</t>
  </si>
  <si>
    <t>https://www2.unil.ch/sig/fourmisvd/photos/Lasius_platythorax_face.jpg</t>
  </si>
  <si>
    <t>https://www2.unil.ch/sig/fourmisvd/photos/Lasius_platythorax_side.jpg</t>
  </si>
  <si>
    <t>https://www2.unil.ch/sig/fourmisvd/photos/Lasius_psammophilus_face.jpg</t>
  </si>
  <si>
    <t>https://www2.unil.ch/sig/fourmisvd/photos/Lasius_psammophilus_side.jpg</t>
  </si>
  <si>
    <t>360</t>
  </si>
  <si>
    <t>220118</t>
  </si>
  <si>
    <t>9990890</t>
  </si>
  <si>
    <t>(Faber, 1967)</t>
  </si>
  <si>
    <t>https://www2.unil.ch/sig/fourmisvd/photos/Lasius_reginae_face.jpg</t>
  </si>
  <si>
    <t>https://www2.unil.ch/sig/fourmisvd/photos/Lasius_reginae_side.jpg</t>
  </si>
  <si>
    <t>362</t>
  </si>
  <si>
    <t>220400</t>
  </si>
  <si>
    <t>9991648</t>
  </si>
  <si>
    <t>(Bondroit, 1918)</t>
  </si>
  <si>
    <t>https://www2.unil.ch/sig/fourmisvd/photos/Lasius_sabularum_face.jpg</t>
  </si>
  <si>
    <t>https://www2.unil.ch/sig/fourmisvd/photos/Lasius_sabularum_side.jpg</t>
  </si>
  <si>
    <t>344</t>
  </si>
  <si>
    <t>https://www2.unil.ch/sig/fourmisvd/photos/Lasius_umbratus_face.jpg</t>
  </si>
  <si>
    <t>https://www2.unil.ch/sig/fourmisvd/photos/Lasius_umbratus_side.jpg</t>
  </si>
  <si>
    <t>220500</t>
  </si>
  <si>
    <t>9992340</t>
  </si>
  <si>
    <t>(Fabricius, 1793)</t>
  </si>
  <si>
    <t>https://www2.unil.ch/sig/fourmisvd/photos/Leptothorax_acervorum_face.jpg</t>
  </si>
  <si>
    <t>https://www2.unil.ch/sig/fourmisvd/photos/Leptothorax_acervorum_side.jpg</t>
  </si>
  <si>
    <t>361</t>
  </si>
  <si>
    <t>220901</t>
  </si>
  <si>
    <t>9992348</t>
  </si>
  <si>
    <t>https://www2.unil.ch/sig/fourmisvd/photos/Leptothorax_goesswaldi_face.jpg</t>
  </si>
  <si>
    <t>https://www2.unil.ch/sig/fourmisvd/photos/Leptothorax_goesswaldi_side.jpg</t>
  </si>
  <si>
    <t>341</t>
  </si>
  <si>
    <t>221300</t>
  </si>
  <si>
    <t>9991462</t>
  </si>
  <si>
    <t>Mayr, 1855</t>
  </si>
  <si>
    <t>https://www2.unil.ch/sig/fourmisvd/photos/Leptothorax_gredleri_face.jpg</t>
  </si>
  <si>
    <t>https://www2.unil.ch/sig/fourmisvd/photos/Leptothorax_gredleri_side.jpg</t>
  </si>
  <si>
    <t>1109</t>
  </si>
  <si>
    <t>533190</t>
  </si>
  <si>
    <t>210100</t>
  </si>
  <si>
    <t>Buschinger, 1965</t>
  </si>
  <si>
    <t>9990510</t>
  </si>
  <si>
    <t>https://www2.unil.ch/sig/fourmisvd/photos/Leptothorax_kutteri_face.jpg</t>
  </si>
  <si>
    <t>https://www2.unil.ch/sig/fourmisvd/photos/Leptothorax_kutteri_side.jpg</t>
  </si>
  <si>
    <t>https://www2.unil.ch/sig/fourmisvd/photos/Leptothorax_muscorum_face.jpg</t>
  </si>
  <si>
    <t>https://www2.unil.ch/sig/fourmisvd/photos/Leptothorax_muscorum_side.jpg</t>
  </si>
  <si>
    <t>1097</t>
  </si>
  <si>
    <t>9990558</t>
  </si>
  <si>
    <t>(Kutter, 1950)</t>
  </si>
  <si>
    <t>https://www2.unil.ch/sig/fourmisvd/photos/Leptothorax_pacis_face.jpg</t>
  </si>
  <si>
    <t>https://www2.unil.ch/sig/fourmisvd/photos/Leptothorax_pacis_side.jpg</t>
  </si>
  <si>
    <t>1100</t>
  </si>
  <si>
    <t>9990682</t>
  </si>
  <si>
    <t>rubida</t>
  </si>
  <si>
    <t>https://www2.unil.ch/sig/fourmisvd/photos/Manica_rubida_face.jpg</t>
  </si>
  <si>
    <t>https://www2.unil.ch/sig/fourmisvd/photos/Manica_rubida_side.jpg</t>
  </si>
  <si>
    <t>1099</t>
  </si>
  <si>
    <t>9990807</t>
  </si>
  <si>
    <t>Mess_iber</t>
  </si>
  <si>
    <t>Messor</t>
  </si>
  <si>
    <t>ibericus</t>
  </si>
  <si>
    <t>Santschi, 1931</t>
  </si>
  <si>
    <t>https://www2.unil.ch/sig/fourmisvd/photos/Messor_ibericus_face.jpg</t>
  </si>
  <si>
    <t>https://www2.unil.ch/sig/fourmisvd/photos/Messor_ibericus_side.jpg</t>
  </si>
  <si>
    <t>Mono_phar</t>
  </si>
  <si>
    <t>Monomorium</t>
  </si>
  <si>
    <t>pharaonis</t>
  </si>
  <si>
    <t>1105</t>
  </si>
  <si>
    <t>(L., 1758)</t>
  </si>
  <si>
    <t>9990990</t>
  </si>
  <si>
    <t>https://www2.unil.ch/sig/fourmisvd/photos/Monomorium_pharaonis_face.jpg</t>
  </si>
  <si>
    <t>https://www2.unil.ch/sig/fourmisvd/photos/Monomorium_pharaonis_side.jpg</t>
  </si>
  <si>
    <t>graminicola</t>
  </si>
  <si>
    <t>https://www2.unil.ch/sig/fourmisvd/photos/Myrmecina_graminicola_face.jpg</t>
  </si>
  <si>
    <t>https://www2.unil.ch/sig/fourmisvd/photos/Myrmecina_graminicola_side.jpg</t>
  </si>
  <si>
    <t>1112</t>
  </si>
  <si>
    <t>9991063</t>
  </si>
  <si>
    <t>Kutter, 1963</t>
  </si>
  <si>
    <t>https://www2.unil.ch/sig/fourmisvd/photos/Myrmica_bibikoffi_face.jpg</t>
  </si>
  <si>
    <t>https://www2.unil.ch/sig/fourmisvd/photos/Myrmica_bibikoffi_side.jpg</t>
  </si>
  <si>
    <t>1111</t>
  </si>
  <si>
    <t>9991075</t>
  </si>
  <si>
    <t>Bondroit, 1920</t>
  </si>
  <si>
    <t>https://www2.unil.ch/sig/fourmisvd/photos/Myrmica_gallienii_face.jpg</t>
  </si>
  <si>
    <t>https://www2.unil.ch/sig/fourmisvd/photos/Myrmica_gallienii_side.jpg</t>
  </si>
  <si>
    <t>1101</t>
  </si>
  <si>
    <t>9991179</t>
  </si>
  <si>
    <t>Finzi, 1926</t>
  </si>
  <si>
    <t>https://www2.unil.ch/sig/fourmisvd/photos/Myrmica_hellenica_face.jpg</t>
  </si>
  <si>
    <t>https://www2.unil.ch/sig/fourmisvd/photos/Myrmica_hellenica_side.jpg</t>
  </si>
  <si>
    <t>1098</t>
  </si>
  <si>
    <t>9991361</t>
  </si>
  <si>
    <t>(Arnoldi, 1930)</t>
  </si>
  <si>
    <t>https://www2.unil.ch/sig/fourmisvd/photos/Myrmica_karavajevi_face.jpg</t>
  </si>
  <si>
    <t>https://www2.unil.ch/sig/fourmisvd/photos/Myrmica_karavajevi_side.jpg</t>
  </si>
  <si>
    <t>https://www2.unil.ch/sig/fourmisvd/photos/Myrmica_lobicornis_face.jpg</t>
  </si>
  <si>
    <t>https://www2.unil.ch/sig/fourmisvd/photos/Myrmica_lobicornis_side.jpg</t>
  </si>
  <si>
    <t>1115</t>
  </si>
  <si>
    <t>9991485</t>
  </si>
  <si>
    <t>Nylander, 1857</t>
  </si>
  <si>
    <t>https://www2.unil.ch/sig/fourmisvd/photos/Myrmica_lobulicornis_face.jpg</t>
  </si>
  <si>
    <t>https://www2.unil.ch/sig/fourmisvd/photos/Myrmica_lobulicornis_side.jpg</t>
  </si>
  <si>
    <t>1118</t>
  </si>
  <si>
    <t>9991664</t>
  </si>
  <si>
    <t>https://www2.unil.ch/sig/fourmisvd/photos/Myrmica_lonae_face.jpg</t>
  </si>
  <si>
    <t>https://www2.unil.ch/sig/fourmisvd/photos/Myrmica_lonae_side.jpg</t>
  </si>
  <si>
    <t>1113</t>
  </si>
  <si>
    <t>https://www2.unil.ch/sig/fourmisvd/photos/Myrmica_myrmicoxena_face.jpg</t>
  </si>
  <si>
    <t>https://www2.unil.ch/sig/fourmisvd/photos/Myrmica_myrmicoxena_side.jpg</t>
  </si>
  <si>
    <t>9991710</t>
  </si>
  <si>
    <t>(Linné, 1758)</t>
  </si>
  <si>
    <t>https://www2.unil.ch/sig/fourmisvd/photos/Myrmica_rubra_face.jpg</t>
  </si>
  <si>
    <t>https://www2.unil.ch/sig/fourmisvd/photos/Myrmica_rubra_side.jpg</t>
  </si>
  <si>
    <t>1116</t>
  </si>
  <si>
    <t>9991913</t>
  </si>
  <si>
    <t>https://www2.unil.ch/sig/fourmisvd/photos/Myrmica_ruginodis_face.jpg</t>
  </si>
  <si>
    <t>https://www2.unil.ch/sig/fourmisvd/photos/Myrmica_ruginodis_side.jpg</t>
  </si>
  <si>
    <t>1106</t>
  </si>
  <si>
    <t>9991966</t>
  </si>
  <si>
    <t>https://www2.unil.ch/sig/fourmisvd/photos/Myrmica_rugulosa_face.jpg</t>
  </si>
  <si>
    <t>https://www2.unil.ch/sig/fourmisvd/photos/Myrmica_rugulosa_side.jpg</t>
  </si>
  <si>
    <t>Meinert, 1860</t>
  </si>
  <si>
    <t>1104</t>
  </si>
  <si>
    <t>https://www2.unil.ch/sig/fourmisvd/photos/Myrmica_sabuleti_face.jpg</t>
  </si>
  <si>
    <t>https://www2.unil.ch/sig/fourmisvd/photos/Myrmica_sabuleti_side.jpg</t>
  </si>
  <si>
    <t>9992146</t>
  </si>
  <si>
    <t>Ruszky, 1905</t>
  </si>
  <si>
    <t>https://www2.unil.ch/sig/fourmisvd/photos/Myrmica_salina_face.jpg</t>
  </si>
  <si>
    <t>https://www2.unil.ch/sig/fourmisvd/photos/Myrmica_salina_side.jpg</t>
  </si>
  <si>
    <t>1114</t>
  </si>
  <si>
    <t>9992305</t>
  </si>
  <si>
    <t>https://www2.unil.ch/sig/fourmisvd/photos/Myrmica_scabrinodis_face.jpg</t>
  </si>
  <si>
    <t>https://www2.unil.ch/sig/fourmisvd/photos/Myrmica_scabrinodis_side.jpg</t>
  </si>
  <si>
    <t>1110</t>
  </si>
  <si>
    <t>9992526</t>
  </si>
  <si>
    <t>Emery, 1895</t>
  </si>
  <si>
    <t>https://www2.unil.ch/sig/fourmisvd/photos/Myrmica_schencki_face.jpg</t>
  </si>
  <si>
    <t>https://www2.unil.ch/sig/fourmisvd/photos/Myrmica_schencki_side.jpg</t>
  </si>
  <si>
    <t>1102</t>
  </si>
  <si>
    <t>9992541</t>
  </si>
  <si>
    <t>https://www2.unil.ch/sig/fourmisvd/photos/Myrmica_specioides_face.jpg</t>
  </si>
  <si>
    <t>https://www2.unil.ch/sig/fourmisvd/photos/Myrmica_specioides_side.jpg</t>
  </si>
  <si>
    <t>1103</t>
  </si>
  <si>
    <t>9992708</t>
  </si>
  <si>
    <t>https://www2.unil.ch/sig/fourmisvd/photos/Myrmica_sulcinodis_face.jpg</t>
  </si>
  <si>
    <t>https://www2.unil.ch/sig/fourmisvd/photos/Myrmica_sulcinodis_side.jpg</t>
  </si>
  <si>
    <t>https://www2.unil.ch/sig/fourmisvd/photos/Myrmica_vandeli_face.jpg</t>
  </si>
  <si>
    <t>https://www2.unil.ch/sig/fourmisvd/photos/Myrmica_vandeli_side.jpg</t>
  </si>
  <si>
    <t>1117</t>
  </si>
  <si>
    <t>9993096</t>
  </si>
  <si>
    <t>Phei_pall</t>
  </si>
  <si>
    <t>Pheidole</t>
  </si>
  <si>
    <t>pallidula</t>
  </si>
  <si>
    <t>Nylander, 1849</t>
  </si>
  <si>
    <t>https://www2.unil.ch/sig/fourmisvd/photos/Pheidole_pallidula_face.jpg</t>
  </si>
  <si>
    <t>https://www2.unil.ch/sig/fourmisvd/photos/Pheidole_pallidula_side.jpg</t>
  </si>
  <si>
    <t>1107</t>
  </si>
  <si>
    <t>9993269</t>
  </si>
  <si>
    <t>Plag_pygm</t>
  </si>
  <si>
    <t>Plagiolepis</t>
  </si>
  <si>
    <t>pygmaea</t>
  </si>
  <si>
    <t>https://www2.unil.ch/sig/fourmisvd/photos/Plagiolepis_pygmaea_face.jpg</t>
  </si>
  <si>
    <t>https://www2.unil.ch/sig/fourmisvd/photos/Plagiolepis_pygmaea_side.jpg</t>
  </si>
  <si>
    <t>1108</t>
  </si>
  <si>
    <t>Plag_vind</t>
  </si>
  <si>
    <t>9993282</t>
  </si>
  <si>
    <t>vindobonensis</t>
  </si>
  <si>
    <t>Lomnicki, 1925</t>
  </si>
  <si>
    <t>https://www2.unil.ch/sig/fourmisvd/photos/Plagiolepis_vindobonensis_face.jpg</t>
  </si>
  <si>
    <t>https://www2.unil.ch/sig/fourmisvd/photos/Plagiolepis_vindobonensis_side.jpg</t>
  </si>
  <si>
    <t>Plag_xene</t>
  </si>
  <si>
    <t>xene</t>
  </si>
  <si>
    <t>Stärcke, 1936</t>
  </si>
  <si>
    <t>https://www2.unil.ch/sig/fourmisvd/photos/Plagiolepis_xene_face.jpg</t>
  </si>
  <si>
    <t>https://www2.unil.ch/sig/fourmisvd/photos/Plagiolepis_xene_side.jpg</t>
  </si>
  <si>
    <t>1139</t>
  </si>
  <si>
    <t>210102</t>
  </si>
  <si>
    <t>9990170</t>
  </si>
  <si>
    <t>Poly_rufe</t>
  </si>
  <si>
    <t>Polyergus</t>
  </si>
  <si>
    <t>rufescens</t>
  </si>
  <si>
    <t>https://www2.unil.ch/sig/fourmisvd/photos/Polyergus_rufescens_face.jpg</t>
  </si>
  <si>
    <t>https://www2.unil.ch/sig/fourmisvd/photos/Polyergus_rufescens_side.jpg</t>
  </si>
  <si>
    <t>1140</t>
  </si>
  <si>
    <t>9991391</t>
  </si>
  <si>
    <t>Pone_coar</t>
  </si>
  <si>
    <t>Ponera</t>
  </si>
  <si>
    <t>coarctata</t>
  </si>
  <si>
    <t>https://www2.unil.ch/sig/fourmisvd/photos/Ponera_coarctata_face.jpg</t>
  </si>
  <si>
    <t>https://www2.unil.ch/sig/fourmisvd/photos/Ponera_coarctata_side.jpg</t>
  </si>
  <si>
    <t>1141</t>
  </si>
  <si>
    <t>9993078</t>
  </si>
  <si>
    <t>Pone_test</t>
  </si>
  <si>
    <t>testacea</t>
  </si>
  <si>
    <t>https://www2.unil.ch/sig/fourmisvd/photos/Ponera_testacea_face.jpg</t>
  </si>
  <si>
    <t>https://www2.unil.ch/sig/fourmisvd/photos/Ponera_testacea_side.jpg</t>
  </si>
  <si>
    <t>1142</t>
  </si>
  <si>
    <t>fugax</t>
  </si>
  <si>
    <t>9993094</t>
  </si>
  <si>
    <t>https://www2.unil.ch/sig/fourmisvd/photos/Solenopsis_fugax_face.jpg</t>
  </si>
  <si>
    <t>https://www2.unil.ch/sig/fourmisvd/photos/Solenopsis_fugax_side.jpg</t>
  </si>
  <si>
    <t>Sten_debi</t>
  </si>
  <si>
    <t>Stenamma</t>
  </si>
  <si>
    <t>debile</t>
  </si>
  <si>
    <t>https://www2.unil.ch/sig/fourmisvd/photos/Stenamma_debile_face.jpg</t>
  </si>
  <si>
    <t>https://www2.unil.ch/sig/fourmisvd/photos/Stenamma_debile_side.jpg</t>
  </si>
  <si>
    <t>1089</t>
  </si>
  <si>
    <t>210103</t>
  </si>
  <si>
    <t>9990342</t>
  </si>
  <si>
    <t>Sten_peti</t>
  </si>
  <si>
    <t>petiolatum</t>
  </si>
  <si>
    <t>Emery, 1897</t>
  </si>
  <si>
    <t>https://www2.unil.ch/sig/fourmisvd/photos/Stenamma_petiolatum_face.jpg</t>
  </si>
  <si>
    <t>https://www2.unil.ch/sig/fourmisvd/photos/Stenamma_petiolatum_side.jpg</t>
  </si>
  <si>
    <t>Sten_stri</t>
  </si>
  <si>
    <t>1094</t>
  </si>
  <si>
    <t>striatulum</t>
  </si>
  <si>
    <t>Emery, 1893-1894</t>
  </si>
  <si>
    <t>9990519</t>
  </si>
  <si>
    <t>https://www2.unil.ch/sig/fourmisvd/photos/Stenamma_striatulum_face.jpg</t>
  </si>
  <si>
    <t>https://www2.unil.ch/sig/fourmisvd/photos/Stenamma_striatulum_side.jpg</t>
  </si>
  <si>
    <t>Stro_albo</t>
  </si>
  <si>
    <t>Strongylognathus</t>
  </si>
  <si>
    <t>alboini</t>
  </si>
  <si>
    <t>Finzi, 1924</t>
  </si>
  <si>
    <t>https://www2.unil.ch/sig/fourmisvd/photos/Strongylognathus_alboini_face.jpg</t>
  </si>
  <si>
    <t>https://www2.unil.ch/sig/fourmisvd/photos/Strongylognathus_alboini_side.jpg</t>
  </si>
  <si>
    <t>Stro_alpi</t>
  </si>
  <si>
    <t>alpinus</t>
  </si>
  <si>
    <t>Wheeler, 1909</t>
  </si>
  <si>
    <t>https://www2.unil.ch/sig/fourmisvd/photos/Strongylognathus_alpinus_face.jpg</t>
  </si>
  <si>
    <t>https://www2.unil.ch/sig/fourmisvd/photos/Strongylognathus_alpinus_side.jpg</t>
  </si>
  <si>
    <t>Stro_hube</t>
  </si>
  <si>
    <t>huberi</t>
  </si>
  <si>
    <t>1095</t>
  </si>
  <si>
    <t>https://www2.unil.ch/sig/fourmisvd/photos/Strongylognathus_huberi_face.jpg</t>
  </si>
  <si>
    <t>https://www2.unil.ch/sig/fourmisvd/photos/Strongylognathus_huberi_side.jpg</t>
  </si>
  <si>
    <t>9990599</t>
  </si>
  <si>
    <t>Stro_test</t>
  </si>
  <si>
    <t>testaceus</t>
  </si>
  <si>
    <t>(Schenck, 1852)</t>
  </si>
  <si>
    <t>https://www2.unil.ch/sig/fourmisvd/photos/Strongylognathus_testaceus_face.jpg</t>
  </si>
  <si>
    <t>https://www2.unil.ch/sig/fourmisvd/photos/Strongylognathus_testaceus_side.jpg</t>
  </si>
  <si>
    <t>1085</t>
  </si>
  <si>
    <t>9990613</t>
  </si>
  <si>
    <t>Stru_baud</t>
  </si>
  <si>
    <t>Strumigenys</t>
  </si>
  <si>
    <t>baudueri</t>
  </si>
  <si>
    <t>(Emery, 1875)</t>
  </si>
  <si>
    <t>https://www2.unil.ch/sig/fourmisvd/photos/Strumigenys_baudueri_face.jpg</t>
  </si>
  <si>
    <t>https://www2.unil.ch/sig/fourmisvd/photos/Strumigenys_baudueri_side.jpg</t>
  </si>
  <si>
    <t>1090</t>
  </si>
  <si>
    <t>Stru_argi</t>
  </si>
  <si>
    <t xml:space="preserve">Strumigenys </t>
  </si>
  <si>
    <t>9990778</t>
  </si>
  <si>
    <t>argiola</t>
  </si>
  <si>
    <t>(Emery, 1869)</t>
  </si>
  <si>
    <t>https://www2.unil.ch/sig/fourmisvd/photos/Strumigenys _argiola_face.jpg</t>
  </si>
  <si>
    <t>https://www2.unil.ch/sig/fourmisvd/photos/Strumigenys _argiola_side.jpg</t>
  </si>
  <si>
    <t>1088</t>
  </si>
  <si>
    <t>9991197</t>
  </si>
  <si>
    <t>Tapi_erra</t>
  </si>
  <si>
    <t>erraticum</t>
  </si>
  <si>
    <t>https://www2.unil.ch/sig/fourmisvd/photos/Tapinoma_erraticum_face.jpg</t>
  </si>
  <si>
    <t>https://www2.unil.ch/sig/fourmisvd/photos/Tapinoma_erraticum_side.jpg</t>
  </si>
  <si>
    <t>Tapi_magn</t>
  </si>
  <si>
    <t>1086</t>
  </si>
  <si>
    <t>9991302</t>
  </si>
  <si>
    <t>magnum</t>
  </si>
  <si>
    <t>https://www2.unil.ch/sig/fourmisvd/photos/Tapinoma_magnum_face.jpg</t>
  </si>
  <si>
    <t>https://www2.unil.ch/sig/fourmisvd/photos/Tapinoma_magnum_side.jpg</t>
  </si>
  <si>
    <t>Tapi_mela</t>
  </si>
  <si>
    <t>melanocephalum</t>
  </si>
  <si>
    <t>1092</t>
  </si>
  <si>
    <t>https://www2.unil.ch/sig/fourmisvd/photos/Tapinoma_melanocephalum_face.jpg</t>
  </si>
  <si>
    <t>https://www2.unil.ch/sig/fourmisvd/photos/Tapinoma_melanocephalum_side.jpg</t>
  </si>
  <si>
    <t>9991669</t>
  </si>
  <si>
    <t>Tapi_subb</t>
  </si>
  <si>
    <t>subboreale</t>
  </si>
  <si>
    <t>Seifert</t>
  </si>
  <si>
    <t>https://www2.unil.ch/sig/fourmisvd/photos/Tapinoma_subboreale_face.jpg</t>
  </si>
  <si>
    <t>https://www2.unil.ch/sig/fourmisvd/photos/Tapinoma_subboreale_side.jpg</t>
  </si>
  <si>
    <t>1093</t>
  </si>
  <si>
    <t>9991750</t>
  </si>
  <si>
    <t>(Mayr, 1855)</t>
  </si>
  <si>
    <t>https://www2.unil.ch/sig/fourmisvd/photos/Temnothorax_affinis_face.jpg</t>
  </si>
  <si>
    <t>https://www2.unil.ch/sig/fourmisvd/photos/Temnothorax_affinis_side.jpg</t>
  </si>
  <si>
    <t>(Curtis, 1954)</t>
  </si>
  <si>
    <t>https://www2.unil.ch/sig/fourmisvd/photos/Temnothorax_albipennis_face.jpg</t>
  </si>
  <si>
    <t>https://www2.unil.ch/sig/fourmisvd/photos/Temnothorax_albipennis_side.jpg</t>
  </si>
  <si>
    <t>1084</t>
  </si>
  <si>
    <t>9992341</t>
  </si>
  <si>
    <t>(Kutter, 1972)</t>
  </si>
  <si>
    <t>https://www2.unil.ch/sig/fourmisvd/photos/Temnothorax_arcanus_face.jpg</t>
  </si>
  <si>
    <t>https://www2.unil.ch/sig/fourmisvd/photos/Temnothorax_arcanus_side.jpg</t>
  </si>
  <si>
    <t>1087</t>
  </si>
  <si>
    <t>9992890</t>
  </si>
  <si>
    <t>https://www2.unil.ch/sig/fourmisvd/photos/Temnothorax_corticalis_face.jpg</t>
  </si>
  <si>
    <t>https://www2.unil.ch/sig/fourmisvd/photos/Temnothorax_corticalis_side.jpg</t>
  </si>
  <si>
    <t>(Emery, 1870)</t>
  </si>
  <si>
    <t>https://www2.unil.ch/sig/fourmisvd/photos/Temnothorax_flavicornis_face.jpg</t>
  </si>
  <si>
    <t>https://www2.unil.ch/sig/fourmisvd/photos/Temnothorax_flavicornis_side.jpg</t>
  </si>
  <si>
    <t>1091</t>
  </si>
  <si>
    <t>9993088</t>
  </si>
  <si>
    <t>https://www2.unil.ch/sig/fourmisvd/photos/Temnothorax_interruptus_face.jpg</t>
  </si>
  <si>
    <t>https://www2.unil.ch/sig/fourmisvd/photos/Temnothorax_interruptus_side.jpg</t>
  </si>
  <si>
    <t>1096</t>
  </si>
  <si>
    <t>9993296</t>
  </si>
  <si>
    <t>(Forel, 1874)</t>
  </si>
  <si>
    <t>https://www2.unil.ch/sig/fourmisvd/photos/Temnothorax_luteus_face.jpg</t>
  </si>
  <si>
    <t>https://www2.unil.ch/sig/fourmisvd/photos/Temnothorax_luteus_side.jpg</t>
  </si>
  <si>
    <t>(Finzi, 1922)</t>
  </si>
  <si>
    <t>https://www2.unil.ch/sig/fourmisvd/photos/Temnothorax_mullerianus_face.jpg</t>
  </si>
  <si>
    <t>https://www2.unil.ch/sig/fourmisvd/photos/Temnothorax_mullerianus_side.jpg</t>
  </si>
  <si>
    <t>1119</t>
  </si>
  <si>
    <t>210104</t>
  </si>
  <si>
    <t>9991376</t>
  </si>
  <si>
    <t>(Kutter, 1925)</t>
  </si>
  <si>
    <t>https://www2.unil.ch/sig/fourmisvd/photos/Temnothorax_nadigi_face.jpg</t>
  </si>
  <si>
    <t>https://www2.unil.ch/sig/fourmisvd/photos/Temnothorax_nadigi_side.jpg</t>
  </si>
  <si>
    <t>https://www2.unil.ch/sig/fourmisvd/photos/Temnothorax_nigriceps_face.jpg</t>
  </si>
  <si>
    <t>https://www2.unil.ch/sig/fourmisvd/photos/Temnothorax_nigriceps_side.jpg</t>
  </si>
  <si>
    <t>1120</t>
  </si>
  <si>
    <t>https://www2.unil.ch/sig/fourmisvd/photos/Temnothorax_nylanderi_face.jpg</t>
  </si>
  <si>
    <t>https://www2.unil.ch/sig/fourmisvd/photos/Temnothorax_nylanderi_side.jpg</t>
  </si>
  <si>
    <t>9992903</t>
  </si>
  <si>
    <t>https://www2.unil.ch/sig/fourmisvd/photos/Temnothorax_parvulus_face.jpg</t>
  </si>
  <si>
    <t>https://www2.unil.ch/sig/fourmisvd/photos/Temnothorax_parvulus_side.jpg</t>
  </si>
  <si>
    <t>Nylander, 1856</t>
  </si>
  <si>
    <t>https://www2.unil.ch/sig/fourmisvd/photos/Temnothorax_recedens_face.jpg</t>
  </si>
  <si>
    <t>https://www2.unil.ch/sig/fourmisvd/photos/Temnothorax_recedens_side.jpg</t>
  </si>
  <si>
    <t>1129</t>
  </si>
  <si>
    <t>210105</t>
  </si>
  <si>
    <t>9990611</t>
  </si>
  <si>
    <t>(Fabricius, 1775)</t>
  </si>
  <si>
    <t>https://www2.unil.ch/sig/fourmisvd/photos/Temnothorax_tuberum_face.jpg</t>
  </si>
  <si>
    <t>https://www2.unil.ch/sig/fourmisvd/photos/Temnothorax_tuberum_side.jpg</t>
  </si>
  <si>
    <t>https://www2.unil.ch/sig/fourmisvd/photos/Temnothorax_unifasciatus_face.jpg</t>
  </si>
  <si>
    <t>1130</t>
  </si>
  <si>
    <t>https://www2.unil.ch/sig/fourmisvd/photos/Temnothorax_unifasciatus_side.jpg</t>
  </si>
  <si>
    <t>9992531</t>
  </si>
  <si>
    <t>(André, 1896)</t>
  </si>
  <si>
    <t>https://www2.unil.ch/sig/fourmisvd/photos/Temnothorax _ravouxi_face.jpg</t>
  </si>
  <si>
    <t>https://www2.unil.ch/sig/fourmisvd/photos/Temnothorax _ravouxi_side.jpg</t>
  </si>
  <si>
    <t>1063</t>
  </si>
  <si>
    <t>210106</t>
  </si>
  <si>
    <t>9991258</t>
  </si>
  <si>
    <t>https://www2.unil.ch/sig/fourmisvd/photos/Temnothorax _stumperi_face.jpg</t>
  </si>
  <si>
    <t>https://www2.unil.ch/sig/fourmisvd/photos/Temnothorax _stumperi_side.jpg</t>
  </si>
  <si>
    <t>1066</t>
  </si>
  <si>
    <t>Tetr_alpe</t>
  </si>
  <si>
    <t>9991298</t>
  </si>
  <si>
    <t>alpestre</t>
  </si>
  <si>
    <t>Steiner, Schlick-Steiner &amp; Seifert, 2010</t>
  </si>
  <si>
    <t>https://www2.unil.ch/sig/fourmisvd/photos/Tetramorium_alpestre_face.jpg</t>
  </si>
  <si>
    <t>https://www2.unil.ch/sig/fourmisvd/photos/Tetramorium_alpestre_side.jpg</t>
  </si>
  <si>
    <t>Tetr_caes</t>
  </si>
  <si>
    <t>caespitum</t>
  </si>
  <si>
    <t>https://www2.unil.ch/sig/fourmisvd/photos/Tetramorium_caespitum_face.jpg</t>
  </si>
  <si>
    <t>https://www2.unil.ch/sig/fourmisvd/photos/Tetramorium_caespitum_side.jpg</t>
  </si>
  <si>
    <t>1062</t>
  </si>
  <si>
    <t>9991370</t>
  </si>
  <si>
    <t>Tetr_immi</t>
  </si>
  <si>
    <t>immigrans</t>
  </si>
  <si>
    <t>Santschi, 1927</t>
  </si>
  <si>
    <t>https://www2.unil.ch/sig/fourmisvd/photos/Tetramorium_immigrans_face.jpg</t>
  </si>
  <si>
    <t>https://www2.unil.ch/sig/fourmisvd/photos/Tetramorium_immigrans_side.jpg</t>
  </si>
  <si>
    <t>1064</t>
  </si>
  <si>
    <t>9993101</t>
  </si>
  <si>
    <t>Tetr_impu</t>
  </si>
  <si>
    <t>impurum</t>
  </si>
  <si>
    <t>https://www2.unil.ch/sig/fourmisvd/photos/Tetramorium_impurum_face.jpg</t>
  </si>
  <si>
    <t>https://www2.unil.ch/sig/fourmisvd/photos/Tetramorium_impurum_side.jpg</t>
  </si>
  <si>
    <t>Tetr_indo</t>
  </si>
  <si>
    <t>indocile</t>
  </si>
  <si>
    <t>1065</t>
  </si>
  <si>
    <t>https://www2.unil.ch/sig/fourmisvd/photos/Tetramorium_indocile_face.jpg</t>
  </si>
  <si>
    <t>https://www2.unil.ch/sig/fourmisvd/photos/Tetramorium_indocile_side.jpg</t>
  </si>
  <si>
    <t>9993273</t>
  </si>
  <si>
    <t>9</t>
  </si>
  <si>
    <t>Tetr_atra</t>
  </si>
  <si>
    <t xml:space="preserve">Tetramorium </t>
  </si>
  <si>
    <t>atratulum</t>
  </si>
  <si>
    <t>https://www2.unil.ch/sig/fourmisvd/photos/Tetramorium _atratulum_face.jpg</t>
  </si>
  <si>
    <t>https://www2.unil.ch/sig/fourmisvd/photos/Tetramorium _atratulum_side.jpg</t>
  </si>
  <si>
    <t>1061</t>
  </si>
  <si>
    <t>9993291</t>
  </si>
  <si>
    <t>Tetr_inqu</t>
  </si>
  <si>
    <t>inquilinum</t>
  </si>
  <si>
    <t>Ward, Brady, Fisher &amp; Schultz, 2014</t>
  </si>
  <si>
    <t>https://www2.unil.ch/sig/fourmisvd/photos/Tetramorium _inquilinum_face.jpg</t>
  </si>
  <si>
    <t>https://www2.unil.ch/sig/fourmisvd/photos/Tetramorium _inquilinum_side.jpg</t>
  </si>
  <si>
    <t>Apha</t>
  </si>
  <si>
    <t>1122</t>
  </si>
  <si>
    <t>210108</t>
  </si>
  <si>
    <t>9991632</t>
  </si>
  <si>
    <t>sp</t>
  </si>
  <si>
    <t>Aphaenogaster sp.</t>
  </si>
  <si>
    <t>Both</t>
  </si>
  <si>
    <t>Bothriomyrmex sp.</t>
  </si>
  <si>
    <t>1121</t>
  </si>
  <si>
    <t>210109</t>
  </si>
  <si>
    <t>9992148</t>
  </si>
  <si>
    <t>Camp</t>
  </si>
  <si>
    <t>Camponotus sp.</t>
  </si>
  <si>
    <t>1128</t>
  </si>
  <si>
    <t>210110</t>
  </si>
  <si>
    <t>9991838</t>
  </si>
  <si>
    <t>Colo</t>
  </si>
  <si>
    <t>Colobopsis  sp.</t>
  </si>
  <si>
    <t>1127</t>
  </si>
  <si>
    <t>Crem</t>
  </si>
  <si>
    <t>9992729</t>
  </si>
  <si>
    <t>Crematogaster sp.</t>
  </si>
  <si>
    <t>Doli</t>
  </si>
  <si>
    <t>1081</t>
  </si>
  <si>
    <t>210112</t>
  </si>
  <si>
    <t>Dolichoderus sp.</t>
  </si>
  <si>
    <t>9990574</t>
  </si>
  <si>
    <t>Form</t>
  </si>
  <si>
    <t>Formica sp.</t>
  </si>
  <si>
    <t>1077</t>
  </si>
  <si>
    <t>9990811</t>
  </si>
  <si>
    <t>Formx</t>
  </si>
  <si>
    <t>Formicoxenus sp.</t>
  </si>
  <si>
    <t>1083</t>
  </si>
  <si>
    <t>9990993</t>
  </si>
  <si>
    <t>Harp</t>
  </si>
  <si>
    <t>Harpagoxenus sp.</t>
  </si>
  <si>
    <t>1078</t>
  </si>
  <si>
    <t>9990997</t>
  </si>
  <si>
    <t>Hypoponera sp.</t>
  </si>
  <si>
    <t>Lasi</t>
  </si>
  <si>
    <t>1074</t>
  </si>
  <si>
    <t>Lasius sp.</t>
  </si>
  <si>
    <t>9991007</t>
  </si>
  <si>
    <t>Lept</t>
  </si>
  <si>
    <t>Leptothorax sp.</t>
  </si>
  <si>
    <t>1082</t>
  </si>
  <si>
    <t>9991366</t>
  </si>
  <si>
    <t>Mani</t>
  </si>
  <si>
    <t>Manica sp.</t>
  </si>
  <si>
    <t>1076</t>
  </si>
  <si>
    <t>9991447</t>
  </si>
  <si>
    <t>Mess</t>
  </si>
  <si>
    <t>Messor sp.</t>
  </si>
  <si>
    <t>1072</t>
  </si>
  <si>
    <t>Mono</t>
  </si>
  <si>
    <t>9991487</t>
  </si>
  <si>
    <t>Monomorium sp.</t>
  </si>
  <si>
    <t>Myrm</t>
  </si>
  <si>
    <t>Myrmica sp.</t>
  </si>
  <si>
    <t>1079</t>
  </si>
  <si>
    <t>9991904</t>
  </si>
  <si>
    <t>Myrme</t>
  </si>
  <si>
    <t>Myrmecina sp.</t>
  </si>
  <si>
    <t>1075</t>
  </si>
  <si>
    <t>9991953</t>
  </si>
  <si>
    <t>Phei</t>
  </si>
  <si>
    <t>Pheidole sp.</t>
  </si>
  <si>
    <t>1080</t>
  </si>
  <si>
    <t>9992141</t>
  </si>
  <si>
    <t>Plag</t>
  </si>
  <si>
    <t>Plagiolepis sp.</t>
  </si>
  <si>
    <t>Poly</t>
  </si>
  <si>
    <t>1073</t>
  </si>
  <si>
    <t>Polyergus sp.</t>
  </si>
  <si>
    <t>9992731</t>
  </si>
  <si>
    <t>Pone</t>
  </si>
  <si>
    <t>Ponera sp.</t>
  </si>
  <si>
    <t>1071</t>
  </si>
  <si>
    <t>9993286</t>
  </si>
  <si>
    <t>Sole</t>
  </si>
  <si>
    <t>Solenopsis sp.</t>
  </si>
  <si>
    <t>1125</t>
  </si>
  <si>
    <t>210114</t>
  </si>
  <si>
    <t>9992516</t>
  </si>
  <si>
    <t>Stro</t>
  </si>
  <si>
    <t>Strongylognathus sp.</t>
  </si>
  <si>
    <t>Stru</t>
  </si>
  <si>
    <t>Strumigenys sp.</t>
  </si>
  <si>
    <t>1124</t>
  </si>
  <si>
    <t>210115</t>
  </si>
  <si>
    <t>9991651</t>
  </si>
  <si>
    <t>Tapi</t>
  </si>
  <si>
    <t>Tapinoma sp.</t>
  </si>
  <si>
    <t>1123</t>
  </si>
  <si>
    <t>Temn</t>
  </si>
  <si>
    <t>9993271</t>
  </si>
  <si>
    <t>Temnothorax sp.</t>
  </si>
  <si>
    <t>Tetr</t>
  </si>
  <si>
    <t>Tetramorium sp.</t>
  </si>
  <si>
    <t>1070</t>
  </si>
  <si>
    <t>210401</t>
  </si>
  <si>
    <t>9990785</t>
  </si>
  <si>
    <t>1067</t>
  </si>
  <si>
    <t>9991103</t>
  </si>
  <si>
    <t>1068</t>
  </si>
  <si>
    <t>9991162</t>
  </si>
  <si>
    <t>1069</t>
  </si>
  <si>
    <t>9991380</t>
  </si>
  <si>
    <t>1143</t>
  </si>
  <si>
    <t>210900</t>
  </si>
  <si>
    <t>9992135</t>
  </si>
  <si>
    <t>1126</t>
  </si>
  <si>
    <t>210901</t>
  </si>
  <si>
    <t>9990508</t>
  </si>
  <si>
    <t>1138</t>
  </si>
  <si>
    <t>211201</t>
  </si>
  <si>
    <t>9990968</t>
  </si>
  <si>
    <t>1137</t>
  </si>
  <si>
    <t>9991514</t>
  </si>
  <si>
    <t>1132</t>
  </si>
  <si>
    <t>211301</t>
  </si>
  <si>
    <t>9990902</t>
  </si>
  <si>
    <t>1134</t>
  </si>
  <si>
    <t>9991386</t>
  </si>
  <si>
    <t>1133</t>
  </si>
  <si>
    <t>9991727</t>
  </si>
  <si>
    <t>1131</t>
  </si>
  <si>
    <t>9991824</t>
  </si>
  <si>
    <t>1136</t>
  </si>
  <si>
    <t>9993077</t>
  </si>
  <si>
    <t>1135</t>
  </si>
  <si>
    <t>9993089</t>
  </si>
  <si>
    <t>38</t>
  </si>
  <si>
    <t>539158</t>
  </si>
  <si>
    <t>130100</t>
  </si>
  <si>
    <t>9990091</t>
  </si>
  <si>
    <t>42</t>
  </si>
  <si>
    <t>9990095</t>
  </si>
  <si>
    <t>32</t>
  </si>
  <si>
    <t>9990102</t>
  </si>
  <si>
    <t>45</t>
  </si>
  <si>
    <t>9990113</t>
  </si>
  <si>
    <t>33</t>
  </si>
  <si>
    <t>9990122</t>
  </si>
  <si>
    <t>34</t>
  </si>
  <si>
    <t>9990123</t>
  </si>
  <si>
    <t>35</t>
  </si>
  <si>
    <t>9990125</t>
  </si>
  <si>
    <t>37</t>
  </si>
  <si>
    <t>9990132</t>
  </si>
  <si>
    <t>36</t>
  </si>
  <si>
    <t>9990138</t>
  </si>
  <si>
    <t>40</t>
  </si>
  <si>
    <t>9990149</t>
  </si>
  <si>
    <t>44</t>
  </si>
  <si>
    <t>9990159</t>
  </si>
  <si>
    <t>41</t>
  </si>
  <si>
    <t>9990182</t>
  </si>
  <si>
    <t>39</t>
  </si>
  <si>
    <t>9990186</t>
  </si>
  <si>
    <t>43</t>
  </si>
  <si>
    <t>9990189</t>
  </si>
  <si>
    <t>29</t>
  </si>
  <si>
    <t>130101</t>
  </si>
  <si>
    <t>9990216</t>
  </si>
  <si>
    <t>130106</t>
  </si>
  <si>
    <t>9990120</t>
  </si>
  <si>
    <t>9990137</t>
  </si>
  <si>
    <t>25</t>
  </si>
  <si>
    <t>130108</t>
  </si>
  <si>
    <t>9990166</t>
  </si>
  <si>
    <t>13</t>
  </si>
  <si>
    <t>130111</t>
  </si>
  <si>
    <t>9990127</t>
  </si>
  <si>
    <t>14</t>
  </si>
  <si>
    <t>9990129</t>
  </si>
  <si>
    <t>9990130</t>
  </si>
  <si>
    <t>9990153</t>
  </si>
  <si>
    <t>9990161</t>
  </si>
  <si>
    <t>9990169</t>
  </si>
  <si>
    <t>130402</t>
  </si>
  <si>
    <t>9990227</t>
  </si>
  <si>
    <t>28</t>
  </si>
  <si>
    <t>130404</t>
  </si>
  <si>
    <t>9990286</t>
  </si>
  <si>
    <t>64</t>
  </si>
  <si>
    <t>130500</t>
  </si>
  <si>
    <t>9990013</t>
  </si>
  <si>
    <t>59</t>
  </si>
  <si>
    <t>9990079</t>
  </si>
  <si>
    <t>63</t>
  </si>
  <si>
    <t>9990105</t>
  </si>
  <si>
    <t>62</t>
  </si>
  <si>
    <t>9990114</t>
  </si>
  <si>
    <t>58</t>
  </si>
  <si>
    <t>9990145</t>
  </si>
  <si>
    <t>60</t>
  </si>
  <si>
    <t>9990147</t>
  </si>
  <si>
    <t>65</t>
  </si>
  <si>
    <t>9990158</t>
  </si>
  <si>
    <t>61</t>
  </si>
  <si>
    <t>9990191</t>
  </si>
  <si>
    <t>130502</t>
  </si>
  <si>
    <t>9990035</t>
  </si>
  <si>
    <t>26</t>
  </si>
  <si>
    <t>130504</t>
  </si>
  <si>
    <t>9990232</t>
  </si>
  <si>
    <t>17</t>
  </si>
  <si>
    <t>130505</t>
  </si>
  <si>
    <t>9990077</t>
  </si>
  <si>
    <t>16</t>
  </si>
  <si>
    <t>9990118</t>
  </si>
  <si>
    <t>4</t>
  </si>
  <si>
    <t>130506</t>
  </si>
  <si>
    <t>9990085</t>
  </si>
  <si>
    <t>9990097</t>
  </si>
  <si>
    <t>9990119</t>
  </si>
  <si>
    <t>9990157</t>
  </si>
  <si>
    <t>9990176</t>
  </si>
  <si>
    <t>27</t>
  </si>
  <si>
    <t>130602</t>
  </si>
  <si>
    <t>9990214</t>
  </si>
  <si>
    <t>24</t>
  </si>
  <si>
    <t>130603</t>
  </si>
  <si>
    <t>9990198</t>
  </si>
  <si>
    <t>30</t>
  </si>
  <si>
    <t>130604</t>
  </si>
  <si>
    <t>9990203</t>
  </si>
  <si>
    <t>31</t>
  </si>
  <si>
    <t>9990212</t>
  </si>
  <si>
    <t>18</t>
  </si>
  <si>
    <t>130605</t>
  </si>
  <si>
    <t>9990192</t>
  </si>
  <si>
    <t>19</t>
  </si>
  <si>
    <t>9990222</t>
  </si>
  <si>
    <t>23</t>
  </si>
  <si>
    <t>131301</t>
  </si>
  <si>
    <t>9990160</t>
  </si>
  <si>
    <t>21</t>
  </si>
  <si>
    <t>9990265</t>
  </si>
  <si>
    <t>22</t>
  </si>
  <si>
    <t>9990284</t>
  </si>
  <si>
    <t>556</t>
  </si>
  <si>
    <t>539174</t>
  </si>
  <si>
    <t>250100</t>
  </si>
  <si>
    <t>9990496</t>
  </si>
  <si>
    <t>558</t>
  </si>
  <si>
    <t>9991454</t>
  </si>
  <si>
    <t>557</t>
  </si>
  <si>
    <t>9991667</t>
  </si>
  <si>
    <t>572</t>
  </si>
  <si>
    <t>250101</t>
  </si>
  <si>
    <t>9990879</t>
  </si>
  <si>
    <t>573</t>
  </si>
  <si>
    <t>9991264</t>
  </si>
  <si>
    <t>574</t>
  </si>
  <si>
    <t>9991266</t>
  </si>
  <si>
    <t>571</t>
  </si>
  <si>
    <t>9991703</t>
  </si>
  <si>
    <t>570</t>
  </si>
  <si>
    <t>9991732</t>
  </si>
  <si>
    <t>578</t>
  </si>
  <si>
    <t>250102</t>
  </si>
  <si>
    <t>9990612</t>
  </si>
  <si>
    <t>579</t>
  </si>
  <si>
    <t>9991324</t>
  </si>
  <si>
    <t>552</t>
  </si>
  <si>
    <t>250111</t>
  </si>
  <si>
    <t>9991762</t>
  </si>
  <si>
    <t>554</t>
  </si>
  <si>
    <t>250114</t>
  </si>
  <si>
    <t>9990491</t>
  </si>
  <si>
    <t>555</t>
  </si>
  <si>
    <t>9992304</t>
  </si>
  <si>
    <t>553</t>
  </si>
  <si>
    <t>250117</t>
  </si>
  <si>
    <t>9991877</t>
  </si>
  <si>
    <t>547</t>
  </si>
  <si>
    <t>250301</t>
  </si>
  <si>
    <t>9990736</t>
  </si>
  <si>
    <t>550</t>
  </si>
  <si>
    <t>9991269</t>
  </si>
  <si>
    <t>549</t>
  </si>
  <si>
    <t>9992330</t>
  </si>
  <si>
    <t>546</t>
  </si>
  <si>
    <t>9992499</t>
  </si>
  <si>
    <t>551</t>
  </si>
  <si>
    <t>9993108</t>
  </si>
  <si>
    <t>548</t>
  </si>
  <si>
    <t>9993111</t>
  </si>
  <si>
    <t>569</t>
  </si>
  <si>
    <t>250600</t>
  </si>
  <si>
    <t>9991375</t>
  </si>
  <si>
    <t>580</t>
  </si>
  <si>
    <t>250601</t>
  </si>
  <si>
    <t>9991679</t>
  </si>
  <si>
    <t>575</t>
  </si>
  <si>
    <t>250901</t>
  </si>
  <si>
    <t>9990672</t>
  </si>
  <si>
    <t>576</t>
  </si>
  <si>
    <t>9990684</t>
  </si>
  <si>
    <t>577</t>
  </si>
  <si>
    <t>9990868</t>
  </si>
  <si>
    <t>560</t>
  </si>
  <si>
    <t>251501</t>
  </si>
  <si>
    <t>9990871</t>
  </si>
  <si>
    <t>563</t>
  </si>
  <si>
    <t>9991390</t>
  </si>
  <si>
    <t>562</t>
  </si>
  <si>
    <t>9991956</t>
  </si>
  <si>
    <t>561</t>
  </si>
  <si>
    <t>9991963</t>
  </si>
  <si>
    <t>559</t>
  </si>
  <si>
    <t>9992917</t>
  </si>
  <si>
    <t>565</t>
  </si>
  <si>
    <t>251502</t>
  </si>
  <si>
    <t>9991279</t>
  </si>
  <si>
    <t>568</t>
  </si>
  <si>
    <t>9991356</t>
  </si>
  <si>
    <t>567</t>
  </si>
  <si>
    <t>9991673</t>
  </si>
  <si>
    <t>564</t>
  </si>
  <si>
    <t>9991871</t>
  </si>
  <si>
    <t>566</t>
  </si>
  <si>
    <t>9992892</t>
  </si>
  <si>
    <t>991</t>
  </si>
  <si>
    <t>539190</t>
  </si>
  <si>
    <t>200100</t>
  </si>
  <si>
    <t>9990185</t>
  </si>
  <si>
    <t>987</t>
  </si>
  <si>
    <t>9990291</t>
  </si>
  <si>
    <t>986</t>
  </si>
  <si>
    <t>9990319</t>
  </si>
  <si>
    <t>990</t>
  </si>
  <si>
    <t>9990345</t>
  </si>
  <si>
    <t>985</t>
  </si>
  <si>
    <t>9990372</t>
  </si>
  <si>
    <t>988</t>
  </si>
  <si>
    <t>9990763</t>
  </si>
  <si>
    <t>989</t>
  </si>
  <si>
    <t>9991311</t>
  </si>
  <si>
    <t>992</t>
  </si>
  <si>
    <t>9991773</t>
  </si>
  <si>
    <t>294</t>
  </si>
  <si>
    <t>200101</t>
  </si>
  <si>
    <t>9990289</t>
  </si>
  <si>
    <t>295</t>
  </si>
  <si>
    <t>9990304</t>
  </si>
  <si>
    <t>296</t>
  </si>
  <si>
    <t>200103</t>
  </si>
  <si>
    <t>9990575</t>
  </si>
  <si>
    <t>297</t>
  </si>
  <si>
    <t>9991198</t>
  </si>
  <si>
    <t>298</t>
  </si>
  <si>
    <t>200104</t>
  </si>
  <si>
    <t>9990108</t>
  </si>
  <si>
    <t>299</t>
  </si>
  <si>
    <t>9990569</t>
  </si>
  <si>
    <t>300</t>
  </si>
  <si>
    <t>9991567</t>
  </si>
  <si>
    <t>301</t>
  </si>
  <si>
    <t>200105</t>
  </si>
  <si>
    <t>9990622</t>
  </si>
  <si>
    <t>302</t>
  </si>
  <si>
    <t>9991532</t>
  </si>
  <si>
    <t>303</t>
  </si>
  <si>
    <t>9991539</t>
  </si>
  <si>
    <t>304</t>
  </si>
  <si>
    <t>9992542</t>
  </si>
  <si>
    <t>984</t>
  </si>
  <si>
    <t>200600</t>
  </si>
  <si>
    <t>9991834</t>
  </si>
  <si>
    <t>305</t>
  </si>
  <si>
    <t>200604</t>
  </si>
  <si>
    <t>9990545</t>
  </si>
  <si>
    <t>948</t>
  </si>
  <si>
    <t>545150</t>
  </si>
  <si>
    <t>120100</t>
  </si>
  <si>
    <t>9991144</t>
  </si>
  <si>
    <t>950</t>
  </si>
  <si>
    <t>120102</t>
  </si>
  <si>
    <t>9990698</t>
  </si>
  <si>
    <t>947</t>
  </si>
  <si>
    <t>120106</t>
  </si>
  <si>
    <t>9991723</t>
  </si>
  <si>
    <t>953</t>
  </si>
  <si>
    <t>120107</t>
  </si>
  <si>
    <t>9991678</t>
  </si>
  <si>
    <t>935</t>
  </si>
  <si>
    <t>120108</t>
  </si>
  <si>
    <t>9990700</t>
  </si>
  <si>
    <t>936</t>
  </si>
  <si>
    <t>9991509</t>
  </si>
  <si>
    <t>938</t>
  </si>
  <si>
    <t>120109</t>
  </si>
  <si>
    <t>9990608</t>
  </si>
  <si>
    <t>937</t>
  </si>
  <si>
    <t>9990949</t>
  </si>
  <si>
    <t>945</t>
  </si>
  <si>
    <t>120301</t>
  </si>
  <si>
    <t>9990483</t>
  </si>
  <si>
    <t>941</t>
  </si>
  <si>
    <t>9990987</t>
  </si>
  <si>
    <t>with 2 Myrmica scabrinodis</t>
  </si>
  <si>
    <t>942</t>
  </si>
  <si>
    <t>9991281</t>
  </si>
  <si>
    <t>944</t>
  </si>
  <si>
    <t>9991389</t>
  </si>
  <si>
    <t>943</t>
  </si>
  <si>
    <t>9992532</t>
  </si>
  <si>
    <t>946</t>
  </si>
  <si>
    <t>9993107</t>
  </si>
  <si>
    <t>954</t>
  </si>
  <si>
    <t>120601</t>
  </si>
  <si>
    <t>9991477</t>
  </si>
  <si>
    <t>951</t>
  </si>
  <si>
    <t>120701</t>
  </si>
  <si>
    <t>9991099</t>
  </si>
  <si>
    <t>939</t>
  </si>
  <si>
    <t>121201</t>
  </si>
  <si>
    <t>9990699</t>
  </si>
  <si>
    <t>940</t>
  </si>
  <si>
    <t>9990903</t>
  </si>
  <si>
    <t>949</t>
  </si>
  <si>
    <t>121301</t>
  </si>
  <si>
    <t>9991358</t>
  </si>
  <si>
    <t>952</t>
  </si>
  <si>
    <t>121505</t>
  </si>
  <si>
    <t>1298</t>
  </si>
  <si>
    <t>545166</t>
  </si>
  <si>
    <t>140101</t>
  </si>
  <si>
    <t>9990507</t>
  </si>
  <si>
    <t>1299</t>
  </si>
  <si>
    <t>9991448</t>
  </si>
  <si>
    <t>1311</t>
  </si>
  <si>
    <t>140105</t>
  </si>
  <si>
    <t>9990421</t>
  </si>
  <si>
    <t>1302</t>
  </si>
  <si>
    <t>140109</t>
  </si>
  <si>
    <t>9990618</t>
  </si>
  <si>
    <t>1301</t>
  </si>
  <si>
    <t>9993278</t>
  </si>
  <si>
    <t>1300</t>
  </si>
  <si>
    <t>140113</t>
  </si>
  <si>
    <t>9991098</t>
  </si>
  <si>
    <t>1304</t>
  </si>
  <si>
    <t>140401</t>
  </si>
  <si>
    <t>9991685</t>
  </si>
  <si>
    <t>1303</t>
  </si>
  <si>
    <t>140601</t>
  </si>
  <si>
    <t>9990514</t>
  </si>
  <si>
    <t>1307</t>
  </si>
  <si>
    <t>141301</t>
  </si>
  <si>
    <t>9990412</t>
  </si>
  <si>
    <t>1308</t>
  </si>
  <si>
    <t>9991519</t>
  </si>
  <si>
    <t>1305</t>
  </si>
  <si>
    <t>9991836</t>
  </si>
  <si>
    <t>1306</t>
  </si>
  <si>
    <t>9991929</t>
  </si>
  <si>
    <t>1309</t>
  </si>
  <si>
    <t>141501</t>
  </si>
  <si>
    <t>9990679</t>
  </si>
  <si>
    <t>1310</t>
  </si>
  <si>
    <t>9992152</t>
  </si>
  <si>
    <t>1312</t>
  </si>
  <si>
    <t>141502</t>
  </si>
  <si>
    <t>9992894</t>
  </si>
  <si>
    <t>1313</t>
  </si>
  <si>
    <t>141503</t>
  </si>
  <si>
    <t>9991329</t>
  </si>
  <si>
    <t>1315</t>
  </si>
  <si>
    <t>9991452</t>
  </si>
  <si>
    <t>1317</t>
  </si>
  <si>
    <t>9991484</t>
  </si>
  <si>
    <t>1316</t>
  </si>
  <si>
    <t>9991841</t>
  </si>
  <si>
    <t>1314</t>
  </si>
  <si>
    <t>9993075</t>
  </si>
  <si>
    <t>288</t>
  </si>
  <si>
    <t>545182</t>
  </si>
  <si>
    <t>180104</t>
  </si>
  <si>
    <t>9991563</t>
  </si>
  <si>
    <t>289</t>
  </si>
  <si>
    <t>9992307</t>
  </si>
  <si>
    <t>306</t>
  </si>
  <si>
    <t>180108</t>
  </si>
  <si>
    <t>9990061</t>
  </si>
  <si>
    <t>450</t>
  </si>
  <si>
    <t>9990126</t>
  </si>
  <si>
    <t>462</t>
  </si>
  <si>
    <t>180110</t>
  </si>
  <si>
    <t>463</t>
  </si>
  <si>
    <t>180111</t>
  </si>
  <si>
    <t>9990311</t>
  </si>
  <si>
    <t>465</t>
  </si>
  <si>
    <t>9990363</t>
  </si>
  <si>
    <t>454</t>
  </si>
  <si>
    <t>180114</t>
  </si>
  <si>
    <t>9991137</t>
  </si>
  <si>
    <t>453</t>
  </si>
  <si>
    <t>9991494</t>
  </si>
  <si>
    <t>452</t>
  </si>
  <si>
    <t>9992701</t>
  </si>
  <si>
    <t>469</t>
  </si>
  <si>
    <t>180118</t>
  </si>
  <si>
    <t>9990312</t>
  </si>
  <si>
    <t>468</t>
  </si>
  <si>
    <t>9991094</t>
  </si>
  <si>
    <t>456</t>
  </si>
  <si>
    <t>180401</t>
  </si>
  <si>
    <t>455</t>
  </si>
  <si>
    <t>9990320</t>
  </si>
  <si>
    <t>457</t>
  </si>
  <si>
    <t>9990333</t>
  </si>
  <si>
    <t>466</t>
  </si>
  <si>
    <t>9990347</t>
  </si>
  <si>
    <t>467</t>
  </si>
  <si>
    <t>9990932</t>
  </si>
  <si>
    <t>458</t>
  </si>
  <si>
    <t>9992706</t>
  </si>
  <si>
    <t>307</t>
  </si>
  <si>
    <t>180501</t>
  </si>
  <si>
    <t>9991104</t>
  </si>
  <si>
    <t>461</t>
  </si>
  <si>
    <t>9991845</t>
  </si>
  <si>
    <t>460</t>
  </si>
  <si>
    <t>180601</t>
  </si>
  <si>
    <t>9990761</t>
  </si>
  <si>
    <t>459</t>
  </si>
  <si>
    <t>180901</t>
  </si>
  <si>
    <t>9991110</t>
  </si>
  <si>
    <t>451</t>
  </si>
  <si>
    <t>181301</t>
  </si>
  <si>
    <t>9990295</t>
  </si>
  <si>
    <t>287</t>
  </si>
  <si>
    <t>9990332</t>
  </si>
  <si>
    <t>787</t>
  </si>
  <si>
    <t>545190</t>
  </si>
  <si>
    <t>190100</t>
  </si>
  <si>
    <t>9991698</t>
  </si>
  <si>
    <t>779</t>
  </si>
  <si>
    <t>190103</t>
  </si>
  <si>
    <t>9991881</t>
  </si>
  <si>
    <t>789</t>
  </si>
  <si>
    <t>190104</t>
  </si>
  <si>
    <t>9990131</t>
  </si>
  <si>
    <t>791</t>
  </si>
  <si>
    <t>9990253</t>
  </si>
  <si>
    <t>790</t>
  </si>
  <si>
    <t>9991513</t>
  </si>
  <si>
    <t>769</t>
  </si>
  <si>
    <t>190105</t>
  </si>
  <si>
    <t>9990324</t>
  </si>
  <si>
    <t>767</t>
  </si>
  <si>
    <t>9991377</t>
  </si>
  <si>
    <t>766</t>
  </si>
  <si>
    <t>9991748</t>
  </si>
  <si>
    <t>768</t>
  </si>
  <si>
    <t>9991829</t>
  </si>
  <si>
    <t>770</t>
  </si>
  <si>
    <t>9992498</t>
  </si>
  <si>
    <t>765</t>
  </si>
  <si>
    <t>9992503</t>
  </si>
  <si>
    <t>764</t>
  </si>
  <si>
    <t>190300</t>
  </si>
  <si>
    <t>9990256</t>
  </si>
  <si>
    <t>786</t>
  </si>
  <si>
    <t>190301</t>
  </si>
  <si>
    <t>9990933</t>
  </si>
  <si>
    <t>788</t>
  </si>
  <si>
    <t>190400</t>
  </si>
  <si>
    <t>9991856</t>
  </si>
  <si>
    <t>784</t>
  </si>
  <si>
    <t>190501</t>
  </si>
  <si>
    <t>9991128</t>
  </si>
  <si>
    <t>771</t>
  </si>
  <si>
    <t>190504</t>
  </si>
  <si>
    <t>9992502</t>
  </si>
  <si>
    <t>780</t>
  </si>
  <si>
    <t>190505</t>
  </si>
  <si>
    <t>9990047</t>
  </si>
  <si>
    <t>773</t>
  </si>
  <si>
    <t>190506</t>
  </si>
  <si>
    <t>9990344</t>
  </si>
  <si>
    <t>772</t>
  </si>
  <si>
    <t>190507</t>
  </si>
  <si>
    <t>9990084</t>
  </si>
  <si>
    <t>781</t>
  </si>
  <si>
    <t>190509</t>
  </si>
  <si>
    <t>9992334</t>
  </si>
  <si>
    <t>785</t>
  </si>
  <si>
    <t>190510</t>
  </si>
  <si>
    <t>9990321</t>
  </si>
  <si>
    <t>775</t>
  </si>
  <si>
    <t>190602</t>
  </si>
  <si>
    <t>9992314</t>
  </si>
  <si>
    <t>774</t>
  </si>
  <si>
    <t>9993310</t>
  </si>
  <si>
    <t>777</t>
  </si>
  <si>
    <t>190901</t>
  </si>
  <si>
    <t>9991941</t>
  </si>
  <si>
    <t>783</t>
  </si>
  <si>
    <t>191201</t>
  </si>
  <si>
    <t>9990941</t>
  </si>
  <si>
    <t>782</t>
  </si>
  <si>
    <t>9991305</t>
  </si>
  <si>
    <t>778</t>
  </si>
  <si>
    <t>191300</t>
  </si>
  <si>
    <t>9990269</t>
  </si>
  <si>
    <t>776</t>
  </si>
  <si>
    <t>191301</t>
  </si>
  <si>
    <t>9990014</t>
  </si>
  <si>
    <t>1040</t>
  </si>
  <si>
    <t>551158</t>
  </si>
  <si>
    <t>110102</t>
  </si>
  <si>
    <t>9990407</t>
  </si>
  <si>
    <t>1039</t>
  </si>
  <si>
    <t>9991731</t>
  </si>
  <si>
    <t>1035</t>
  </si>
  <si>
    <t>110103</t>
  </si>
  <si>
    <t>9991637</t>
  </si>
  <si>
    <t>1038</t>
  </si>
  <si>
    <t>110104</t>
  </si>
  <si>
    <t>9991825</t>
  </si>
  <si>
    <t>1037</t>
  </si>
  <si>
    <t>9992921</t>
  </si>
  <si>
    <t>1033</t>
  </si>
  <si>
    <t>110500</t>
  </si>
  <si>
    <t>9991666</t>
  </si>
  <si>
    <t>1034</t>
  </si>
  <si>
    <t>110601</t>
  </si>
  <si>
    <t>9992151</t>
  </si>
  <si>
    <t>1036</t>
  </si>
  <si>
    <t>111501</t>
  </si>
  <si>
    <t>9992116</t>
  </si>
  <si>
    <t>955</t>
  </si>
  <si>
    <t>551174</t>
  </si>
  <si>
    <t>150102</t>
  </si>
  <si>
    <t>9990759</t>
  </si>
  <si>
    <t>956</t>
  </si>
  <si>
    <t>9991680</t>
  </si>
  <si>
    <t>284</t>
  </si>
  <si>
    <t>150104</t>
  </si>
  <si>
    <t>9990177</t>
  </si>
  <si>
    <t>283</t>
  </si>
  <si>
    <t>9990721</t>
  </si>
  <si>
    <t>282</t>
  </si>
  <si>
    <t>9990722</t>
  </si>
  <si>
    <t>285</t>
  </si>
  <si>
    <t>9990927</t>
  </si>
  <si>
    <t>286</t>
  </si>
  <si>
    <t>9991119</t>
  </si>
  <si>
    <t>966</t>
  </si>
  <si>
    <t>150105</t>
  </si>
  <si>
    <t>9990041</t>
  </si>
  <si>
    <t>967</t>
  </si>
  <si>
    <t>9990069</t>
  </si>
  <si>
    <t>281</t>
  </si>
  <si>
    <t>9990931</t>
  </si>
  <si>
    <t>965</t>
  </si>
  <si>
    <t>9991126</t>
  </si>
  <si>
    <t>964</t>
  </si>
  <si>
    <t>9991499</t>
  </si>
  <si>
    <t>968</t>
  </si>
  <si>
    <t>150109</t>
  </si>
  <si>
    <t>9990330</t>
  </si>
  <si>
    <t>963</t>
  </si>
  <si>
    <t>150110</t>
  </si>
  <si>
    <t>9990723</t>
  </si>
  <si>
    <t>962</t>
  </si>
  <si>
    <t>150111</t>
  </si>
  <si>
    <t>9990294</t>
  </si>
  <si>
    <t>308</t>
  </si>
  <si>
    <t>150112</t>
  </si>
  <si>
    <t>9990142</t>
  </si>
  <si>
    <t>309</t>
  </si>
  <si>
    <t>9990156</t>
  </si>
  <si>
    <t>973</t>
  </si>
  <si>
    <t>9990298</t>
  </si>
  <si>
    <t>974</t>
  </si>
  <si>
    <t>9990937</t>
  </si>
  <si>
    <t>971</t>
  </si>
  <si>
    <t>2 species in same vial</t>
  </si>
  <si>
    <t>972</t>
  </si>
  <si>
    <t>958</t>
  </si>
  <si>
    <t>150114</t>
  </si>
  <si>
    <t>9990039</t>
  </si>
  <si>
    <t>957</t>
  </si>
  <si>
    <t>9990287</t>
  </si>
  <si>
    <t>960</t>
  </si>
  <si>
    <t>9990944</t>
  </si>
  <si>
    <t>959</t>
  </si>
  <si>
    <t>9991111</t>
  </si>
  <si>
    <t>961</t>
  </si>
  <si>
    <t>9991495</t>
  </si>
  <si>
    <t>970</t>
  </si>
  <si>
    <t>150400</t>
  </si>
  <si>
    <t>9990331</t>
  </si>
  <si>
    <t>310</t>
  </si>
  <si>
    <t>150501</t>
  </si>
  <si>
    <t>9990308</t>
  </si>
  <si>
    <t>311</t>
  </si>
  <si>
    <t>9991142</t>
  </si>
  <si>
    <t>312</t>
  </si>
  <si>
    <t>150503</t>
  </si>
  <si>
    <t>9990302</t>
  </si>
  <si>
    <t>313</t>
  </si>
  <si>
    <t>150601</t>
  </si>
  <si>
    <t>9990293</t>
  </si>
  <si>
    <t>314</t>
  </si>
  <si>
    <t>9990318</t>
  </si>
  <si>
    <t>969</t>
  </si>
  <si>
    <t>9990935</t>
  </si>
  <si>
    <t>1147</t>
  </si>
  <si>
    <t>557134</t>
  </si>
  <si>
    <t>060103</t>
  </si>
  <si>
    <t>9991714</t>
  </si>
  <si>
    <t>1148</t>
  </si>
  <si>
    <t>9991752</t>
  </si>
  <si>
    <t>1150</t>
  </si>
  <si>
    <t>060402</t>
  </si>
  <si>
    <t>9990402</t>
  </si>
  <si>
    <t>1151</t>
  </si>
  <si>
    <t>9990964</t>
  </si>
  <si>
    <t>1144</t>
  </si>
  <si>
    <t>060501</t>
  </si>
  <si>
    <t>9990591</t>
  </si>
  <si>
    <t>1145</t>
  </si>
  <si>
    <t>060502</t>
  </si>
  <si>
    <t>9990616</t>
  </si>
  <si>
    <t>1149</t>
  </si>
  <si>
    <t>9992919</t>
  </si>
  <si>
    <t>1146</t>
  </si>
  <si>
    <t>060602</t>
  </si>
  <si>
    <t>9993279</t>
  </si>
  <si>
    <t>371</t>
  </si>
  <si>
    <t>557150</t>
  </si>
  <si>
    <t>100100</t>
  </si>
  <si>
    <t>9993267</t>
  </si>
  <si>
    <t>380</t>
  </si>
  <si>
    <t>100101</t>
  </si>
  <si>
    <t>9990678</t>
  </si>
  <si>
    <t>381</t>
  </si>
  <si>
    <t>9990886</t>
  </si>
  <si>
    <t>383</t>
  </si>
  <si>
    <t>9991278</t>
  </si>
  <si>
    <t>385</t>
  </si>
  <si>
    <t>9991458</t>
  </si>
  <si>
    <t>384</t>
  </si>
  <si>
    <t>9991639</t>
  </si>
  <si>
    <t>382</t>
  </si>
  <si>
    <t>9991837</t>
  </si>
  <si>
    <t>386</t>
  </si>
  <si>
    <t>100102</t>
  </si>
  <si>
    <t>9990875</t>
  </si>
  <si>
    <t>387</t>
  </si>
  <si>
    <t>9991292</t>
  </si>
  <si>
    <t>391</t>
  </si>
  <si>
    <t>100103</t>
  </si>
  <si>
    <t>9990677</t>
  </si>
  <si>
    <t>390</t>
  </si>
  <si>
    <t>9991290</t>
  </si>
  <si>
    <t>375</t>
  </si>
  <si>
    <t>100106</t>
  </si>
  <si>
    <t>9991467</t>
  </si>
  <si>
    <t>366</t>
  </si>
  <si>
    <t>100107</t>
  </si>
  <si>
    <t>9990773</t>
  </si>
  <si>
    <t>364</t>
  </si>
  <si>
    <t>9991345</t>
  </si>
  <si>
    <t>365</t>
  </si>
  <si>
    <t>9991351</t>
  </si>
  <si>
    <t>363</t>
  </si>
  <si>
    <t>9991753</t>
  </si>
  <si>
    <t>374</t>
  </si>
  <si>
    <t>100109</t>
  </si>
  <si>
    <t>9990867</t>
  </si>
  <si>
    <t>373</t>
  </si>
  <si>
    <t>9991635</t>
  </si>
  <si>
    <t>372</t>
  </si>
  <si>
    <t>9992113</t>
  </si>
  <si>
    <t>370</t>
  </si>
  <si>
    <t>100110</t>
  </si>
  <si>
    <t>9991738</t>
  </si>
  <si>
    <t>369</t>
  </si>
  <si>
    <t>100501</t>
  </si>
  <si>
    <t>9992915</t>
  </si>
  <si>
    <t>368</t>
  </si>
  <si>
    <t>100902</t>
  </si>
  <si>
    <t>367</t>
  </si>
  <si>
    <t>9992733</t>
  </si>
  <si>
    <t>395</t>
  </si>
  <si>
    <t>100903</t>
  </si>
  <si>
    <t>9992310</t>
  </si>
  <si>
    <t>393</t>
  </si>
  <si>
    <t>9992923</t>
  </si>
  <si>
    <t>392</t>
  </si>
  <si>
    <t>9993099</t>
  </si>
  <si>
    <t>394</t>
  </si>
  <si>
    <t>9993306</t>
  </si>
  <si>
    <t>397</t>
  </si>
  <si>
    <t>101201</t>
  </si>
  <si>
    <t>9991122</t>
  </si>
  <si>
    <t>398</t>
  </si>
  <si>
    <t>9993302</t>
  </si>
  <si>
    <t>376</t>
  </si>
  <si>
    <t>101202</t>
  </si>
  <si>
    <t>9993086</t>
  </si>
  <si>
    <t>389</t>
  </si>
  <si>
    <t>101301</t>
  </si>
  <si>
    <t>9991638</t>
  </si>
  <si>
    <t>388</t>
  </si>
  <si>
    <t>9992118</t>
  </si>
  <si>
    <t>377</t>
  </si>
  <si>
    <t>101502</t>
  </si>
  <si>
    <t>9993102</t>
  </si>
  <si>
    <t>379</t>
  </si>
  <si>
    <t>9993303</t>
  </si>
  <si>
    <t>378</t>
  </si>
  <si>
    <t>9993307</t>
  </si>
  <si>
    <t>396</t>
  </si>
  <si>
    <t>101503</t>
  </si>
  <si>
    <t>9990758</t>
  </si>
  <si>
    <t>761</t>
  </si>
  <si>
    <t>563126</t>
  </si>
  <si>
    <t>020102</t>
  </si>
  <si>
    <t>9991145</t>
  </si>
  <si>
    <t>752</t>
  </si>
  <si>
    <t>020103</t>
  </si>
  <si>
    <t>9991076</t>
  </si>
  <si>
    <t>754</t>
  </si>
  <si>
    <t>9991701</t>
  </si>
  <si>
    <t>753</t>
  </si>
  <si>
    <t>9991910</t>
  </si>
  <si>
    <t>751</t>
  </si>
  <si>
    <t>020105</t>
  </si>
  <si>
    <t>9991057</t>
  </si>
  <si>
    <t>747</t>
  </si>
  <si>
    <t>020108</t>
  </si>
  <si>
    <t>9990897</t>
  </si>
  <si>
    <t>749</t>
  </si>
  <si>
    <t>9990953</t>
  </si>
  <si>
    <t>748</t>
  </si>
  <si>
    <t>9991087</t>
  </si>
  <si>
    <t>750</t>
  </si>
  <si>
    <t>9991508</t>
  </si>
  <si>
    <t>759</t>
  </si>
  <si>
    <t>020111</t>
  </si>
  <si>
    <t>9991455</t>
  </si>
  <si>
    <t>760</t>
  </si>
  <si>
    <t>9991702</t>
  </si>
  <si>
    <t>762</t>
  </si>
  <si>
    <t>020401</t>
  </si>
  <si>
    <t>9991115</t>
  </si>
  <si>
    <t>763</t>
  </si>
  <si>
    <t>9991915</t>
  </si>
  <si>
    <t>744</t>
  </si>
  <si>
    <t>020501</t>
  </si>
  <si>
    <t>9991895</t>
  </si>
  <si>
    <t>746</t>
  </si>
  <si>
    <t>9992722</t>
  </si>
  <si>
    <t>745</t>
  </si>
  <si>
    <t>9993093</t>
  </si>
  <si>
    <t>756</t>
  </si>
  <si>
    <t>020901</t>
  </si>
  <si>
    <t>9991369</t>
  </si>
  <si>
    <t>757</t>
  </si>
  <si>
    <t>9991940</t>
  </si>
  <si>
    <t>758</t>
  </si>
  <si>
    <t>9992543</t>
  </si>
  <si>
    <t>755</t>
  </si>
  <si>
    <t>021302</t>
  </si>
  <si>
    <t>9991470</t>
  </si>
  <si>
    <t>228</t>
  </si>
  <si>
    <t>563142</t>
  </si>
  <si>
    <t>090100</t>
  </si>
  <si>
    <t>9991147</t>
  </si>
  <si>
    <t>229</t>
  </si>
  <si>
    <t>090101</t>
  </si>
  <si>
    <t>9990004</t>
  </si>
  <si>
    <t>230</t>
  </si>
  <si>
    <t>9990945</t>
  </si>
  <si>
    <t>221</t>
  </si>
  <si>
    <t>9990957</t>
  </si>
  <si>
    <t>226</t>
  </si>
  <si>
    <t>090102</t>
  </si>
  <si>
    <t>9991743</t>
  </si>
  <si>
    <t>223</t>
  </si>
  <si>
    <t>090103</t>
  </si>
  <si>
    <t>9990726</t>
  </si>
  <si>
    <t>224</t>
  </si>
  <si>
    <t>9991349</t>
  </si>
  <si>
    <t>227</t>
  </si>
  <si>
    <t>090105</t>
  </si>
  <si>
    <t>9990078</t>
  </si>
  <si>
    <t>225</t>
  </si>
  <si>
    <t>090107</t>
  </si>
  <si>
    <t>9991500</t>
  </si>
  <si>
    <t>222</t>
  </si>
  <si>
    <t>090501</t>
  </si>
  <si>
    <t>9991537</t>
  </si>
  <si>
    <t>563190</t>
  </si>
  <si>
    <t>160101</t>
  </si>
  <si>
    <t>9991842</t>
  </si>
  <si>
    <t>9992721</t>
  </si>
  <si>
    <t>9992926</t>
  </si>
  <si>
    <t>160102</t>
  </si>
  <si>
    <t>9990870</t>
  </si>
  <si>
    <t>9993290</t>
  </si>
  <si>
    <t>160107</t>
  </si>
  <si>
    <t>9990735</t>
  </si>
  <si>
    <t>160108</t>
  </si>
  <si>
    <t>9990713</t>
  </si>
  <si>
    <t>9990873</t>
  </si>
  <si>
    <t>9991890</t>
  </si>
  <si>
    <t>9992728</t>
  </si>
  <si>
    <t>160110</t>
  </si>
  <si>
    <t>9992697</t>
  </si>
  <si>
    <t>160112</t>
  </si>
  <si>
    <t>9991283</t>
  </si>
  <si>
    <t>9991456</t>
  </si>
  <si>
    <t>9991663</t>
  </si>
  <si>
    <t>9992533</t>
  </si>
  <si>
    <t>160113</t>
  </si>
  <si>
    <t>9991962</t>
  </si>
  <si>
    <t>160114</t>
  </si>
  <si>
    <t>9991522</t>
  </si>
  <si>
    <t>9991843</t>
  </si>
  <si>
    <t>9993304</t>
  </si>
  <si>
    <t>160115</t>
  </si>
  <si>
    <t>9990571</t>
  </si>
  <si>
    <t>9991446</t>
  </si>
  <si>
    <t>160116</t>
  </si>
  <si>
    <t>9990894</t>
  </si>
  <si>
    <t>9991166</t>
  </si>
  <si>
    <t>9991260</t>
  </si>
  <si>
    <t>9992317</t>
  </si>
  <si>
    <t>9993116</t>
  </si>
  <si>
    <t>160501</t>
  </si>
  <si>
    <t>9991511</t>
  </si>
  <si>
    <t>9992138</t>
  </si>
  <si>
    <t>160901</t>
  </si>
  <si>
    <t>9990702</t>
  </si>
  <si>
    <t>9990965</t>
  </si>
  <si>
    <t>9991090</t>
  </si>
  <si>
    <t>161301</t>
  </si>
  <si>
    <t>9990418</t>
  </si>
  <si>
    <t>9990926</t>
  </si>
  <si>
    <t>9991686</t>
  </si>
  <si>
    <t>9991848</t>
  </si>
  <si>
    <t>9991918</t>
  </si>
  <si>
    <t>1019</t>
  </si>
  <si>
    <t>569118</t>
  </si>
  <si>
    <t>010100</t>
  </si>
  <si>
    <t>9990525</t>
  </si>
  <si>
    <t>1020</t>
  </si>
  <si>
    <t>9990955</t>
  </si>
  <si>
    <t>1027</t>
  </si>
  <si>
    <t>010102</t>
  </si>
  <si>
    <t>9991079</t>
  </si>
  <si>
    <t>1026</t>
  </si>
  <si>
    <t>9991661</t>
  </si>
  <si>
    <t>1024</t>
  </si>
  <si>
    <t>010103</t>
  </si>
  <si>
    <t>9991093</t>
  </si>
  <si>
    <t>1025</t>
  </si>
  <si>
    <t>9992924</t>
  </si>
  <si>
    <t>1007</t>
  </si>
  <si>
    <t>010105</t>
  </si>
  <si>
    <t>9990505</t>
  </si>
  <si>
    <t>1005</t>
  </si>
  <si>
    <t>9990619</t>
  </si>
  <si>
    <t>1003</t>
  </si>
  <si>
    <t>9991193</t>
  </si>
  <si>
    <t>1008</t>
  </si>
  <si>
    <t>With Formicoxenus</t>
  </si>
  <si>
    <t>1009</t>
  </si>
  <si>
    <t>1004</t>
  </si>
  <si>
    <t>9991900</t>
  </si>
  <si>
    <t>1006</t>
  </si>
  <si>
    <t>9992329</t>
  </si>
  <si>
    <t>1014</t>
  </si>
  <si>
    <t>010106</t>
  </si>
  <si>
    <t>9990520</t>
  </si>
  <si>
    <t>1013</t>
  </si>
  <si>
    <t>010109</t>
  </si>
  <si>
    <t>9990623</t>
  </si>
  <si>
    <t>1010</t>
  </si>
  <si>
    <t>9990963</t>
  </si>
  <si>
    <t>1011</t>
  </si>
  <si>
    <t>9991368</t>
  </si>
  <si>
    <t>1012</t>
  </si>
  <si>
    <t>9991756</t>
  </si>
  <si>
    <t>1015</t>
  </si>
  <si>
    <t>010404</t>
  </si>
  <si>
    <t>9990979</t>
  </si>
  <si>
    <t>1016</t>
  </si>
  <si>
    <t>9991275</t>
  </si>
  <si>
    <t>1022</t>
  </si>
  <si>
    <t>010406</t>
  </si>
  <si>
    <t>9991170</t>
  </si>
  <si>
    <t>9991850</t>
  </si>
  <si>
    <t>1021</t>
  </si>
  <si>
    <t>9992153</t>
  </si>
  <si>
    <t>1002</t>
  </si>
  <si>
    <t>010501</t>
  </si>
  <si>
    <t>9990563</t>
  </si>
  <si>
    <t>1023</t>
  </si>
  <si>
    <t>010600</t>
  </si>
  <si>
    <t>9992154</t>
  </si>
  <si>
    <t>996</t>
  </si>
  <si>
    <t>9990590</t>
  </si>
  <si>
    <t>1000</t>
  </si>
  <si>
    <t>9990683</t>
  </si>
  <si>
    <t>999</t>
  </si>
  <si>
    <t>9990985</t>
  </si>
  <si>
    <t>997</t>
  </si>
  <si>
    <t>9991176</t>
  </si>
  <si>
    <t>1001</t>
  </si>
  <si>
    <t>9991476</t>
  </si>
  <si>
    <t>998</t>
  </si>
  <si>
    <t>9991744</t>
  </si>
  <si>
    <t>1018</t>
  </si>
  <si>
    <t>010902</t>
  </si>
  <si>
    <t>9990582</t>
  </si>
  <si>
    <t>paturage boisé</t>
  </si>
  <si>
    <t>1017</t>
  </si>
  <si>
    <t>9991870</t>
  </si>
  <si>
    <t>993</t>
  </si>
  <si>
    <t>010903</t>
  </si>
  <si>
    <t>9990977</t>
  </si>
  <si>
    <t>995</t>
  </si>
  <si>
    <t>9991252</t>
  </si>
  <si>
    <t>994</t>
  </si>
  <si>
    <t>9991674</t>
  </si>
  <si>
    <t>1030</t>
  </si>
  <si>
    <t>011301</t>
  </si>
  <si>
    <t>9990511</t>
  </si>
  <si>
    <t>1028</t>
  </si>
  <si>
    <t>9990588</t>
  </si>
  <si>
    <t>1029</t>
  </si>
  <si>
    <t>9990794</t>
  </si>
  <si>
    <t>1031</t>
  </si>
  <si>
    <t>9991182</t>
  </si>
  <si>
    <t>1032</t>
  </si>
  <si>
    <t>9991769</t>
  </si>
  <si>
    <t>160</t>
  </si>
  <si>
    <t>569134</t>
  </si>
  <si>
    <t>050100</t>
  </si>
  <si>
    <t>9990297</t>
  </si>
  <si>
    <t>161</t>
  </si>
  <si>
    <t>9990379</t>
  </si>
  <si>
    <t>135</t>
  </si>
  <si>
    <t>050101</t>
  </si>
  <si>
    <t>9990028</t>
  </si>
  <si>
    <t>134</t>
  </si>
  <si>
    <t>9990136</t>
  </si>
  <si>
    <t>136</t>
  </si>
  <si>
    <t>9990141</t>
  </si>
  <si>
    <t>133</t>
  </si>
  <si>
    <t>050102</t>
  </si>
  <si>
    <t>9990116</t>
  </si>
  <si>
    <t>132</t>
  </si>
  <si>
    <t>9991528</t>
  </si>
  <si>
    <t>155</t>
  </si>
  <si>
    <t>050103</t>
  </si>
  <si>
    <t>9990115</t>
  </si>
  <si>
    <t>157</t>
  </si>
  <si>
    <t>9990180</t>
  </si>
  <si>
    <t>156</t>
  </si>
  <si>
    <t>9990201</t>
  </si>
  <si>
    <t>158</t>
  </si>
  <si>
    <t>9990240</t>
  </si>
  <si>
    <t>142</t>
  </si>
  <si>
    <t>050106</t>
  </si>
  <si>
    <t>9990376</t>
  </si>
  <si>
    <t>149</t>
  </si>
  <si>
    <t>050401</t>
  </si>
  <si>
    <t>9991524</t>
  </si>
  <si>
    <t>137</t>
  </si>
  <si>
    <t>050403</t>
  </si>
  <si>
    <t>9991296</t>
  </si>
  <si>
    <t>147</t>
  </si>
  <si>
    <t>050404</t>
  </si>
  <si>
    <t>9990210</t>
  </si>
  <si>
    <t>148</t>
  </si>
  <si>
    <t>9990241</t>
  </si>
  <si>
    <t>150</t>
  </si>
  <si>
    <t>050406</t>
  </si>
  <si>
    <t>9990365</t>
  </si>
  <si>
    <t>159</t>
  </si>
  <si>
    <t>050500</t>
  </si>
  <si>
    <t>9990383</t>
  </si>
  <si>
    <t>154</t>
  </si>
  <si>
    <t>050602</t>
  </si>
  <si>
    <t>9990043</t>
  </si>
  <si>
    <t>153</t>
  </si>
  <si>
    <t>9990173</t>
  </si>
  <si>
    <t>152</t>
  </si>
  <si>
    <t>9990273</t>
  </si>
  <si>
    <t>Form_fusc</t>
  </si>
  <si>
    <t>138</t>
  </si>
  <si>
    <t>050603</t>
  </si>
  <si>
    <t>9990387</t>
  </si>
  <si>
    <t>146</t>
  </si>
  <si>
    <t>050901</t>
  </si>
  <si>
    <t>9990001</t>
  </si>
  <si>
    <t>143</t>
  </si>
  <si>
    <t>9990072</t>
  </si>
  <si>
    <t>145</t>
  </si>
  <si>
    <t>9990092</t>
  </si>
  <si>
    <t>144</t>
  </si>
  <si>
    <t>9990764</t>
  </si>
  <si>
    <t>141</t>
  </si>
  <si>
    <t>050902</t>
  </si>
  <si>
    <t>9990337</t>
  </si>
  <si>
    <t>140</t>
  </si>
  <si>
    <t>050903</t>
  </si>
  <si>
    <t>9990385</t>
  </si>
  <si>
    <t>139</t>
  </si>
  <si>
    <t>9991583</t>
  </si>
  <si>
    <t>151</t>
  </si>
  <si>
    <t>051502</t>
  </si>
  <si>
    <t>9990029</t>
  </si>
  <si>
    <t>569198</t>
  </si>
  <si>
    <t>170101</t>
  </si>
  <si>
    <t>9991314</t>
  </si>
  <si>
    <t>9991903</t>
  </si>
  <si>
    <t>9992123</t>
  </si>
  <si>
    <t>170103</t>
  </si>
  <si>
    <t>9990596</t>
  </si>
  <si>
    <t>9993104</t>
  </si>
  <si>
    <t>170105</t>
  </si>
  <si>
    <t>9990716</t>
  </si>
  <si>
    <t>170107</t>
  </si>
  <si>
    <t>9990930</t>
  </si>
  <si>
    <t>9991772</t>
  </si>
  <si>
    <t>170109</t>
  </si>
  <si>
    <t>9993083</t>
  </si>
  <si>
    <t>170110</t>
  </si>
  <si>
    <t>9990497</t>
  </si>
  <si>
    <t>9991188</t>
  </si>
  <si>
    <t>9991357</t>
  </si>
  <si>
    <t>170111</t>
  </si>
  <si>
    <t>9991285</t>
  </si>
  <si>
    <t>170301</t>
  </si>
  <si>
    <t>9990501</t>
  </si>
  <si>
    <t>9990587</t>
  </si>
  <si>
    <t>9990813</t>
  </si>
  <si>
    <t>9991844</t>
  </si>
  <si>
    <t>9992690</t>
  </si>
  <si>
    <t>170401</t>
  </si>
  <si>
    <t>9991733</t>
  </si>
  <si>
    <t>170402</t>
  </si>
  <si>
    <t>9991730</t>
  </si>
  <si>
    <t>170501</t>
  </si>
  <si>
    <t>9990488</t>
  </si>
  <si>
    <t>9990889</t>
  </si>
  <si>
    <t>9990934</t>
  </si>
  <si>
    <t>9991091</t>
  </si>
  <si>
    <t>9991124</t>
  </si>
  <si>
    <t>9991378</t>
  </si>
  <si>
    <t>9991692</t>
  </si>
  <si>
    <t>9991707</t>
  </si>
  <si>
    <t>9991905</t>
  </si>
  <si>
    <t>9992149</t>
  </si>
  <si>
    <t>170901</t>
  </si>
  <si>
    <t>9991199</t>
  </si>
  <si>
    <t>9991659</t>
  </si>
  <si>
    <t>118</t>
  </si>
  <si>
    <t>57201203</t>
  </si>
  <si>
    <t>410102</t>
  </si>
  <si>
    <t>9990010</t>
  </si>
  <si>
    <t>116</t>
  </si>
  <si>
    <t>9990938</t>
  </si>
  <si>
    <t>117</t>
  </si>
  <si>
    <t>410103</t>
  </si>
  <si>
    <t>9990395</t>
  </si>
  <si>
    <t>115</t>
  </si>
  <si>
    <t>410104</t>
  </si>
  <si>
    <t>9990181</t>
  </si>
  <si>
    <t>9990740</t>
  </si>
  <si>
    <t>9990749</t>
  </si>
  <si>
    <t>127</t>
  </si>
  <si>
    <t>410107</t>
  </si>
  <si>
    <t>9990950</t>
  </si>
  <si>
    <t>128</t>
  </si>
  <si>
    <t>9991580</t>
  </si>
  <si>
    <t>121</t>
  </si>
  <si>
    <t>410109</t>
  </si>
  <si>
    <t>9990279</t>
  </si>
  <si>
    <t>112</t>
  </si>
  <si>
    <t>410110</t>
  </si>
  <si>
    <t>9990146</t>
  </si>
  <si>
    <t>114</t>
  </si>
  <si>
    <t>410400</t>
  </si>
  <si>
    <t>9990943</t>
  </si>
  <si>
    <t>119</t>
  </si>
  <si>
    <t>410401</t>
  </si>
  <si>
    <t>9990056</t>
  </si>
  <si>
    <t>111</t>
  </si>
  <si>
    <t>410901</t>
  </si>
  <si>
    <t>9990375</t>
  </si>
  <si>
    <t>131</t>
  </si>
  <si>
    <t>410902</t>
  </si>
  <si>
    <t>9990005</t>
  </si>
  <si>
    <t>130</t>
  </si>
  <si>
    <t>9990213</t>
  </si>
  <si>
    <t>129</t>
  </si>
  <si>
    <t>9991297</t>
  </si>
  <si>
    <t>120</t>
  </si>
  <si>
    <t>410903</t>
  </si>
  <si>
    <t>9990038</t>
  </si>
  <si>
    <t>123</t>
  </si>
  <si>
    <t>411101</t>
  </si>
  <si>
    <t>9991549</t>
  </si>
  <si>
    <t>113</t>
  </si>
  <si>
    <t>411200</t>
  </si>
  <si>
    <t>9991562</t>
  </si>
  <si>
    <t>122</t>
  </si>
  <si>
    <t>411201</t>
  </si>
  <si>
    <t>9991123</t>
  </si>
  <si>
    <t>125</t>
  </si>
  <si>
    <t>411202</t>
  </si>
  <si>
    <t>9990067</t>
  </si>
  <si>
    <t>124</t>
  </si>
  <si>
    <t>9990258</t>
  </si>
  <si>
    <t>126</t>
  </si>
  <si>
    <t>9991751</t>
  </si>
  <si>
    <t>1272</t>
  </si>
  <si>
    <t>57281298</t>
  </si>
  <si>
    <t>400100</t>
  </si>
  <si>
    <t>9990527</t>
  </si>
  <si>
    <t>1275</t>
  </si>
  <si>
    <t>9991081</t>
  </si>
  <si>
    <t>1276</t>
  </si>
  <si>
    <t>9991101</t>
  </si>
  <si>
    <t>1274</t>
  </si>
  <si>
    <t>9991662</t>
  </si>
  <si>
    <t>1273</t>
  </si>
  <si>
    <t>9991894</t>
  </si>
  <si>
    <t>1280</t>
  </si>
  <si>
    <t>400101</t>
  </si>
  <si>
    <t>9991273</t>
  </si>
  <si>
    <t>1281</t>
  </si>
  <si>
    <t>9991964</t>
  </si>
  <si>
    <t>1297</t>
  </si>
  <si>
    <t>400105</t>
  </si>
  <si>
    <t>9992308</t>
  </si>
  <si>
    <t>1293</t>
  </si>
  <si>
    <t>400107</t>
  </si>
  <si>
    <t>9990408</t>
  </si>
  <si>
    <t>1292</t>
  </si>
  <si>
    <t>9991671</t>
  </si>
  <si>
    <t>1289</t>
  </si>
  <si>
    <t>400110</t>
  </si>
  <si>
    <t>9992336</t>
  </si>
  <si>
    <t>1283</t>
  </si>
  <si>
    <t>400112</t>
  </si>
  <si>
    <t>9990703</t>
  </si>
  <si>
    <t>1296</t>
  </si>
  <si>
    <t>400113</t>
  </si>
  <si>
    <t>9993095</t>
  </si>
  <si>
    <t>1282</t>
  </si>
  <si>
    <t>400114</t>
  </si>
  <si>
    <t>9991005</t>
  </si>
  <si>
    <t>1291</t>
  </si>
  <si>
    <t>400400</t>
  </si>
  <si>
    <t>9991885</t>
  </si>
  <si>
    <t>1290</t>
  </si>
  <si>
    <t>9993295</t>
  </si>
  <si>
    <t>1294</t>
  </si>
  <si>
    <t>400801</t>
  </si>
  <si>
    <t>9990775</t>
  </si>
  <si>
    <t>1279</t>
  </si>
  <si>
    <t>400900</t>
  </si>
  <si>
    <t>9990978</t>
  </si>
  <si>
    <t>1278</t>
  </si>
  <si>
    <t>9991100</t>
  </si>
  <si>
    <t>1285</t>
  </si>
  <si>
    <t>400902</t>
  </si>
  <si>
    <t>9991178</t>
  </si>
  <si>
    <t>1286</t>
  </si>
  <si>
    <t>9991864</t>
  </si>
  <si>
    <t>1284</t>
  </si>
  <si>
    <t>9991884</t>
  </si>
  <si>
    <t>1287</t>
  </si>
  <si>
    <t>401101</t>
  </si>
  <si>
    <t>9990714</t>
  </si>
  <si>
    <t>1288</t>
  </si>
  <si>
    <t>9991154</t>
  </si>
  <si>
    <t>1277</t>
  </si>
  <si>
    <t>401200</t>
  </si>
  <si>
    <t>9991102</t>
  </si>
  <si>
    <t>1295</t>
  </si>
  <si>
    <t>401201</t>
  </si>
  <si>
    <t>9990792</t>
  </si>
  <si>
    <t>245</t>
  </si>
  <si>
    <t>575126</t>
  </si>
  <si>
    <t>030100</t>
  </si>
  <si>
    <t>9990727</t>
  </si>
  <si>
    <t>244</t>
  </si>
  <si>
    <t>9990786</t>
  </si>
  <si>
    <t>246</t>
  </si>
  <si>
    <t>9990914</t>
  </si>
  <si>
    <t>247</t>
  </si>
  <si>
    <t>030102</t>
  </si>
  <si>
    <t>9990012</t>
  </si>
  <si>
    <t>249</t>
  </si>
  <si>
    <t>9991130</t>
  </si>
  <si>
    <t>248</t>
  </si>
  <si>
    <t>9991530</t>
  </si>
  <si>
    <t>235</t>
  </si>
  <si>
    <t>030104</t>
  </si>
  <si>
    <t>9991564</t>
  </si>
  <si>
    <t>239</t>
  </si>
  <si>
    <t>030106</t>
  </si>
  <si>
    <t>9990237</t>
  </si>
  <si>
    <t>240</t>
  </si>
  <si>
    <t>9991333</t>
  </si>
  <si>
    <t>237</t>
  </si>
  <si>
    <t>030107</t>
  </si>
  <si>
    <t>9990033</t>
  </si>
  <si>
    <t>236</t>
  </si>
  <si>
    <t>030110</t>
  </si>
  <si>
    <t>9991347</t>
  </si>
  <si>
    <t>241</t>
  </si>
  <si>
    <t>030400</t>
  </si>
  <si>
    <t>9991133</t>
  </si>
  <si>
    <t>242</t>
  </si>
  <si>
    <t>9991560</t>
  </si>
  <si>
    <t>232</t>
  </si>
  <si>
    <t>030403</t>
  </si>
  <si>
    <t>9990299</t>
  </si>
  <si>
    <t>233</t>
  </si>
  <si>
    <t>9990766</t>
  </si>
  <si>
    <t>231</t>
  </si>
  <si>
    <t>9990770</t>
  </si>
  <si>
    <t>238</t>
  </si>
  <si>
    <t>030601</t>
  </si>
  <si>
    <t>9991502</t>
  </si>
  <si>
    <t>243</t>
  </si>
  <si>
    <t>030903</t>
  </si>
  <si>
    <t>9990310</t>
  </si>
  <si>
    <t>234</t>
  </si>
  <si>
    <t>031201</t>
  </si>
  <si>
    <t>9991556</t>
  </si>
  <si>
    <t>107</t>
  </si>
  <si>
    <t>575142</t>
  </si>
  <si>
    <t>070100</t>
  </si>
  <si>
    <t>9990135</t>
  </si>
  <si>
    <t>106</t>
  </si>
  <si>
    <t>9990197</t>
  </si>
  <si>
    <t>108</t>
  </si>
  <si>
    <t>9990334</t>
  </si>
  <si>
    <t>92</t>
  </si>
  <si>
    <t>070102</t>
  </si>
  <si>
    <t>9990277</t>
  </si>
  <si>
    <t>100</t>
  </si>
  <si>
    <t>070103</t>
  </si>
  <si>
    <t>9990328</t>
  </si>
  <si>
    <t>99</t>
  </si>
  <si>
    <t>9990339</t>
  </si>
  <si>
    <t>101</t>
  </si>
  <si>
    <t>9991534</t>
  </si>
  <si>
    <t>97</t>
  </si>
  <si>
    <t>070107</t>
  </si>
  <si>
    <t>9990151</t>
  </si>
  <si>
    <t>98</t>
  </si>
  <si>
    <t>9990268</t>
  </si>
  <si>
    <t>93</t>
  </si>
  <si>
    <t>070108</t>
  </si>
  <si>
    <t>9990350</t>
  </si>
  <si>
    <t>95</t>
  </si>
  <si>
    <t>070111</t>
  </si>
  <si>
    <t>9990026</t>
  </si>
  <si>
    <t>94</t>
  </si>
  <si>
    <t>9990090</t>
  </si>
  <si>
    <t>96</t>
  </si>
  <si>
    <t>9990267</t>
  </si>
  <si>
    <t>109</t>
  </si>
  <si>
    <t>070400</t>
  </si>
  <si>
    <t>9990371</t>
  </si>
  <si>
    <t>102</t>
  </si>
  <si>
    <t>070405</t>
  </si>
  <si>
    <t>9990290</t>
  </si>
  <si>
    <t>105</t>
  </si>
  <si>
    <t>9990354</t>
  </si>
  <si>
    <t>103</t>
  </si>
  <si>
    <t>9990370</t>
  </si>
  <si>
    <t>104</t>
  </si>
  <si>
    <t>9990954</t>
  </si>
  <si>
    <t>91</t>
  </si>
  <si>
    <t>070601</t>
  </si>
  <si>
    <t>9991148</t>
  </si>
  <si>
    <t>110</t>
  </si>
  <si>
    <t>071401</t>
  </si>
  <si>
    <t>9990019</t>
  </si>
  <si>
    <t>56</t>
  </si>
  <si>
    <t>57711503</t>
  </si>
  <si>
    <t>070500</t>
  </si>
  <si>
    <t>9990006</t>
  </si>
  <si>
    <t>54</t>
  </si>
  <si>
    <t>430100</t>
  </si>
  <si>
    <t>9990027</t>
  </si>
  <si>
    <t>55</t>
  </si>
  <si>
    <t>9990032</t>
  </si>
  <si>
    <t>53</t>
  </si>
  <si>
    <t>9990060</t>
  </si>
  <si>
    <t>52</t>
  </si>
  <si>
    <t>9990089</t>
  </si>
  <si>
    <t>46</t>
  </si>
  <si>
    <t>430101</t>
  </si>
  <si>
    <t>9990086</t>
  </si>
  <si>
    <t>50</t>
  </si>
  <si>
    <t>9990275</t>
  </si>
  <si>
    <t>57</t>
  </si>
  <si>
    <t>430102</t>
  </si>
  <si>
    <t>9990329</t>
  </si>
  <si>
    <t>90</t>
  </si>
  <si>
    <t>430104</t>
  </si>
  <si>
    <t>9990052</t>
  </si>
  <si>
    <t>86</t>
  </si>
  <si>
    <t>430106</t>
  </si>
  <si>
    <t>9990771</t>
  </si>
  <si>
    <t>87</t>
  </si>
  <si>
    <t>9990772</t>
  </si>
  <si>
    <t>88</t>
  </si>
  <si>
    <t>9991547</t>
  </si>
  <si>
    <t>79</t>
  </si>
  <si>
    <t>430107</t>
  </si>
  <si>
    <t>9990046</t>
  </si>
  <si>
    <t>78</t>
  </si>
  <si>
    <t>9990276</t>
  </si>
  <si>
    <t>81</t>
  </si>
  <si>
    <t>430108</t>
  </si>
  <si>
    <t>9990386</t>
  </si>
  <si>
    <t>80</t>
  </si>
  <si>
    <t>9991574</t>
  </si>
  <si>
    <t>47</t>
  </si>
  <si>
    <t>9991578</t>
  </si>
  <si>
    <t>430501</t>
  </si>
  <si>
    <t>9990044</t>
  </si>
  <si>
    <t>75</t>
  </si>
  <si>
    <t>430901</t>
  </si>
  <si>
    <t>9990322</t>
  </si>
  <si>
    <t>72</t>
  </si>
  <si>
    <t>9990359</t>
  </si>
  <si>
    <t>73</t>
  </si>
  <si>
    <t>9990374</t>
  </si>
  <si>
    <t>71</t>
  </si>
  <si>
    <t>9990388</t>
  </si>
  <si>
    <t>48</t>
  </si>
  <si>
    <t>9991566</t>
  </si>
  <si>
    <t>74</t>
  </si>
  <si>
    <t>9991579</t>
  </si>
  <si>
    <t>89</t>
  </si>
  <si>
    <t>431101</t>
  </si>
  <si>
    <t>9990080</t>
  </si>
  <si>
    <t>68</t>
  </si>
  <si>
    <t>431200</t>
  </si>
  <si>
    <t>9990031</t>
  </si>
  <si>
    <t>66</t>
  </si>
  <si>
    <t>9990034</t>
  </si>
  <si>
    <t>67</t>
  </si>
  <si>
    <t>9990274</t>
  </si>
  <si>
    <t>77</t>
  </si>
  <si>
    <t>431201</t>
  </si>
  <si>
    <t>9990296</t>
  </si>
  <si>
    <t>76</t>
  </si>
  <si>
    <t>9990352</t>
  </si>
  <si>
    <t>51</t>
  </si>
  <si>
    <t>431202</t>
  </si>
  <si>
    <t>9990030</t>
  </si>
  <si>
    <t>82</t>
  </si>
  <si>
    <t>431203</t>
  </si>
  <si>
    <t>9990036</t>
  </si>
  <si>
    <t>83</t>
  </si>
  <si>
    <t>84</t>
  </si>
  <si>
    <t>69</t>
  </si>
  <si>
    <t>431204</t>
  </si>
  <si>
    <t>9990316</t>
  </si>
  <si>
    <t>70</t>
  </si>
  <si>
    <t>9990382</t>
  </si>
  <si>
    <t>49</t>
  </si>
  <si>
    <t>431301</t>
  </si>
  <si>
    <t>9990368</t>
  </si>
  <si>
    <t>85</t>
  </si>
  <si>
    <t>9991541</t>
  </si>
  <si>
    <t>441</t>
  </si>
  <si>
    <t>57781263</t>
  </si>
  <si>
    <t>420100</t>
  </si>
  <si>
    <t>9990009</t>
  </si>
  <si>
    <t>436</t>
  </si>
  <si>
    <t>9990405</t>
  </si>
  <si>
    <t>443</t>
  </si>
  <si>
    <t>9990556</t>
  </si>
  <si>
    <t>435</t>
  </si>
  <si>
    <t>9991180</t>
  </si>
  <si>
    <t>442</t>
  </si>
  <si>
    <t>9991196</t>
  </si>
  <si>
    <t>439</t>
  </si>
  <si>
    <t>9991254</t>
  </si>
  <si>
    <t>432</t>
  </si>
  <si>
    <t>9991833</t>
  </si>
  <si>
    <t>437</t>
  </si>
  <si>
    <t>9991846</t>
  </si>
  <si>
    <t>433</t>
  </si>
  <si>
    <t>9991931</t>
  </si>
  <si>
    <t>440</t>
  </si>
  <si>
    <t>9991957</t>
  </si>
  <si>
    <t>434</t>
  </si>
  <si>
    <t>9992324</t>
  </si>
  <si>
    <t>438</t>
  </si>
  <si>
    <t>9992501</t>
  </si>
  <si>
    <t>339</t>
  </si>
  <si>
    <t>420101</t>
  </si>
  <si>
    <t>9990252</t>
  </si>
  <si>
    <t>337</t>
  </si>
  <si>
    <t>9990522</t>
  </si>
  <si>
    <t>338</t>
  </si>
  <si>
    <t>9990691</t>
  </si>
  <si>
    <t>334</t>
  </si>
  <si>
    <t>9990880</t>
  </si>
  <si>
    <t>336</t>
  </si>
  <si>
    <t>9991083</t>
  </si>
  <si>
    <t>335</t>
  </si>
  <si>
    <t>9991571</t>
  </si>
  <si>
    <t>333</t>
  </si>
  <si>
    <t>9992916</t>
  </si>
  <si>
    <t>431</t>
  </si>
  <si>
    <t>420102</t>
  </si>
  <si>
    <t>9991847</t>
  </si>
  <si>
    <t>449</t>
  </si>
  <si>
    <t>420103</t>
  </si>
  <si>
    <t>9990148</t>
  </si>
  <si>
    <t>oui (Galkowski)</t>
  </si>
  <si>
    <t>check lobi and schenki</t>
  </si>
  <si>
    <t>446</t>
  </si>
  <si>
    <t>9990429</t>
  </si>
  <si>
    <t>448</t>
  </si>
  <si>
    <t>9990869</t>
  </si>
  <si>
    <t>check lobi</t>
  </si>
  <si>
    <t>447</t>
  </si>
  <si>
    <t>9991289</t>
  </si>
  <si>
    <t>445</t>
  </si>
  <si>
    <t>9992714</t>
  </si>
  <si>
    <t>444</t>
  </si>
  <si>
    <t>9992927</t>
  </si>
  <si>
    <t>420</t>
  </si>
  <si>
    <t>420104</t>
  </si>
  <si>
    <t>9990732</t>
  </si>
  <si>
    <t>430</t>
  </si>
  <si>
    <t>420106</t>
  </si>
  <si>
    <t>9990717</t>
  </si>
  <si>
    <t>428</t>
  </si>
  <si>
    <t>9990754</t>
  </si>
  <si>
    <t>429</t>
  </si>
  <si>
    <t>9990878</t>
  </si>
  <si>
    <t>(check?)</t>
  </si>
  <si>
    <t>427</t>
  </si>
  <si>
    <t>421100</t>
  </si>
  <si>
    <t>9991265</t>
  </si>
  <si>
    <t>421</t>
  </si>
  <si>
    <t>421104</t>
  </si>
  <si>
    <t>9992321</t>
  </si>
  <si>
    <t>410</t>
  </si>
  <si>
    <t>421200</t>
  </si>
  <si>
    <t>9990908</t>
  </si>
  <si>
    <t>413</t>
  </si>
  <si>
    <t>9991271</t>
  </si>
  <si>
    <t>411</t>
  </si>
  <si>
    <t>9991643</t>
  </si>
  <si>
    <t>416</t>
  </si>
  <si>
    <t>9991649</t>
  </si>
  <si>
    <t>412</t>
  </si>
  <si>
    <t>9991854</t>
  </si>
  <si>
    <t>415</t>
  </si>
  <si>
    <t>9992335</t>
  </si>
  <si>
    <t>414</t>
  </si>
  <si>
    <t>9993084</t>
  </si>
  <si>
    <t>423</t>
  </si>
  <si>
    <t>421202</t>
  </si>
  <si>
    <t>9990502</t>
  </si>
  <si>
    <t>9991946</t>
  </si>
  <si>
    <t>422</t>
  </si>
  <si>
    <t>9992899</t>
  </si>
  <si>
    <t>330</t>
  </si>
  <si>
    <t>421203</t>
  </si>
  <si>
    <t>9990916</t>
  </si>
  <si>
    <t>331</t>
  </si>
  <si>
    <t>9993106</t>
  </si>
  <si>
    <t>419</t>
  </si>
  <si>
    <t>421204</t>
  </si>
  <si>
    <t>9990023</t>
  </si>
  <si>
    <t>418</t>
  </si>
  <si>
    <t>9990884</t>
  </si>
  <si>
    <t>417</t>
  </si>
  <si>
    <t>9991647</t>
  </si>
  <si>
    <t>425</t>
  </si>
  <si>
    <t>421205</t>
  </si>
  <si>
    <t>9993288</t>
  </si>
  <si>
    <t>426</t>
  </si>
  <si>
    <t>9993299</t>
  </si>
  <si>
    <t>332</t>
  </si>
  <si>
    <t>421301</t>
  </si>
  <si>
    <t>9991291</t>
  </si>
  <si>
    <t>975</t>
  </si>
  <si>
    <t>58041300</t>
  </si>
  <si>
    <t>440100</t>
  </si>
  <si>
    <t>9990018</t>
  </si>
  <si>
    <t>315</t>
  </si>
  <si>
    <t>440102</t>
  </si>
  <si>
    <t>9990303</t>
  </si>
  <si>
    <t>982</t>
  </si>
  <si>
    <t>440103</t>
  </si>
  <si>
    <t>9990336</t>
  </si>
  <si>
    <t>981</t>
  </si>
  <si>
    <t>9990338</t>
  </si>
  <si>
    <t>with a small pseudogyne! (but strongly increased pilosity)</t>
  </si>
  <si>
    <t>980</t>
  </si>
  <si>
    <t>9990377</t>
  </si>
  <si>
    <t>983</t>
  </si>
  <si>
    <t>9990774</t>
  </si>
  <si>
    <t>316</t>
  </si>
  <si>
    <t>9991573</t>
  </si>
  <si>
    <t>979</t>
  </si>
  <si>
    <t>440106</t>
  </si>
  <si>
    <t>9990305</t>
  </si>
  <si>
    <t>317</t>
  </si>
  <si>
    <t>9990306</t>
  </si>
  <si>
    <t>978</t>
  </si>
  <si>
    <t>9990314</t>
  </si>
  <si>
    <t>977</t>
  </si>
  <si>
    <t>9991344</t>
  </si>
  <si>
    <t>318</t>
  </si>
  <si>
    <t>440107</t>
  </si>
  <si>
    <t>9990281</t>
  </si>
  <si>
    <t>976</t>
  </si>
  <si>
    <t>441106</t>
  </si>
  <si>
    <t>9990215</t>
  </si>
  <si>
    <t>490</t>
  </si>
  <si>
    <t>581134</t>
  </si>
  <si>
    <t>040100</t>
  </si>
  <si>
    <t>9991274</t>
  </si>
  <si>
    <t>There is 1 small Lasius fuliginosus queen among the lemani workers</t>
  </si>
  <si>
    <t>492</t>
  </si>
  <si>
    <t>9992885</t>
  </si>
  <si>
    <t>493</t>
  </si>
  <si>
    <t>9993091</t>
  </si>
  <si>
    <t>491</t>
  </si>
  <si>
    <t>9993301</t>
  </si>
  <si>
    <t>473</t>
  </si>
  <si>
    <t>040101</t>
  </si>
  <si>
    <t>9992912</t>
  </si>
  <si>
    <t>470</t>
  </si>
  <si>
    <t>040103</t>
  </si>
  <si>
    <t>9990552</t>
  </si>
  <si>
    <t>475</t>
  </si>
  <si>
    <t>040105</t>
  </si>
  <si>
    <t>9990054</t>
  </si>
  <si>
    <t>476</t>
  </si>
  <si>
    <t>9990075</t>
  </si>
  <si>
    <t>474</t>
  </si>
  <si>
    <t>9992910</t>
  </si>
  <si>
    <t>487</t>
  </si>
  <si>
    <t>040107</t>
  </si>
  <si>
    <t>9990540</t>
  </si>
  <si>
    <t>483</t>
  </si>
  <si>
    <t>040110</t>
  </si>
  <si>
    <t>9990866</t>
  </si>
  <si>
    <t>479</t>
  </si>
  <si>
    <t>040112</t>
  </si>
  <si>
    <t>9990362</t>
  </si>
  <si>
    <t>477</t>
  </si>
  <si>
    <t>9991355</t>
  </si>
  <si>
    <t>478</t>
  </si>
  <si>
    <t>9991646</t>
  </si>
  <si>
    <t>472</t>
  </si>
  <si>
    <t>040113</t>
  </si>
  <si>
    <t>9992914</t>
  </si>
  <si>
    <t>488</t>
  </si>
  <si>
    <t>040400</t>
  </si>
  <si>
    <t>482</t>
  </si>
  <si>
    <t>040900</t>
  </si>
  <si>
    <t>9990690</t>
  </si>
  <si>
    <t>471</t>
  </si>
  <si>
    <t>041001</t>
  </si>
  <si>
    <t>9991276</t>
  </si>
  <si>
    <t>489</t>
  </si>
  <si>
    <t>041101</t>
  </si>
  <si>
    <t>9992510</t>
  </si>
  <si>
    <t>484</t>
  </si>
  <si>
    <t>041200</t>
  </si>
  <si>
    <t>9990561</t>
  </si>
  <si>
    <t>486</t>
  </si>
  <si>
    <t>9991891</t>
  </si>
  <si>
    <t>485</t>
  </si>
  <si>
    <t>9992349</t>
  </si>
  <si>
    <t>481</t>
  </si>
  <si>
    <t>041202</t>
  </si>
  <si>
    <t>9993090</t>
  </si>
  <si>
    <t>480</t>
  </si>
  <si>
    <t>9993115</t>
  </si>
  <si>
    <t>1168</t>
  </si>
  <si>
    <t>581150</t>
  </si>
  <si>
    <t>080100</t>
  </si>
  <si>
    <t>9990600</t>
  </si>
  <si>
    <t>1160</t>
  </si>
  <si>
    <t>9991161</t>
  </si>
  <si>
    <t>1163</t>
  </si>
  <si>
    <t>9991388</t>
  </si>
  <si>
    <t>1166</t>
  </si>
  <si>
    <t>9991517</t>
  </si>
  <si>
    <t>1161</t>
  </si>
  <si>
    <t>9991523</t>
  </si>
  <si>
    <t>1165</t>
  </si>
  <si>
    <t>9991677</t>
  </si>
  <si>
    <t>1167</t>
  </si>
  <si>
    <t>9992132</t>
  </si>
  <si>
    <t>1162</t>
  </si>
  <si>
    <t>9992891</t>
  </si>
  <si>
    <t>1164</t>
  </si>
  <si>
    <t>9993289</t>
  </si>
  <si>
    <t>1154</t>
  </si>
  <si>
    <t>080101</t>
  </si>
  <si>
    <t>9991086</t>
  </si>
  <si>
    <t>1172</t>
  </si>
  <si>
    <t>080102</t>
  </si>
  <si>
    <t>9992323</t>
  </si>
  <si>
    <t>1155</t>
  </si>
  <si>
    <t>080103</t>
  </si>
  <si>
    <t>9990356</t>
  </si>
  <si>
    <t>1159</t>
  </si>
  <si>
    <t>080105</t>
  </si>
  <si>
    <t>9991950</t>
  </si>
  <si>
    <t>1157</t>
  </si>
  <si>
    <t>080110</t>
  </si>
  <si>
    <t>9991906</t>
  </si>
  <si>
    <t>1158</t>
  </si>
  <si>
    <t>080111</t>
  </si>
  <si>
    <t>9992538</t>
  </si>
  <si>
    <t>1156</t>
  </si>
  <si>
    <t>080114</t>
  </si>
  <si>
    <t>9992693</t>
  </si>
  <si>
    <t>and yellow Lasius</t>
  </si>
  <si>
    <t>1171</t>
  </si>
  <si>
    <t>080900</t>
  </si>
  <si>
    <t>9990976</t>
  </si>
  <si>
    <t>1170</t>
  </si>
  <si>
    <t>9991371</t>
  </si>
  <si>
    <t>1169</t>
  </si>
  <si>
    <t>081000</t>
  </si>
  <si>
    <t>9991719</t>
  </si>
  <si>
    <t>1175</t>
  </si>
  <si>
    <t>081001</t>
  </si>
  <si>
    <t>9991177</t>
  </si>
  <si>
    <t>1174</t>
  </si>
  <si>
    <t>9991465</t>
  </si>
  <si>
    <t>1173</t>
  </si>
  <si>
    <t>9993300</t>
  </si>
  <si>
    <t>1152</t>
  </si>
  <si>
    <t>081200</t>
  </si>
  <si>
    <t>9990815</t>
  </si>
  <si>
    <t>1153</t>
  </si>
  <si>
    <t>081301</t>
  </si>
  <si>
    <t>9992145</t>
  </si>
  <si>
    <t>Orig_order</t>
  </si>
  <si>
    <t>9990017.1</t>
  </si>
  <si>
    <t>9990062.2</t>
  </si>
  <si>
    <t>9990017.2</t>
  </si>
  <si>
    <t>9990179.2</t>
  </si>
  <si>
    <t>9990400.2</t>
  </si>
  <si>
    <t>9991300.2</t>
  </si>
  <si>
    <t>9990062.1</t>
  </si>
  <si>
    <t>9990179.1</t>
  </si>
  <si>
    <t>9990400.1</t>
  </si>
  <si>
    <t>9991300.1</t>
  </si>
  <si>
    <t>9990946.1</t>
  </si>
  <si>
    <t>9990946.2</t>
  </si>
  <si>
    <t>only exists at plot 180110 in GIS; duplicate at 180111 seems to be just a duplication error, not a typo of another tube</t>
  </si>
  <si>
    <t>010101</t>
  </si>
  <si>
    <t>180101</t>
  </si>
  <si>
    <t>171501</t>
  </si>
  <si>
    <t>only exists at plot 100902 in GIS; duplicate at 421202 may be a duplication error with 9991946?</t>
  </si>
  <si>
    <t>9990946 had two species, but were split into two tubes both labeled 9990946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</si>
</sst>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yy"/>
  </numFmts>
  <fonts count="1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aj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FF0000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/>
    <xf numFmtId="49" fontId="4" fillId="3" borderId="1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49" fontId="4" fillId="4" borderId="1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left" vertical="center"/>
    </xf>
    <xf numFmtId="49" fontId="4" fillId="6" borderId="1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2" xfId="0" applyFont="1" applyBorder="1"/>
    <xf numFmtId="2" fontId="1" fillId="0" borderId="0" xfId="0" applyNumberFormat="1" applyFont="1"/>
    <xf numFmtId="2" fontId="1" fillId="0" borderId="0" xfId="0" applyNumberFormat="1" applyFont="1" applyAlignment="1">
      <alignment horizontal="left"/>
    </xf>
    <xf numFmtId="0" fontId="1" fillId="3" borderId="1" xfId="0" applyFont="1" applyFill="1" applyBorder="1"/>
    <xf numFmtId="0" fontId="1" fillId="0" borderId="0" xfId="0" applyFont="1" applyAlignment="1">
      <alignment horizontal="left" vertical="center"/>
    </xf>
    <xf numFmtId="0" fontId="7" fillId="0" borderId="0" xfId="0" applyFont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7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4" fillId="0" borderId="0" xfId="0" applyFont="1"/>
    <xf numFmtId="0" fontId="3" fillId="0" borderId="0" xfId="0" applyFont="1"/>
    <xf numFmtId="0" fontId="9" fillId="0" borderId="11" xfId="0" applyFont="1" applyBorder="1"/>
    <xf numFmtId="0" fontId="9" fillId="0" borderId="12" xfId="0" applyFont="1" applyBorder="1"/>
    <xf numFmtId="49" fontId="1" fillId="0" borderId="13" xfId="0" applyNumberFormat="1" applyFont="1" applyBorder="1"/>
    <xf numFmtId="49" fontId="1" fillId="0" borderId="14" xfId="0" applyNumberFormat="1" applyFont="1" applyBorder="1"/>
    <xf numFmtId="0" fontId="1" fillId="0" borderId="13" xfId="0" applyFont="1" applyBorder="1"/>
    <xf numFmtId="0" fontId="1" fillId="0" borderId="15" xfId="0" applyFont="1" applyBorder="1"/>
    <xf numFmtId="49" fontId="1" fillId="0" borderId="16" xfId="0" applyNumberFormat="1" applyFont="1" applyBorder="1"/>
    <xf numFmtId="49" fontId="1" fillId="0" borderId="15" xfId="0" applyNumberFormat="1" applyFont="1" applyBorder="1"/>
    <xf numFmtId="49" fontId="5" fillId="0" borderId="0" xfId="0" applyNumberFormat="1" applyFont="1" applyAlignment="1"/>
    <xf numFmtId="0" fontId="3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5" fillId="0" borderId="0" xfId="0" applyNumberFormat="1" applyFont="1" applyAlignment="1"/>
    <xf numFmtId="165" fontId="1" fillId="0" borderId="0" xfId="0" applyNumberFormat="1" applyFont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5" fillId="0" borderId="1" xfId="0" applyNumberFormat="1" applyFont="1" applyBorder="1" applyAlignment="1"/>
    <xf numFmtId="49" fontId="1" fillId="3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49" fontId="5" fillId="0" borderId="0" xfId="0" applyNumberFormat="1" applyFont="1" applyBorder="1" applyAlignment="1"/>
    <xf numFmtId="49" fontId="1" fillId="8" borderId="0" xfId="0" applyNumberFormat="1" applyFont="1" applyFill="1" applyAlignment="1">
      <alignment horizontal="left"/>
    </xf>
    <xf numFmtId="49" fontId="1" fillId="9" borderId="0" xfId="0" applyNumberFormat="1" applyFont="1" applyFill="1" applyBorder="1" applyAlignment="1">
      <alignment horizontal="left"/>
    </xf>
    <xf numFmtId="49" fontId="13" fillId="10" borderId="1" xfId="0" applyNumberFormat="1" applyFont="1" applyFill="1" applyBorder="1" applyAlignment="1">
      <alignment horizontal="left"/>
    </xf>
    <xf numFmtId="49" fontId="14" fillId="10" borderId="1" xfId="0" applyNumberFormat="1" applyFont="1" applyFill="1" applyBorder="1" applyAlignment="1">
      <alignment horizontal="left"/>
    </xf>
    <xf numFmtId="0" fontId="11" fillId="0" borderId="0" xfId="0" applyFont="1" applyAlignment="1"/>
    <xf numFmtId="0" fontId="1" fillId="0" borderId="3" xfId="0" applyFont="1" applyBorder="1" applyAlignment="1">
      <alignment horizontal="left"/>
    </xf>
    <xf numFmtId="0" fontId="10" fillId="0" borderId="5" xfId="0" applyFont="1" applyBorder="1"/>
    <xf numFmtId="0" fontId="1" fillId="0" borderId="8" xfId="0" applyFont="1" applyBorder="1" applyAlignment="1">
      <alignment horizontal="left"/>
    </xf>
    <xf numFmtId="0" fontId="10" fillId="0" borderId="10" xfId="0" applyFont="1" applyBorder="1"/>
    <xf numFmtId="0" fontId="9" fillId="0" borderId="3" xfId="0" applyFont="1" applyBorder="1" applyAlignment="1">
      <alignment horizontal="left"/>
    </xf>
    <xf numFmtId="0" fontId="10" fillId="0" borderId="4" xfId="0" applyFont="1" applyBorder="1"/>
    <xf numFmtId="0" fontId="1" fillId="0" borderId="6" xfId="0" applyFont="1" applyBorder="1" applyAlignment="1">
      <alignment horizontal="left"/>
    </xf>
    <xf numFmtId="0" fontId="0" fillId="0" borderId="0" xfId="0" applyFont="1" applyAlignment="1"/>
    <xf numFmtId="0" fontId="10" fillId="0" borderId="7" xfId="0" applyFont="1" applyBorder="1"/>
    <xf numFmtId="0" fontId="10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57"/>
  <sheetViews>
    <sheetView tabSelected="1" workbookViewId="0">
      <pane xSplit="5" ySplit="1" topLeftCell="Q1415" activePane="bottomRight" state="frozen"/>
      <selection pane="topRight" activeCell="F1" sqref="F1"/>
      <selection pane="bottomLeft" activeCell="A2" sqref="A2"/>
      <selection pane="bottomRight" activeCell="D344" sqref="D344"/>
    </sheetView>
  </sheetViews>
  <sheetFormatPr baseColWidth="10" defaultColWidth="12.6640625" defaultRowHeight="15" customHeight="1" x14ac:dyDescent="0.15"/>
  <cols>
    <col min="2" max="2" width="8" customWidth="1"/>
    <col min="3" max="3" width="14.6640625" customWidth="1"/>
    <col min="4" max="4" width="21.1640625" customWidth="1"/>
    <col min="5" max="5" width="20.1640625" customWidth="1"/>
    <col min="6" max="10" width="8" customWidth="1"/>
    <col min="11" max="11" width="10.83203125" customWidth="1"/>
    <col min="12" max="12" width="16.1640625" customWidth="1"/>
    <col min="13" max="13" width="29.5" customWidth="1"/>
    <col min="14" max="25" width="8" customWidth="1"/>
    <col min="26" max="26" width="12.6640625" customWidth="1"/>
  </cols>
  <sheetData>
    <row r="1" spans="1:26" ht="12.75" customHeight="1" x14ac:dyDescent="0.15">
      <c r="A1" t="s">
        <v>4284</v>
      </c>
      <c r="B1" s="4" t="s">
        <v>0</v>
      </c>
      <c r="C1" s="5" t="s">
        <v>15</v>
      </c>
      <c r="D1" s="5" t="s">
        <v>19</v>
      </c>
      <c r="E1" s="8" t="s">
        <v>22</v>
      </c>
      <c r="F1" s="10" t="s">
        <v>24</v>
      </c>
      <c r="G1" s="10" t="s">
        <v>25</v>
      </c>
      <c r="H1" s="10" t="s">
        <v>26</v>
      </c>
      <c r="I1" s="10" t="s">
        <v>27</v>
      </c>
      <c r="J1" s="10" t="s">
        <v>28</v>
      </c>
      <c r="K1" s="10" t="s">
        <v>29</v>
      </c>
      <c r="L1" s="10" t="s">
        <v>30</v>
      </c>
      <c r="M1" s="10" t="s">
        <v>31</v>
      </c>
      <c r="N1" s="10" t="s">
        <v>32</v>
      </c>
      <c r="O1" s="10" t="s">
        <v>33</v>
      </c>
      <c r="P1" s="10" t="s">
        <v>34</v>
      </c>
      <c r="Q1" s="10" t="s">
        <v>35</v>
      </c>
      <c r="R1" s="11" t="s">
        <v>36</v>
      </c>
      <c r="S1" s="11" t="s">
        <v>37</v>
      </c>
      <c r="T1" s="11" t="s">
        <v>38</v>
      </c>
      <c r="U1" s="11" t="s">
        <v>39</v>
      </c>
      <c r="V1" s="12" t="s">
        <v>40</v>
      </c>
      <c r="W1" s="12" t="s">
        <v>42</v>
      </c>
      <c r="X1" s="12" t="s">
        <v>43</v>
      </c>
      <c r="Y1" s="5"/>
      <c r="Z1" s="5" t="s">
        <v>44</v>
      </c>
    </row>
    <row r="2" spans="1:26" ht="14.25" customHeight="1" x14ac:dyDescent="0.2">
      <c r="A2">
        <v>496</v>
      </c>
      <c r="B2" s="3" t="s">
        <v>1436</v>
      </c>
      <c r="C2" s="3" t="s">
        <v>1425</v>
      </c>
      <c r="D2" s="3" t="s">
        <v>1437</v>
      </c>
      <c r="E2" s="3" t="s">
        <v>1438</v>
      </c>
      <c r="F2" s="3">
        <v>10</v>
      </c>
      <c r="G2" s="3"/>
      <c r="H2" s="3"/>
      <c r="I2" s="3"/>
      <c r="J2" s="3"/>
      <c r="K2" s="3"/>
      <c r="L2" s="3" t="s">
        <v>50</v>
      </c>
      <c r="M2" s="2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14">
        <f t="shared" ref="Z2:Z33" si="0">IF(LEFT(M2,4)=LEFT(L2,4),L2,0)</f>
        <v>0</v>
      </c>
    </row>
    <row r="3" spans="1:26" ht="14.25" customHeight="1" x14ac:dyDescent="0.2">
      <c r="A3">
        <v>1181</v>
      </c>
      <c r="B3" s="3" t="s">
        <v>3621</v>
      </c>
      <c r="C3" s="3" t="s">
        <v>3564</v>
      </c>
      <c r="D3" s="3" t="s">
        <v>3622</v>
      </c>
      <c r="E3" s="3" t="s">
        <v>3623</v>
      </c>
      <c r="F3" s="15">
        <v>15</v>
      </c>
      <c r="G3" s="15"/>
      <c r="H3" s="15"/>
      <c r="I3" s="15"/>
      <c r="J3" s="15"/>
      <c r="K3" s="15" t="s">
        <v>129</v>
      </c>
      <c r="L3" s="3" t="s">
        <v>57</v>
      </c>
      <c r="M3" s="48" t="s">
        <v>99</v>
      </c>
      <c r="N3" s="3">
        <v>2019</v>
      </c>
      <c r="O3" s="3"/>
      <c r="P3" s="14"/>
      <c r="Q3" s="3"/>
      <c r="R3" s="3"/>
      <c r="S3" s="3"/>
      <c r="T3" s="3"/>
      <c r="U3" s="3"/>
      <c r="V3" s="3"/>
      <c r="W3" s="3"/>
      <c r="X3" s="3"/>
      <c r="Y3" s="3"/>
      <c r="Z3" s="14" t="str">
        <f t="shared" si="0"/>
        <v>Myrmica</v>
      </c>
    </row>
    <row r="4" spans="1:26" ht="14.25" customHeight="1" x14ac:dyDescent="0.2">
      <c r="A4">
        <v>340</v>
      </c>
      <c r="B4" s="24" t="s">
        <v>1061</v>
      </c>
      <c r="C4" s="3" t="s">
        <v>892</v>
      </c>
      <c r="D4" s="3" t="s">
        <v>1062</v>
      </c>
      <c r="E4" s="3" t="s">
        <v>1063</v>
      </c>
      <c r="F4" s="3"/>
      <c r="G4" s="3"/>
      <c r="H4" s="3"/>
      <c r="I4" s="3"/>
      <c r="J4" s="3"/>
      <c r="K4" s="3" t="s">
        <v>138</v>
      </c>
      <c r="L4" s="3" t="s">
        <v>57</v>
      </c>
      <c r="M4" s="25" t="s">
        <v>117</v>
      </c>
      <c r="N4" s="3">
        <v>2019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14" t="str">
        <f t="shared" si="0"/>
        <v>Myrmica</v>
      </c>
    </row>
    <row r="5" spans="1:26" ht="14.25" customHeight="1" x14ac:dyDescent="0.2">
      <c r="A5">
        <v>526</v>
      </c>
      <c r="B5" s="4" t="s">
        <v>1508</v>
      </c>
      <c r="C5" s="3" t="s">
        <v>1500</v>
      </c>
      <c r="D5" s="3" t="s">
        <v>1509</v>
      </c>
      <c r="E5" s="3" t="s">
        <v>1510</v>
      </c>
      <c r="F5" s="3"/>
      <c r="G5" s="3"/>
      <c r="H5" s="3"/>
      <c r="I5" s="3"/>
      <c r="J5" s="3"/>
      <c r="K5" s="3"/>
      <c r="L5" s="3" t="s">
        <v>78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14">
        <f t="shared" si="0"/>
        <v>0</v>
      </c>
    </row>
    <row r="6" spans="1:26" ht="14.25" customHeight="1" x14ac:dyDescent="0.2">
      <c r="A6">
        <v>1073</v>
      </c>
      <c r="B6" s="4" t="s">
        <v>3394</v>
      </c>
      <c r="C6" s="3" t="s">
        <v>3391</v>
      </c>
      <c r="D6" s="3" t="s">
        <v>3395</v>
      </c>
      <c r="E6" s="3" t="s">
        <v>3396</v>
      </c>
      <c r="F6" s="3" t="s">
        <v>48</v>
      </c>
      <c r="G6" s="3"/>
      <c r="H6" s="3"/>
      <c r="I6" s="3"/>
      <c r="J6" s="3"/>
      <c r="K6" s="3"/>
      <c r="L6" s="3" t="s">
        <v>96</v>
      </c>
      <c r="M6" s="2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14">
        <f t="shared" si="0"/>
        <v>0</v>
      </c>
    </row>
    <row r="7" spans="1:26" ht="14.25" customHeight="1" x14ac:dyDescent="0.2">
      <c r="A7">
        <v>1234</v>
      </c>
      <c r="B7" s="4" t="s">
        <v>3720</v>
      </c>
      <c r="C7" s="3" t="s">
        <v>3687</v>
      </c>
      <c r="D7" s="3" t="s">
        <v>3721</v>
      </c>
      <c r="E7" s="3" t="s">
        <v>3722</v>
      </c>
      <c r="F7" s="25">
        <v>3</v>
      </c>
      <c r="G7" s="25">
        <v>1</v>
      </c>
      <c r="H7" s="25"/>
      <c r="I7" s="3"/>
      <c r="J7" s="3"/>
      <c r="K7" s="3" t="s">
        <v>138</v>
      </c>
      <c r="L7" s="3" t="s">
        <v>45</v>
      </c>
      <c r="M7" s="3" t="s">
        <v>186</v>
      </c>
      <c r="N7" s="25">
        <v>2019</v>
      </c>
      <c r="O7" s="3" t="s">
        <v>947</v>
      </c>
      <c r="P7" s="3"/>
      <c r="Q7" s="3"/>
      <c r="R7" s="3"/>
      <c r="S7" s="3"/>
      <c r="T7" s="3"/>
      <c r="U7" s="3"/>
      <c r="V7" s="3"/>
      <c r="W7" s="3"/>
      <c r="X7" s="3"/>
      <c r="Y7" s="3"/>
      <c r="Z7" s="14" t="str">
        <f t="shared" si="0"/>
        <v>Leptothorax</v>
      </c>
    </row>
    <row r="8" spans="1:26" ht="14.25" customHeight="1" x14ac:dyDescent="0.2">
      <c r="A8">
        <v>1309</v>
      </c>
      <c r="B8" s="3" t="s">
        <v>3915</v>
      </c>
      <c r="C8" s="3" t="s">
        <v>3916</v>
      </c>
      <c r="D8" s="3" t="s">
        <v>3917</v>
      </c>
      <c r="E8" s="3" t="s">
        <v>3918</v>
      </c>
      <c r="F8" s="3">
        <v>2</v>
      </c>
      <c r="G8" s="3"/>
      <c r="H8" s="3"/>
      <c r="I8" s="3"/>
      <c r="J8" s="3"/>
      <c r="K8" s="3"/>
      <c r="L8" s="3" t="s">
        <v>88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14">
        <f t="shared" si="0"/>
        <v>0</v>
      </c>
    </row>
    <row r="9" spans="1:26" ht="14.25" customHeight="1" x14ac:dyDescent="0.2">
      <c r="A9">
        <v>341</v>
      </c>
      <c r="B9" s="4" t="s">
        <v>1064</v>
      </c>
      <c r="C9" s="3" t="s">
        <v>892</v>
      </c>
      <c r="D9" s="3" t="s">
        <v>1062</v>
      </c>
      <c r="E9" s="3" t="s">
        <v>1065</v>
      </c>
      <c r="F9" s="3"/>
      <c r="G9" s="3"/>
      <c r="H9" s="3"/>
      <c r="I9" s="3"/>
      <c r="J9" s="3"/>
      <c r="K9" s="3"/>
      <c r="L9" s="3" t="s">
        <v>96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14">
        <f t="shared" si="0"/>
        <v>0</v>
      </c>
    </row>
    <row r="10" spans="1:26" ht="14.25" customHeight="1" x14ac:dyDescent="0.2">
      <c r="A10">
        <v>431</v>
      </c>
      <c r="B10" s="3" t="s">
        <v>1275</v>
      </c>
      <c r="C10" s="3" t="s">
        <v>1251</v>
      </c>
      <c r="D10" s="3" t="s">
        <v>1276</v>
      </c>
      <c r="E10" s="3" t="s">
        <v>1277</v>
      </c>
      <c r="F10" s="3"/>
      <c r="G10" s="3"/>
      <c r="H10" s="3"/>
      <c r="I10" s="3"/>
      <c r="J10" s="3"/>
      <c r="K10" s="3" t="s">
        <v>138</v>
      </c>
      <c r="L10" s="43" t="s">
        <v>61</v>
      </c>
      <c r="M10" s="25" t="s">
        <v>182</v>
      </c>
      <c r="N10" s="3">
        <v>2019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14" t="str">
        <f t="shared" si="0"/>
        <v>Formica</v>
      </c>
    </row>
    <row r="11" spans="1:26" ht="14.25" customHeight="1" x14ac:dyDescent="0.2">
      <c r="A11">
        <v>1347</v>
      </c>
      <c r="B11" s="4" t="s">
        <v>4006</v>
      </c>
      <c r="C11" s="3" t="s">
        <v>4007</v>
      </c>
      <c r="D11" s="3" t="s">
        <v>4008</v>
      </c>
      <c r="E11" s="3" t="s">
        <v>4009</v>
      </c>
      <c r="F11" s="3"/>
      <c r="G11" s="3"/>
      <c r="H11" s="3"/>
      <c r="I11" s="3"/>
      <c r="J11" s="3"/>
      <c r="K11" s="3" t="s">
        <v>895</v>
      </c>
      <c r="L11" s="43" t="s">
        <v>61</v>
      </c>
      <c r="M11" s="3" t="s">
        <v>216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14">
        <f t="shared" si="0"/>
        <v>0</v>
      </c>
    </row>
    <row r="12" spans="1:26" ht="14.25" customHeight="1" x14ac:dyDescent="0.2">
      <c r="A12">
        <v>1221</v>
      </c>
      <c r="B12" s="24" t="s">
        <v>3686</v>
      </c>
      <c r="C12" s="3" t="s">
        <v>3687</v>
      </c>
      <c r="D12" s="3" t="s">
        <v>3688</v>
      </c>
      <c r="E12" s="3" t="s">
        <v>3689</v>
      </c>
      <c r="F12" s="3">
        <v>10</v>
      </c>
      <c r="G12" s="3"/>
      <c r="H12" s="3"/>
      <c r="I12" s="3"/>
      <c r="J12" s="3"/>
      <c r="K12" s="3" t="s">
        <v>138</v>
      </c>
      <c r="L12" s="3" t="s">
        <v>61</v>
      </c>
      <c r="M12" s="3" t="s">
        <v>3617</v>
      </c>
      <c r="N12" s="3">
        <v>2019</v>
      </c>
      <c r="O12" s="3"/>
      <c r="P12" s="14"/>
      <c r="Q12" s="3"/>
      <c r="R12" s="3"/>
      <c r="S12" s="3"/>
      <c r="T12" s="3"/>
      <c r="U12" s="3"/>
      <c r="V12" s="3"/>
      <c r="W12" s="3"/>
      <c r="X12" s="3"/>
      <c r="Y12" s="3"/>
      <c r="Z12" s="14" t="str">
        <f t="shared" si="0"/>
        <v>Formica</v>
      </c>
    </row>
    <row r="13" spans="1:26" ht="14.25" customHeight="1" x14ac:dyDescent="0.2">
      <c r="A13">
        <v>330</v>
      </c>
      <c r="B13" s="3" t="s">
        <v>1037</v>
      </c>
      <c r="C13" s="3" t="s">
        <v>892</v>
      </c>
      <c r="D13" s="3" t="s">
        <v>1038</v>
      </c>
      <c r="E13" s="3" t="s">
        <v>1039</v>
      </c>
      <c r="F13" s="3"/>
      <c r="G13" s="3"/>
      <c r="H13" s="3"/>
      <c r="I13" s="3"/>
      <c r="J13" s="3"/>
      <c r="K13" s="3" t="s">
        <v>895</v>
      </c>
      <c r="L13" s="43" t="s">
        <v>61</v>
      </c>
      <c r="M13" s="3" t="s">
        <v>216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14">
        <f t="shared" si="0"/>
        <v>0</v>
      </c>
    </row>
    <row r="14" spans="1:26" ht="14.25" customHeight="1" x14ac:dyDescent="0.2">
      <c r="A14">
        <v>1273</v>
      </c>
      <c r="B14" s="4" t="s">
        <v>3822</v>
      </c>
      <c r="C14" s="3" t="s">
        <v>3815</v>
      </c>
      <c r="D14" s="3" t="s">
        <v>3823</v>
      </c>
      <c r="E14" s="3" t="s">
        <v>3824</v>
      </c>
      <c r="F14" s="3" t="s">
        <v>48</v>
      </c>
      <c r="G14" s="3"/>
      <c r="H14" s="3"/>
      <c r="I14" s="3"/>
      <c r="J14" s="3"/>
      <c r="K14" s="3"/>
      <c r="L14" s="3" t="s">
        <v>96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14">
        <f t="shared" si="0"/>
        <v>0</v>
      </c>
    </row>
    <row r="15" spans="1:26" ht="14.25" customHeight="1" x14ac:dyDescent="0.2">
      <c r="A15">
        <v>792</v>
      </c>
      <c r="B15" s="24" t="s">
        <v>2701</v>
      </c>
      <c r="C15" s="3" t="s">
        <v>2649</v>
      </c>
      <c r="D15" s="3" t="s">
        <v>2702</v>
      </c>
      <c r="E15" s="3" t="s">
        <v>2703</v>
      </c>
      <c r="F15" s="15">
        <v>10</v>
      </c>
      <c r="G15" s="15"/>
      <c r="H15" s="15"/>
      <c r="I15" s="15"/>
      <c r="J15" s="15"/>
      <c r="K15" s="15" t="s">
        <v>129</v>
      </c>
      <c r="L15" s="3" t="s">
        <v>57</v>
      </c>
      <c r="M15" s="48" t="s">
        <v>99</v>
      </c>
      <c r="N15" s="3">
        <v>2019</v>
      </c>
      <c r="O15" s="3"/>
      <c r="P15" s="14"/>
      <c r="Q15" s="3"/>
      <c r="R15" s="3"/>
      <c r="S15" s="3"/>
      <c r="T15" s="3"/>
      <c r="U15" s="3"/>
      <c r="V15" s="3"/>
      <c r="W15" s="3"/>
      <c r="X15" s="3"/>
      <c r="Y15" s="3"/>
      <c r="Z15" s="14" t="str">
        <f t="shared" si="0"/>
        <v>Myrmica</v>
      </c>
    </row>
    <row r="16" spans="1:26" ht="14.25" customHeight="1" x14ac:dyDescent="0.2">
      <c r="A16">
        <v>966</v>
      </c>
      <c r="B16" s="24" t="s">
        <v>3126</v>
      </c>
      <c r="C16" s="3" t="s">
        <v>3054</v>
      </c>
      <c r="D16" s="3" t="s">
        <v>3127</v>
      </c>
      <c r="E16" s="3" t="s">
        <v>3128</v>
      </c>
      <c r="F16" s="3"/>
      <c r="G16" s="3"/>
      <c r="H16" s="3"/>
      <c r="I16" s="3"/>
      <c r="J16" s="3"/>
      <c r="K16" s="3" t="s">
        <v>138</v>
      </c>
      <c r="L16" s="3" t="s">
        <v>501</v>
      </c>
      <c r="M16" s="25" t="s">
        <v>502</v>
      </c>
      <c r="N16" s="3" t="s">
        <v>140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14" t="str">
        <f t="shared" si="0"/>
        <v>Solenopsis</v>
      </c>
    </row>
    <row r="17" spans="1:26" ht="14.25" customHeight="1" x14ac:dyDescent="0.2">
      <c r="A17">
        <v>514</v>
      </c>
      <c r="B17" s="4" t="s">
        <v>1480</v>
      </c>
      <c r="C17" s="3" t="s">
        <v>1425</v>
      </c>
      <c r="D17" s="3" t="s">
        <v>1481</v>
      </c>
      <c r="E17" s="3" t="s">
        <v>1482</v>
      </c>
      <c r="F17" s="25">
        <v>2</v>
      </c>
      <c r="G17" s="25"/>
      <c r="H17" s="25"/>
      <c r="I17" s="24"/>
      <c r="J17" s="24"/>
      <c r="K17" s="24" t="s">
        <v>138</v>
      </c>
      <c r="L17" s="3" t="s">
        <v>41</v>
      </c>
      <c r="M17" s="16" t="s">
        <v>403</v>
      </c>
      <c r="N17" s="25">
        <v>2019</v>
      </c>
      <c r="O17" s="3" t="s">
        <v>947</v>
      </c>
      <c r="P17" s="24"/>
      <c r="Q17" s="3"/>
      <c r="R17" s="3"/>
      <c r="S17" s="3"/>
      <c r="T17" s="3"/>
      <c r="U17" s="3"/>
      <c r="V17" s="3"/>
      <c r="W17" s="3"/>
      <c r="X17" s="3"/>
      <c r="Y17" s="3"/>
      <c r="Z17" s="14" t="str">
        <f t="shared" si="0"/>
        <v>Temnothorax</v>
      </c>
    </row>
    <row r="18" spans="1:26" ht="14.25" customHeight="1" x14ac:dyDescent="0.2">
      <c r="A18">
        <v>163</v>
      </c>
      <c r="B18" s="24" t="s">
        <v>630</v>
      </c>
      <c r="C18" s="3" t="s">
        <v>631</v>
      </c>
      <c r="D18" s="3" t="s">
        <v>632</v>
      </c>
      <c r="E18" s="3" t="s">
        <v>633</v>
      </c>
      <c r="F18" s="3"/>
      <c r="G18" s="3"/>
      <c r="H18" s="3"/>
      <c r="I18" s="3"/>
      <c r="J18" s="3"/>
      <c r="K18" s="3"/>
      <c r="L18" s="3" t="s">
        <v>60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14">
        <f t="shared" si="0"/>
        <v>0</v>
      </c>
    </row>
    <row r="19" spans="1:26" ht="14.25" customHeight="1" x14ac:dyDescent="0.2">
      <c r="A19">
        <v>515</v>
      </c>
      <c r="B19" s="4" t="s">
        <v>1483</v>
      </c>
      <c r="C19" s="3" t="s">
        <v>1425</v>
      </c>
      <c r="D19" s="3" t="s">
        <v>1481</v>
      </c>
      <c r="E19" s="3" t="s">
        <v>4285</v>
      </c>
      <c r="F19" s="24" t="s">
        <v>0</v>
      </c>
      <c r="G19" s="24"/>
      <c r="H19" s="24"/>
      <c r="I19" s="24"/>
      <c r="J19" s="24"/>
      <c r="K19" s="24" t="s">
        <v>49</v>
      </c>
      <c r="L19" s="3" t="s">
        <v>41</v>
      </c>
      <c r="M19" s="29" t="s">
        <v>403</v>
      </c>
      <c r="N19" s="3" t="s">
        <v>140</v>
      </c>
      <c r="O19" s="3"/>
      <c r="P19" s="24"/>
      <c r="Q19" s="3"/>
      <c r="R19" s="3"/>
      <c r="S19" s="3"/>
      <c r="T19" s="3"/>
      <c r="U19" s="3"/>
      <c r="V19" s="3"/>
      <c r="W19" s="3"/>
      <c r="X19" s="3"/>
      <c r="Y19" s="3"/>
      <c r="Z19" s="14" t="str">
        <f t="shared" si="0"/>
        <v>Temnothorax</v>
      </c>
    </row>
    <row r="20" spans="1:26" ht="14.25" customHeight="1" x14ac:dyDescent="0.2">
      <c r="A20">
        <v>516</v>
      </c>
      <c r="B20" s="3" t="s">
        <v>1484</v>
      </c>
      <c r="C20" s="3" t="s">
        <v>1425</v>
      </c>
      <c r="D20" s="3" t="s">
        <v>1481</v>
      </c>
      <c r="E20" s="3" t="s">
        <v>4287</v>
      </c>
      <c r="F20" s="3" t="s">
        <v>0</v>
      </c>
      <c r="G20" s="3"/>
      <c r="H20" s="3"/>
      <c r="I20" s="3"/>
      <c r="J20" s="3"/>
      <c r="K20" s="3" t="s">
        <v>138</v>
      </c>
      <c r="L20" s="24" t="s">
        <v>50</v>
      </c>
      <c r="M20" s="24" t="s">
        <v>253</v>
      </c>
      <c r="N20" s="3" t="s">
        <v>140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14" t="str">
        <f t="shared" si="0"/>
        <v>Lasius</v>
      </c>
    </row>
    <row r="21" spans="1:26" ht="14.25" customHeight="1" x14ac:dyDescent="0.2">
      <c r="A21">
        <v>1398</v>
      </c>
      <c r="B21" s="24" t="s">
        <v>4124</v>
      </c>
      <c r="C21" s="3" t="s">
        <v>4125</v>
      </c>
      <c r="D21" s="3" t="s">
        <v>4126</v>
      </c>
      <c r="E21" s="3" t="s">
        <v>4127</v>
      </c>
      <c r="F21" s="3"/>
      <c r="G21" s="3"/>
      <c r="H21" s="3"/>
      <c r="I21" s="3"/>
      <c r="J21" s="3"/>
      <c r="K21" s="3" t="s">
        <v>138</v>
      </c>
      <c r="L21" s="43" t="s">
        <v>61</v>
      </c>
      <c r="M21" s="25" t="s">
        <v>221</v>
      </c>
      <c r="N21" s="3">
        <v>2019</v>
      </c>
      <c r="O21" s="3"/>
      <c r="P21" s="24"/>
      <c r="Q21" s="3"/>
      <c r="R21" s="3"/>
      <c r="S21" s="3"/>
      <c r="T21" s="3"/>
      <c r="U21" s="3"/>
      <c r="V21" s="3"/>
      <c r="W21" s="3"/>
      <c r="X21" s="3"/>
      <c r="Y21" s="3"/>
      <c r="Z21" s="14" t="str">
        <f t="shared" si="0"/>
        <v>Formica</v>
      </c>
    </row>
    <row r="22" spans="1:26" ht="14.25" customHeight="1" x14ac:dyDescent="0.2">
      <c r="A22">
        <v>1308</v>
      </c>
      <c r="B22" s="24" t="s">
        <v>3912</v>
      </c>
      <c r="C22" s="3" t="s">
        <v>3865</v>
      </c>
      <c r="D22" s="3" t="s">
        <v>3913</v>
      </c>
      <c r="E22" s="3" t="s">
        <v>3914</v>
      </c>
      <c r="F22" s="24">
        <v>10</v>
      </c>
      <c r="G22" s="24"/>
      <c r="H22" s="24"/>
      <c r="I22" s="24"/>
      <c r="J22" s="24"/>
      <c r="K22" s="24" t="s">
        <v>138</v>
      </c>
      <c r="L22" s="3" t="s">
        <v>61</v>
      </c>
      <c r="M22" s="24" t="s">
        <v>153</v>
      </c>
      <c r="N22" s="3">
        <v>2019</v>
      </c>
      <c r="O22" s="3"/>
      <c r="P22" s="14"/>
      <c r="Q22" s="3"/>
      <c r="R22" s="3"/>
      <c r="S22" s="3"/>
      <c r="T22" s="3"/>
      <c r="U22" s="3"/>
      <c r="V22" s="3"/>
      <c r="W22" s="3"/>
      <c r="X22" s="3"/>
      <c r="Y22" s="3"/>
      <c r="Z22" s="14" t="str">
        <f t="shared" si="0"/>
        <v>Formica</v>
      </c>
    </row>
    <row r="23" spans="1:26" ht="14.25" customHeight="1" x14ac:dyDescent="0.2">
      <c r="A23">
        <v>497</v>
      </c>
      <c r="B23" s="4" t="s">
        <v>1439</v>
      </c>
      <c r="C23" s="3" t="s">
        <v>1425</v>
      </c>
      <c r="D23" s="3" t="s">
        <v>1437</v>
      </c>
      <c r="E23" s="3" t="s">
        <v>1440</v>
      </c>
      <c r="F23" s="24">
        <v>10</v>
      </c>
      <c r="G23" s="24"/>
      <c r="H23" s="24"/>
      <c r="I23" s="24"/>
      <c r="J23" s="24"/>
      <c r="K23" s="24"/>
      <c r="L23" s="24" t="s">
        <v>50</v>
      </c>
      <c r="M23" s="24"/>
      <c r="N23" s="3"/>
      <c r="O23" s="3"/>
      <c r="P23" s="24"/>
      <c r="Q23" s="3"/>
      <c r="R23" s="3"/>
      <c r="S23" s="3"/>
      <c r="T23" s="3"/>
      <c r="U23" s="3"/>
      <c r="V23" s="3"/>
      <c r="W23" s="3"/>
      <c r="X23" s="3"/>
      <c r="Y23" s="3"/>
      <c r="Z23" s="14">
        <f t="shared" si="0"/>
        <v>0</v>
      </c>
    </row>
    <row r="24" spans="1:26" ht="14.25" customHeight="1" x14ac:dyDescent="0.2">
      <c r="A24">
        <v>185</v>
      </c>
      <c r="B24" s="24" t="s">
        <v>688</v>
      </c>
      <c r="C24" s="3" t="s">
        <v>631</v>
      </c>
      <c r="D24" s="3" t="s">
        <v>689</v>
      </c>
      <c r="E24" s="3" t="s">
        <v>690</v>
      </c>
      <c r="F24" s="15">
        <v>10</v>
      </c>
      <c r="G24" s="15"/>
      <c r="H24" s="15"/>
      <c r="I24" s="15"/>
      <c r="J24" s="15"/>
      <c r="K24" s="15" t="s">
        <v>129</v>
      </c>
      <c r="L24" s="24" t="s">
        <v>57</v>
      </c>
      <c r="M24" s="48" t="s">
        <v>117</v>
      </c>
      <c r="N24" s="3">
        <v>2019</v>
      </c>
      <c r="O24" s="3"/>
      <c r="P24" s="14"/>
      <c r="Q24" s="3"/>
      <c r="R24" s="3"/>
      <c r="S24" s="3"/>
      <c r="T24" s="3"/>
      <c r="U24" s="3"/>
      <c r="V24" s="3"/>
      <c r="W24" s="3"/>
      <c r="X24" s="3"/>
      <c r="Y24" s="3"/>
      <c r="Z24" s="14" t="str">
        <f t="shared" si="0"/>
        <v>Myrmica</v>
      </c>
    </row>
    <row r="25" spans="1:26" ht="14.25" customHeight="1" x14ac:dyDescent="0.2">
      <c r="A25">
        <v>306</v>
      </c>
      <c r="B25" s="24" t="s">
        <v>981</v>
      </c>
      <c r="C25" s="3" t="s">
        <v>892</v>
      </c>
      <c r="D25" s="3" t="s">
        <v>982</v>
      </c>
      <c r="E25" s="3" t="s">
        <v>983</v>
      </c>
      <c r="F25" s="3"/>
      <c r="G25" s="3"/>
      <c r="H25" s="3"/>
      <c r="I25" s="3"/>
      <c r="J25" s="3"/>
      <c r="K25" s="3" t="s">
        <v>138</v>
      </c>
      <c r="L25" s="43" t="s">
        <v>61</v>
      </c>
      <c r="M25" s="25" t="s">
        <v>139</v>
      </c>
      <c r="N25" s="3">
        <v>2019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14" t="str">
        <f t="shared" si="0"/>
        <v>Formica</v>
      </c>
    </row>
    <row r="26" spans="1:26" ht="14.25" customHeight="1" x14ac:dyDescent="0.2">
      <c r="A26">
        <v>1392</v>
      </c>
      <c r="B26" s="4" t="s">
        <v>4109</v>
      </c>
      <c r="C26" s="3" t="s">
        <v>4007</v>
      </c>
      <c r="D26" s="3" t="s">
        <v>4110</v>
      </c>
      <c r="E26" s="3" t="s">
        <v>4111</v>
      </c>
      <c r="F26" s="3" t="s">
        <v>48</v>
      </c>
      <c r="G26" s="3"/>
      <c r="H26" s="3"/>
      <c r="I26" s="3"/>
      <c r="J26" s="3"/>
      <c r="K26" s="3" t="s">
        <v>138</v>
      </c>
      <c r="L26" s="24" t="s">
        <v>474</v>
      </c>
      <c r="M26" s="3" t="s">
        <v>475</v>
      </c>
      <c r="N26" s="3">
        <v>2019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14" t="str">
        <f t="shared" si="0"/>
        <v>Manica</v>
      </c>
    </row>
    <row r="27" spans="1:26" ht="14.25" customHeight="1" x14ac:dyDescent="0.2">
      <c r="A27">
        <v>441</v>
      </c>
      <c r="B27" s="24" t="s">
        <v>1302</v>
      </c>
      <c r="C27" s="3" t="s">
        <v>1251</v>
      </c>
      <c r="D27" s="3" t="s">
        <v>1303</v>
      </c>
      <c r="E27" s="3" t="s">
        <v>1304</v>
      </c>
      <c r="F27" s="24"/>
      <c r="G27" s="24"/>
      <c r="H27" s="24"/>
      <c r="I27" s="24"/>
      <c r="J27" s="24"/>
      <c r="K27" s="3" t="s">
        <v>138</v>
      </c>
      <c r="L27" s="43" t="s">
        <v>61</v>
      </c>
      <c r="M27" s="24" t="s">
        <v>163</v>
      </c>
      <c r="N27" s="24">
        <v>2019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14" t="str">
        <f t="shared" si="0"/>
        <v>Formica</v>
      </c>
    </row>
    <row r="28" spans="1:26" ht="14.25" customHeight="1" x14ac:dyDescent="0.2">
      <c r="A28">
        <v>300</v>
      </c>
      <c r="B28" s="4" t="s">
        <v>967</v>
      </c>
      <c r="C28" s="3" t="s">
        <v>892</v>
      </c>
      <c r="D28" s="3" t="s">
        <v>968</v>
      </c>
      <c r="E28" s="3" t="s">
        <v>969</v>
      </c>
      <c r="F28" s="24"/>
      <c r="G28" s="24"/>
      <c r="H28" s="24"/>
      <c r="I28" s="24"/>
      <c r="J28" s="24"/>
      <c r="K28" s="24" t="s">
        <v>895</v>
      </c>
      <c r="L28" s="43" t="s">
        <v>61</v>
      </c>
      <c r="M28" s="24" t="s">
        <v>216</v>
      </c>
      <c r="N28" s="3"/>
      <c r="O28" s="3"/>
      <c r="P28" s="24"/>
      <c r="Q28" s="3"/>
      <c r="R28" s="3"/>
      <c r="S28" s="3"/>
      <c r="T28" s="3"/>
      <c r="U28" s="3"/>
      <c r="V28" s="3"/>
      <c r="W28" s="3"/>
      <c r="X28" s="3"/>
      <c r="Y28" s="3"/>
      <c r="Z28" s="14">
        <f t="shared" si="0"/>
        <v>0</v>
      </c>
    </row>
    <row r="29" spans="1:26" ht="14.25" customHeight="1" x14ac:dyDescent="0.2">
      <c r="A29">
        <v>1299</v>
      </c>
      <c r="B29" s="4" t="s">
        <v>3890</v>
      </c>
      <c r="C29" s="3" t="s">
        <v>3865</v>
      </c>
      <c r="D29" s="3" t="s">
        <v>3891</v>
      </c>
      <c r="E29" s="3" t="s">
        <v>3892</v>
      </c>
      <c r="F29" s="15">
        <v>7</v>
      </c>
      <c r="G29" s="15"/>
      <c r="H29" s="15"/>
      <c r="I29" s="15"/>
      <c r="J29" s="15"/>
      <c r="K29" s="15" t="s">
        <v>129</v>
      </c>
      <c r="L29" s="3" t="s">
        <v>57</v>
      </c>
      <c r="M29" s="48" t="s">
        <v>94</v>
      </c>
      <c r="N29" s="3">
        <v>2019</v>
      </c>
      <c r="O29" s="3"/>
      <c r="P29" s="14"/>
      <c r="Q29" s="3"/>
      <c r="R29" s="3"/>
      <c r="S29" s="3"/>
      <c r="T29" s="3"/>
      <c r="U29" s="3"/>
      <c r="V29" s="3"/>
      <c r="W29" s="3"/>
      <c r="X29" s="3"/>
      <c r="Y29" s="3"/>
      <c r="Z29" s="14" t="str">
        <f t="shared" si="0"/>
        <v>Myrmica</v>
      </c>
    </row>
    <row r="30" spans="1:26" ht="14.25" customHeight="1" x14ac:dyDescent="0.2">
      <c r="A30">
        <v>1310</v>
      </c>
      <c r="B30" s="24" t="s">
        <v>3919</v>
      </c>
      <c r="C30" s="3" t="s">
        <v>3916</v>
      </c>
      <c r="D30" s="3" t="s">
        <v>3920</v>
      </c>
      <c r="E30" s="3" t="s">
        <v>3921</v>
      </c>
      <c r="F30" s="24">
        <v>15</v>
      </c>
      <c r="G30" s="24"/>
      <c r="H30" s="24"/>
      <c r="I30" s="24"/>
      <c r="J30" s="24"/>
      <c r="K30" s="24"/>
      <c r="L30" s="3" t="s">
        <v>78</v>
      </c>
      <c r="M30" s="24"/>
      <c r="N30" s="3"/>
      <c r="O30" s="3"/>
      <c r="P30" s="24"/>
      <c r="Q30" s="3"/>
      <c r="R30" s="3"/>
      <c r="S30" s="3"/>
      <c r="T30" s="3"/>
      <c r="U30" s="3"/>
      <c r="V30" s="3"/>
      <c r="W30" s="3"/>
      <c r="X30" s="3"/>
      <c r="Y30" s="3"/>
      <c r="Z30" s="14">
        <f t="shared" si="0"/>
        <v>0</v>
      </c>
    </row>
    <row r="31" spans="1:26" ht="14.25" customHeight="1" x14ac:dyDescent="0.2">
      <c r="A31">
        <v>1161</v>
      </c>
      <c r="B31" s="4" t="s">
        <v>3569</v>
      </c>
      <c r="C31" s="3" t="s">
        <v>3564</v>
      </c>
      <c r="D31" s="3" t="s">
        <v>3570</v>
      </c>
      <c r="E31" s="3" t="s">
        <v>3571</v>
      </c>
      <c r="F31" s="15">
        <v>8</v>
      </c>
      <c r="G31" s="15"/>
      <c r="H31" s="15"/>
      <c r="I31" s="15"/>
      <c r="J31" s="15"/>
      <c r="K31" s="15" t="s">
        <v>129</v>
      </c>
      <c r="L31" s="3" t="s">
        <v>57</v>
      </c>
      <c r="M31" s="48" t="s">
        <v>94</v>
      </c>
      <c r="N31" s="3">
        <v>2019</v>
      </c>
      <c r="O31" s="3"/>
      <c r="P31" s="14"/>
      <c r="Q31" s="3"/>
      <c r="R31" s="3"/>
      <c r="S31" s="3"/>
      <c r="T31" s="3"/>
      <c r="U31" s="3"/>
      <c r="V31" s="3"/>
      <c r="W31" s="3"/>
      <c r="X31" s="3"/>
      <c r="Y31" s="3"/>
      <c r="Z31" s="14" t="str">
        <f t="shared" si="0"/>
        <v>Myrmica</v>
      </c>
    </row>
    <row r="32" spans="1:26" ht="14.25" customHeight="1" x14ac:dyDescent="0.2">
      <c r="A32">
        <v>1188</v>
      </c>
      <c r="B32" s="4" t="s">
        <v>3638</v>
      </c>
      <c r="C32" s="3" t="s">
        <v>3564</v>
      </c>
      <c r="D32" s="3" t="s">
        <v>3639</v>
      </c>
      <c r="E32" s="3" t="s">
        <v>3640</v>
      </c>
      <c r="F32" s="3">
        <v>10</v>
      </c>
      <c r="G32" s="3"/>
      <c r="H32" s="3"/>
      <c r="I32" s="3"/>
      <c r="J32" s="3"/>
      <c r="K32" s="3"/>
      <c r="L32" s="3" t="s">
        <v>52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14">
        <f t="shared" si="0"/>
        <v>0</v>
      </c>
    </row>
    <row r="33" spans="1:26" ht="14.25" customHeight="1" x14ac:dyDescent="0.2">
      <c r="A33">
        <v>1339</v>
      </c>
      <c r="B33" s="4" t="s">
        <v>3988</v>
      </c>
      <c r="C33" s="3" t="s">
        <v>3916</v>
      </c>
      <c r="D33" s="3" t="s">
        <v>3989</v>
      </c>
      <c r="E33" s="3" t="s">
        <v>3990</v>
      </c>
      <c r="F33" s="3">
        <v>5</v>
      </c>
      <c r="G33" s="3"/>
      <c r="H33" s="3"/>
      <c r="I33" s="3"/>
      <c r="J33" s="3"/>
      <c r="K33" s="3"/>
      <c r="L33" s="3" t="s">
        <v>96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14">
        <f t="shared" si="0"/>
        <v>0</v>
      </c>
    </row>
    <row r="34" spans="1:26" ht="14.25" customHeight="1" x14ac:dyDescent="0.2">
      <c r="A34">
        <v>1334</v>
      </c>
      <c r="B34" s="24" t="s">
        <v>3976</v>
      </c>
      <c r="C34" s="3" t="s">
        <v>3916</v>
      </c>
      <c r="D34" s="3" t="s">
        <v>3977</v>
      </c>
      <c r="E34" s="3" t="s">
        <v>3978</v>
      </c>
      <c r="F34" s="3">
        <v>10</v>
      </c>
      <c r="G34" s="3"/>
      <c r="H34" s="3"/>
      <c r="I34" s="3"/>
      <c r="J34" s="3"/>
      <c r="K34" s="3"/>
      <c r="L34" s="24" t="s">
        <v>78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14">
        <f t="shared" ref="Z34:Z65" si="1">IF(LEFT(M34,4)=LEFT(L34,4),L34,0)</f>
        <v>0</v>
      </c>
    </row>
    <row r="35" spans="1:26" ht="14.25" customHeight="1" x14ac:dyDescent="0.2">
      <c r="A35">
        <v>1311</v>
      </c>
      <c r="B35" s="4" t="s">
        <v>3922</v>
      </c>
      <c r="C35" s="3" t="s">
        <v>3916</v>
      </c>
      <c r="D35" s="3" t="s">
        <v>3920</v>
      </c>
      <c r="E35" s="3" t="s">
        <v>3923</v>
      </c>
      <c r="F35" s="24">
        <v>10</v>
      </c>
      <c r="G35" s="24"/>
      <c r="H35" s="24"/>
      <c r="I35" s="24"/>
      <c r="J35" s="24"/>
      <c r="K35" s="24" t="s">
        <v>138</v>
      </c>
      <c r="L35" s="43" t="s">
        <v>61</v>
      </c>
      <c r="M35" s="24" t="s">
        <v>163</v>
      </c>
      <c r="N35" s="3">
        <v>2019</v>
      </c>
      <c r="O35" s="3"/>
      <c r="P35" s="24"/>
      <c r="Q35" s="3"/>
      <c r="R35" s="3"/>
      <c r="S35" s="3"/>
      <c r="T35" s="3"/>
      <c r="U35" s="3"/>
      <c r="V35" s="3"/>
      <c r="W35" s="3"/>
      <c r="X35" s="3"/>
      <c r="Y35" s="3"/>
      <c r="Z35" s="14" t="str">
        <f t="shared" si="1"/>
        <v>Formica</v>
      </c>
    </row>
    <row r="36" spans="1:26" ht="14.25" customHeight="1" x14ac:dyDescent="0.2">
      <c r="A36">
        <v>1279</v>
      </c>
      <c r="B36" s="4" t="s">
        <v>3837</v>
      </c>
      <c r="C36" s="3" t="s">
        <v>3815</v>
      </c>
      <c r="D36" s="3" t="s">
        <v>3838</v>
      </c>
      <c r="E36" s="3" t="s">
        <v>3839</v>
      </c>
      <c r="F36" s="15">
        <v>10</v>
      </c>
      <c r="G36" s="15"/>
      <c r="H36" s="15"/>
      <c r="I36" s="15"/>
      <c r="J36" s="15"/>
      <c r="K36" s="15" t="s">
        <v>129</v>
      </c>
      <c r="L36" s="3" t="s">
        <v>57</v>
      </c>
      <c r="M36" s="48" t="s">
        <v>99</v>
      </c>
      <c r="N36" s="3">
        <v>2019</v>
      </c>
      <c r="O36" s="3"/>
      <c r="P36" s="14"/>
      <c r="Q36" s="3"/>
      <c r="R36" s="3"/>
      <c r="S36" s="3"/>
      <c r="T36" s="3"/>
      <c r="U36" s="3"/>
      <c r="V36" s="3"/>
      <c r="W36" s="3"/>
      <c r="X36" s="3"/>
      <c r="Y36" s="3"/>
      <c r="Z36" s="14" t="str">
        <f t="shared" si="1"/>
        <v>Myrmica</v>
      </c>
    </row>
    <row r="37" spans="1:26" ht="14.25" customHeight="1" x14ac:dyDescent="0.2">
      <c r="A37">
        <v>1335</v>
      </c>
      <c r="B37" s="3" t="s">
        <v>3979</v>
      </c>
      <c r="C37" s="3" t="s">
        <v>3916</v>
      </c>
      <c r="D37" s="3" t="s">
        <v>3977</v>
      </c>
      <c r="E37" s="3" t="s">
        <v>3980</v>
      </c>
      <c r="F37" s="24">
        <v>10</v>
      </c>
      <c r="G37" s="24"/>
      <c r="H37" s="24"/>
      <c r="I37" s="24"/>
      <c r="J37" s="24"/>
      <c r="K37" s="24"/>
      <c r="L37" s="3" t="s">
        <v>78</v>
      </c>
      <c r="M37" s="24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14">
        <f t="shared" si="1"/>
        <v>0</v>
      </c>
    </row>
    <row r="38" spans="1:26" ht="14.25" customHeight="1" x14ac:dyDescent="0.2">
      <c r="A38">
        <v>800</v>
      </c>
      <c r="B38" s="24" t="s">
        <v>588</v>
      </c>
      <c r="C38" s="3" t="s">
        <v>2649</v>
      </c>
      <c r="D38" s="3" t="s">
        <v>2718</v>
      </c>
      <c r="E38" s="3" t="s">
        <v>2719</v>
      </c>
      <c r="F38" s="15">
        <v>5</v>
      </c>
      <c r="G38" s="15"/>
      <c r="H38" s="15"/>
      <c r="I38" s="15"/>
      <c r="J38" s="15"/>
      <c r="K38" s="15" t="s">
        <v>129</v>
      </c>
      <c r="L38" s="3" t="s">
        <v>57</v>
      </c>
      <c r="M38" s="48" t="s">
        <v>99</v>
      </c>
      <c r="N38" s="3">
        <v>2019</v>
      </c>
      <c r="O38" s="3"/>
      <c r="P38" s="24"/>
      <c r="Q38" s="3"/>
      <c r="R38" s="3"/>
      <c r="S38" s="3"/>
      <c r="T38" s="3"/>
      <c r="U38" s="3"/>
      <c r="V38" s="3"/>
      <c r="W38" s="3"/>
      <c r="X38" s="3"/>
      <c r="Y38" s="3"/>
      <c r="Z38" s="14" t="str">
        <f t="shared" si="1"/>
        <v>Myrmica</v>
      </c>
    </row>
    <row r="39" spans="1:26" ht="14.25" customHeight="1" x14ac:dyDescent="0.2">
      <c r="A39">
        <v>1340</v>
      </c>
      <c r="B39" s="24" t="s">
        <v>3991</v>
      </c>
      <c r="C39" s="3" t="s">
        <v>3916</v>
      </c>
      <c r="D39" s="3" t="s">
        <v>3992</v>
      </c>
      <c r="E39" s="3" t="s">
        <v>3993</v>
      </c>
      <c r="F39" s="15">
        <v>7</v>
      </c>
      <c r="G39" s="15"/>
      <c r="H39" s="15"/>
      <c r="I39" s="15"/>
      <c r="J39" s="15"/>
      <c r="K39" s="15" t="s">
        <v>129</v>
      </c>
      <c r="L39" s="3" t="s">
        <v>57</v>
      </c>
      <c r="M39" s="48" t="s">
        <v>117</v>
      </c>
      <c r="N39" s="3">
        <v>2019</v>
      </c>
      <c r="O39" s="3"/>
      <c r="P39" s="14"/>
      <c r="Q39" s="3"/>
      <c r="R39" s="3"/>
      <c r="S39" s="3"/>
      <c r="T39" s="3"/>
      <c r="U39" s="3"/>
      <c r="V39" s="3"/>
      <c r="W39" s="3"/>
      <c r="X39" s="3"/>
      <c r="Y39" s="3"/>
      <c r="Z39" s="14" t="str">
        <f t="shared" si="1"/>
        <v>Myrmica</v>
      </c>
    </row>
    <row r="40" spans="1:26" ht="14.25" customHeight="1" x14ac:dyDescent="0.2">
      <c r="A40">
        <v>504</v>
      </c>
      <c r="B40" s="3" t="s">
        <v>1455</v>
      </c>
      <c r="C40" s="3" t="s">
        <v>1425</v>
      </c>
      <c r="D40" s="3" t="s">
        <v>1456</v>
      </c>
      <c r="E40" s="3" t="s">
        <v>1457</v>
      </c>
      <c r="F40" s="15">
        <v>3</v>
      </c>
      <c r="G40" s="15"/>
      <c r="H40" s="15"/>
      <c r="I40" s="15"/>
      <c r="J40" s="15"/>
      <c r="K40" s="15" t="s">
        <v>129</v>
      </c>
      <c r="L40" s="3" t="s">
        <v>57</v>
      </c>
      <c r="M40" s="48" t="s">
        <v>107</v>
      </c>
      <c r="N40" s="3">
        <v>2019</v>
      </c>
      <c r="O40" s="3"/>
      <c r="P40" s="14"/>
      <c r="Q40" s="3"/>
      <c r="R40" s="3"/>
      <c r="S40" s="3"/>
      <c r="T40" s="3"/>
      <c r="U40" s="3"/>
      <c r="V40" s="3"/>
      <c r="W40" s="3"/>
      <c r="X40" s="3"/>
      <c r="Y40" s="3"/>
      <c r="Z40" s="14" t="str">
        <f t="shared" si="1"/>
        <v>Myrmica</v>
      </c>
    </row>
    <row r="41" spans="1:26" ht="14.25" customHeight="1" x14ac:dyDescent="0.2">
      <c r="A41">
        <v>1237</v>
      </c>
      <c r="B41" s="3" t="s">
        <v>3727</v>
      </c>
      <c r="C41" s="3" t="s">
        <v>3687</v>
      </c>
      <c r="D41" s="3" t="s">
        <v>3728</v>
      </c>
      <c r="E41" s="3" t="s">
        <v>3729</v>
      </c>
      <c r="F41" s="3">
        <v>10</v>
      </c>
      <c r="G41" s="3"/>
      <c r="H41" s="3"/>
      <c r="I41" s="3"/>
      <c r="J41" s="3"/>
      <c r="K41" s="3" t="s">
        <v>138</v>
      </c>
      <c r="L41" s="3" t="s">
        <v>61</v>
      </c>
      <c r="M41" s="24" t="s">
        <v>139</v>
      </c>
      <c r="N41" s="3" t="s">
        <v>140</v>
      </c>
      <c r="O41" s="3"/>
      <c r="P41" s="14"/>
      <c r="Q41" s="3"/>
      <c r="R41" s="3"/>
      <c r="S41" s="3"/>
      <c r="T41" s="3"/>
      <c r="U41" s="3"/>
      <c r="V41" s="3"/>
      <c r="W41" s="3"/>
      <c r="X41" s="3"/>
      <c r="Y41" s="3"/>
      <c r="Z41" s="14" t="str">
        <f t="shared" si="1"/>
        <v>Formica</v>
      </c>
    </row>
    <row r="42" spans="1:26" ht="14.25" customHeight="1" x14ac:dyDescent="0.2">
      <c r="A42">
        <v>996</v>
      </c>
      <c r="B42" s="3" t="s">
        <v>3201</v>
      </c>
      <c r="C42" s="3" t="s">
        <v>3153</v>
      </c>
      <c r="D42" s="3" t="s">
        <v>3202</v>
      </c>
      <c r="E42" s="3" t="s">
        <v>3203</v>
      </c>
      <c r="F42" s="3"/>
      <c r="G42" s="3"/>
      <c r="H42" s="3"/>
      <c r="I42" s="3"/>
      <c r="J42" s="3"/>
      <c r="K42" s="3" t="s">
        <v>138</v>
      </c>
      <c r="L42" s="3" t="s">
        <v>50</v>
      </c>
      <c r="M42" s="25" t="s">
        <v>296</v>
      </c>
      <c r="N42" s="3" t="s">
        <v>140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14" t="str">
        <f t="shared" si="1"/>
        <v>Lasius</v>
      </c>
    </row>
    <row r="43" spans="1:26" ht="14.25" customHeight="1" x14ac:dyDescent="0.2">
      <c r="A43">
        <v>346</v>
      </c>
      <c r="B43" s="24" t="s">
        <v>1074</v>
      </c>
      <c r="C43" s="3" t="s">
        <v>892</v>
      </c>
      <c r="D43" s="3" t="s">
        <v>1075</v>
      </c>
      <c r="E43" s="3" t="s">
        <v>1076</v>
      </c>
      <c r="F43" s="3"/>
      <c r="G43" s="3"/>
      <c r="H43" s="3"/>
      <c r="I43" s="3"/>
      <c r="J43" s="3"/>
      <c r="K43" s="3" t="s">
        <v>138</v>
      </c>
      <c r="L43" s="3" t="s">
        <v>57</v>
      </c>
      <c r="M43" s="25" t="s">
        <v>99</v>
      </c>
      <c r="N43" s="3">
        <v>2019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14" t="str">
        <f t="shared" si="1"/>
        <v>Myrmica</v>
      </c>
    </row>
    <row r="44" spans="1:26" ht="14.25" customHeight="1" x14ac:dyDescent="0.2">
      <c r="A44">
        <v>982</v>
      </c>
      <c r="B44" s="4" t="s">
        <v>3169</v>
      </c>
      <c r="C44" s="3" t="s">
        <v>3153</v>
      </c>
      <c r="D44" s="3" t="s">
        <v>3170</v>
      </c>
      <c r="E44" s="3" t="s">
        <v>3171</v>
      </c>
      <c r="F44" s="24"/>
      <c r="G44" s="24"/>
      <c r="H44" s="24"/>
      <c r="I44" s="24"/>
      <c r="J44" s="24"/>
      <c r="K44" s="24" t="s">
        <v>138</v>
      </c>
      <c r="L44" s="3" t="s">
        <v>50</v>
      </c>
      <c r="M44" s="25" t="s">
        <v>296</v>
      </c>
      <c r="N44" s="3" t="s">
        <v>140</v>
      </c>
      <c r="O44" s="3"/>
      <c r="P44" s="24"/>
      <c r="Q44" s="3"/>
      <c r="R44" s="3"/>
      <c r="S44" s="3"/>
      <c r="T44" s="3"/>
      <c r="U44" s="3"/>
      <c r="V44" s="3"/>
      <c r="W44" s="3"/>
      <c r="X44" s="3"/>
      <c r="Y44" s="3"/>
      <c r="Z44" s="14" t="str">
        <f t="shared" si="1"/>
        <v>Lasius</v>
      </c>
    </row>
    <row r="45" spans="1:26" ht="14.25" customHeight="1" x14ac:dyDescent="0.2">
      <c r="A45">
        <v>21</v>
      </c>
      <c r="B45" s="4" t="s">
        <v>155</v>
      </c>
      <c r="C45" s="3">
        <v>527182</v>
      </c>
      <c r="D45" s="3" t="s">
        <v>156</v>
      </c>
      <c r="E45" s="3" t="s">
        <v>157</v>
      </c>
      <c r="F45" s="15">
        <v>15</v>
      </c>
      <c r="G45" s="15"/>
      <c r="H45" s="15"/>
      <c r="I45" s="15"/>
      <c r="J45" s="15"/>
      <c r="K45" s="15" t="s">
        <v>129</v>
      </c>
      <c r="L45" s="3" t="s">
        <v>57</v>
      </c>
      <c r="M45" s="48" t="s">
        <v>82</v>
      </c>
      <c r="N45" s="3">
        <v>2019</v>
      </c>
      <c r="O45" s="3"/>
      <c r="P45" s="14"/>
      <c r="Q45" s="3"/>
      <c r="R45" s="3"/>
      <c r="S45" s="3"/>
      <c r="T45" s="3"/>
      <c r="U45" s="3"/>
      <c r="V45" s="3"/>
      <c r="W45" s="3"/>
      <c r="X45" s="3"/>
      <c r="Y45" s="3"/>
      <c r="Z45" s="14" t="str">
        <f t="shared" si="1"/>
        <v>Myrmica</v>
      </c>
    </row>
    <row r="46" spans="1:26" ht="14.25" customHeight="1" x14ac:dyDescent="0.2">
      <c r="A46">
        <v>1177</v>
      </c>
      <c r="B46" s="24" t="s">
        <v>3610</v>
      </c>
      <c r="C46" s="3" t="s">
        <v>3564</v>
      </c>
      <c r="D46" s="3" t="s">
        <v>3611</v>
      </c>
      <c r="E46" s="3" t="s">
        <v>3612</v>
      </c>
      <c r="F46" s="15">
        <v>15</v>
      </c>
      <c r="G46" s="15"/>
      <c r="H46" s="15"/>
      <c r="I46" s="15"/>
      <c r="J46" s="15"/>
      <c r="K46" s="15" t="s">
        <v>129</v>
      </c>
      <c r="L46" s="3" t="s">
        <v>57</v>
      </c>
      <c r="M46" s="48" t="s">
        <v>99</v>
      </c>
      <c r="N46" s="3">
        <v>2019</v>
      </c>
      <c r="O46" s="3"/>
      <c r="P46" s="14"/>
      <c r="Q46" s="3"/>
      <c r="R46" s="3"/>
      <c r="S46" s="3"/>
      <c r="T46" s="3"/>
      <c r="U46" s="3"/>
      <c r="V46" s="3"/>
      <c r="W46" s="3"/>
      <c r="X46" s="3"/>
      <c r="Y46" s="3"/>
      <c r="Z46" s="14" t="str">
        <f t="shared" si="1"/>
        <v>Myrmica</v>
      </c>
    </row>
    <row r="47" spans="1:26" ht="14.25" customHeight="1" x14ac:dyDescent="0.2">
      <c r="A47">
        <v>1326</v>
      </c>
      <c r="B47" s="24"/>
      <c r="C47" s="3" t="s">
        <v>3916</v>
      </c>
      <c r="D47" s="3" t="s">
        <v>3958</v>
      </c>
      <c r="E47" s="3" t="s">
        <v>3959</v>
      </c>
      <c r="F47" s="3"/>
      <c r="G47" s="3"/>
      <c r="H47" s="3"/>
      <c r="I47" s="3"/>
      <c r="J47" s="3"/>
      <c r="K47" s="3"/>
      <c r="L47" s="3"/>
      <c r="M47" s="24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14">
        <f t="shared" si="1"/>
        <v>0</v>
      </c>
    </row>
    <row r="48" spans="1:26" ht="14.25" customHeight="1" x14ac:dyDescent="0.2">
      <c r="A48">
        <v>498</v>
      </c>
      <c r="B48" s="24" t="s">
        <v>1441</v>
      </c>
      <c r="C48" s="3" t="s">
        <v>1425</v>
      </c>
      <c r="D48" s="3" t="s">
        <v>1437</v>
      </c>
      <c r="E48" s="3" t="s">
        <v>1442</v>
      </c>
      <c r="F48" s="3">
        <v>10</v>
      </c>
      <c r="G48" s="3"/>
      <c r="H48" s="3"/>
      <c r="I48" s="3"/>
      <c r="J48" s="3"/>
      <c r="K48" s="3" t="s">
        <v>49</v>
      </c>
      <c r="L48" s="3" t="s">
        <v>50</v>
      </c>
      <c r="M48" s="25" t="s">
        <v>51</v>
      </c>
      <c r="N48" s="3"/>
      <c r="O48" s="3"/>
      <c r="P48" s="24"/>
      <c r="Q48" s="3"/>
      <c r="R48" s="3"/>
      <c r="S48" s="3"/>
      <c r="T48" s="3"/>
      <c r="U48" s="3"/>
      <c r="V48" s="3"/>
      <c r="W48" s="3"/>
      <c r="X48" s="3"/>
      <c r="Y48" s="3"/>
      <c r="Z48" s="14" t="str">
        <f t="shared" si="1"/>
        <v>Lasius</v>
      </c>
    </row>
    <row r="49" spans="1:26" ht="14.25" customHeight="1" x14ac:dyDescent="0.2">
      <c r="A49">
        <v>1321</v>
      </c>
      <c r="B49" s="4" t="s">
        <v>3946</v>
      </c>
      <c r="C49" s="3" t="s">
        <v>3916</v>
      </c>
      <c r="D49" s="3" t="s">
        <v>3947</v>
      </c>
      <c r="E49" s="3" t="s">
        <v>3948</v>
      </c>
      <c r="F49" s="24">
        <v>10</v>
      </c>
      <c r="G49" s="24"/>
      <c r="H49" s="24"/>
      <c r="I49" s="3"/>
      <c r="J49" s="3"/>
      <c r="K49" s="3"/>
      <c r="L49" s="3" t="s">
        <v>73</v>
      </c>
      <c r="M49" s="24"/>
      <c r="N49" s="24"/>
      <c r="O49" s="3"/>
      <c r="P49" s="14"/>
      <c r="Q49" s="3"/>
      <c r="R49" s="3"/>
      <c r="S49" s="3"/>
      <c r="T49" s="3"/>
      <c r="U49" s="3"/>
      <c r="V49" s="3"/>
      <c r="W49" s="3"/>
      <c r="X49" s="3"/>
      <c r="Y49" s="3"/>
      <c r="Z49" s="14">
        <f t="shared" si="1"/>
        <v>0</v>
      </c>
    </row>
    <row r="50" spans="1:26" ht="14.25" customHeight="1" x14ac:dyDescent="0.2">
      <c r="A50">
        <v>955</v>
      </c>
      <c r="B50" s="4" t="s">
        <v>3095</v>
      </c>
      <c r="C50" s="3" t="s">
        <v>3054</v>
      </c>
      <c r="D50" s="3" t="s">
        <v>3096</v>
      </c>
      <c r="E50" s="3" t="s">
        <v>3097</v>
      </c>
      <c r="F50" s="25">
        <v>8</v>
      </c>
      <c r="G50" s="25"/>
      <c r="H50" s="25"/>
      <c r="I50" s="3"/>
      <c r="J50" s="3"/>
      <c r="K50" s="3" t="s">
        <v>138</v>
      </c>
      <c r="L50" s="3" t="s">
        <v>41</v>
      </c>
      <c r="M50" s="25" t="s">
        <v>403</v>
      </c>
      <c r="N50" s="25">
        <v>2019</v>
      </c>
      <c r="O50" s="3" t="s">
        <v>947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14" t="str">
        <f t="shared" si="1"/>
        <v>Temnothorax</v>
      </c>
    </row>
    <row r="51" spans="1:26" ht="14.25" customHeight="1" x14ac:dyDescent="0.2">
      <c r="A51">
        <v>293</v>
      </c>
      <c r="B51" s="4" t="s">
        <v>950</v>
      </c>
      <c r="C51" s="3" t="s">
        <v>892</v>
      </c>
      <c r="D51" s="3" t="s">
        <v>951</v>
      </c>
      <c r="E51" s="3" t="s">
        <v>952</v>
      </c>
      <c r="F51" s="23"/>
      <c r="G51" s="24"/>
      <c r="H51" s="24"/>
      <c r="I51" s="24"/>
      <c r="J51" s="24"/>
      <c r="K51" s="23" t="s">
        <v>138</v>
      </c>
      <c r="L51" s="3" t="s">
        <v>474</v>
      </c>
      <c r="M51" s="24" t="s">
        <v>475</v>
      </c>
      <c r="N51" s="23">
        <v>2019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14" t="str">
        <f t="shared" si="1"/>
        <v>Manica</v>
      </c>
    </row>
    <row r="52" spans="1:26" ht="14.25" customHeight="1" x14ac:dyDescent="0.2">
      <c r="A52">
        <v>301</v>
      </c>
      <c r="B52" s="4" t="s">
        <v>970</v>
      </c>
      <c r="C52" s="3" t="s">
        <v>892</v>
      </c>
      <c r="D52" s="3" t="s">
        <v>968</v>
      </c>
      <c r="E52" s="3" t="s">
        <v>971</v>
      </c>
      <c r="F52" s="3"/>
      <c r="G52" s="3"/>
      <c r="H52" s="3"/>
      <c r="I52" s="3"/>
      <c r="J52" s="3"/>
      <c r="K52" s="3" t="s">
        <v>138</v>
      </c>
      <c r="L52" s="24" t="s">
        <v>57</v>
      </c>
      <c r="M52" s="25" t="s">
        <v>107</v>
      </c>
      <c r="N52" s="3">
        <v>2019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14" t="str">
        <f t="shared" si="1"/>
        <v>Myrmica</v>
      </c>
    </row>
    <row r="53" spans="1:26" ht="14.25" customHeight="1" x14ac:dyDescent="0.2">
      <c r="A53">
        <v>68</v>
      </c>
      <c r="B53" s="3" t="s">
        <v>372</v>
      </c>
      <c r="C53" s="3" t="s">
        <v>195</v>
      </c>
      <c r="D53" s="3" t="s">
        <v>373</v>
      </c>
      <c r="E53" s="3" t="s">
        <v>374</v>
      </c>
      <c r="F53" s="3"/>
      <c r="G53" s="3"/>
      <c r="H53" s="3"/>
      <c r="I53" s="3"/>
      <c r="J53" s="3"/>
      <c r="K53" s="3"/>
      <c r="L53" s="24" t="s">
        <v>60</v>
      </c>
      <c r="M53" s="24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14">
        <f t="shared" si="1"/>
        <v>0</v>
      </c>
    </row>
    <row r="54" spans="1:26" ht="14.25" customHeight="1" x14ac:dyDescent="0.2">
      <c r="A54">
        <v>295</v>
      </c>
      <c r="B54" s="24" t="s">
        <v>955</v>
      </c>
      <c r="C54" s="3" t="s">
        <v>892</v>
      </c>
      <c r="D54" s="3" t="s">
        <v>956</v>
      </c>
      <c r="E54" s="3" t="s">
        <v>957</v>
      </c>
      <c r="F54" s="24"/>
      <c r="G54" s="24"/>
      <c r="H54" s="24"/>
      <c r="I54" s="24"/>
      <c r="J54" s="24"/>
      <c r="K54" s="24" t="s">
        <v>138</v>
      </c>
      <c r="L54" s="43" t="s">
        <v>61</v>
      </c>
      <c r="M54" s="25" t="s">
        <v>139</v>
      </c>
      <c r="N54" s="3">
        <v>2019</v>
      </c>
      <c r="O54" s="3"/>
      <c r="P54" s="24"/>
      <c r="Q54" s="3"/>
      <c r="R54" s="3"/>
      <c r="S54" s="3"/>
      <c r="T54" s="3"/>
      <c r="U54" s="3"/>
      <c r="V54" s="3"/>
      <c r="W54" s="3"/>
      <c r="X54" s="3"/>
      <c r="Y54" s="3"/>
      <c r="Z54" s="14" t="str">
        <f t="shared" si="1"/>
        <v>Formica</v>
      </c>
    </row>
    <row r="55" spans="1:26" ht="14.25" customHeight="1" x14ac:dyDescent="0.2">
      <c r="A55">
        <v>1317</v>
      </c>
      <c r="B55" s="24" t="s">
        <v>3936</v>
      </c>
      <c r="C55" s="3" t="s">
        <v>3916</v>
      </c>
      <c r="D55" s="3" t="s">
        <v>3937</v>
      </c>
      <c r="E55" s="3" t="s">
        <v>3938</v>
      </c>
      <c r="F55" s="15">
        <v>8</v>
      </c>
      <c r="G55" s="15"/>
      <c r="H55" s="15"/>
      <c r="I55" s="15"/>
      <c r="J55" s="15"/>
      <c r="K55" s="15" t="s">
        <v>129</v>
      </c>
      <c r="L55" s="24" t="s">
        <v>57</v>
      </c>
      <c r="M55" s="48" t="s">
        <v>82</v>
      </c>
      <c r="N55" s="3">
        <v>2019</v>
      </c>
      <c r="O55" s="3"/>
      <c r="P55" s="14"/>
      <c r="Q55" s="3"/>
      <c r="R55" s="3"/>
      <c r="S55" s="3"/>
      <c r="T55" s="3"/>
      <c r="U55" s="3"/>
      <c r="V55" s="3"/>
      <c r="W55" s="3"/>
      <c r="X55" s="3"/>
      <c r="Y55" s="3"/>
      <c r="Z55" s="14" t="str">
        <f t="shared" si="1"/>
        <v>Myrmica</v>
      </c>
    </row>
    <row r="56" spans="1:26" ht="14.25" customHeight="1" x14ac:dyDescent="0.2">
      <c r="A56">
        <v>491</v>
      </c>
      <c r="B56" s="24" t="s">
        <v>1424</v>
      </c>
      <c r="C56" s="3" t="s">
        <v>1425</v>
      </c>
      <c r="D56" s="3">
        <v>281301</v>
      </c>
      <c r="E56" s="3" t="s">
        <v>1426</v>
      </c>
      <c r="F56" s="3">
        <v>10</v>
      </c>
      <c r="G56" s="3"/>
      <c r="H56" s="3"/>
      <c r="I56" s="3"/>
      <c r="J56" s="3"/>
      <c r="K56" s="3"/>
      <c r="L56" s="24" t="s">
        <v>96</v>
      </c>
      <c r="M56" s="24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14">
        <f t="shared" si="1"/>
        <v>0</v>
      </c>
    </row>
    <row r="57" spans="1:26" ht="14.25" customHeight="1" x14ac:dyDescent="0.2">
      <c r="A57">
        <v>1417</v>
      </c>
      <c r="B57" s="4" t="s">
        <v>4175</v>
      </c>
      <c r="C57" s="3" t="s">
        <v>4159</v>
      </c>
      <c r="D57" s="3" t="s">
        <v>4176</v>
      </c>
      <c r="E57" s="3" t="s">
        <v>4177</v>
      </c>
      <c r="F57" s="3"/>
      <c r="G57" s="3"/>
      <c r="H57" s="3"/>
      <c r="I57" s="3"/>
      <c r="J57" s="3"/>
      <c r="K57" s="3" t="s">
        <v>49</v>
      </c>
      <c r="L57" s="3" t="s">
        <v>50</v>
      </c>
      <c r="M57" s="3" t="s">
        <v>51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14" t="str">
        <f t="shared" si="1"/>
        <v>Lasius</v>
      </c>
    </row>
    <row r="58" spans="1:26" ht="14.25" customHeight="1" x14ac:dyDescent="0.2">
      <c r="A58">
        <v>342</v>
      </c>
      <c r="B58" s="4" t="s">
        <v>1066</v>
      </c>
      <c r="C58" s="3" t="s">
        <v>892</v>
      </c>
      <c r="D58" s="3" t="s">
        <v>1062</v>
      </c>
      <c r="E58" s="3" t="s">
        <v>1067</v>
      </c>
      <c r="F58" s="3"/>
      <c r="G58" s="3"/>
      <c r="H58" s="3"/>
      <c r="I58" s="3"/>
      <c r="J58" s="3"/>
      <c r="K58" s="3" t="s">
        <v>138</v>
      </c>
      <c r="L58" s="3" t="s">
        <v>474</v>
      </c>
      <c r="M58" s="3" t="s">
        <v>475</v>
      </c>
      <c r="N58" s="3">
        <v>2019</v>
      </c>
      <c r="O58" s="3"/>
      <c r="P58" s="24"/>
      <c r="Q58" s="3"/>
      <c r="R58" s="3"/>
      <c r="S58" s="3"/>
      <c r="T58" s="3"/>
      <c r="U58" s="3"/>
      <c r="V58" s="3"/>
      <c r="W58" s="3"/>
      <c r="X58" s="3"/>
      <c r="Y58" s="3"/>
      <c r="Z58" s="14" t="str">
        <f t="shared" si="1"/>
        <v>Manica</v>
      </c>
    </row>
    <row r="59" spans="1:26" ht="14.25" customHeight="1" x14ac:dyDescent="0.2">
      <c r="A59">
        <v>1232</v>
      </c>
      <c r="B59" s="4" t="s">
        <v>3714</v>
      </c>
      <c r="C59" s="3" t="s">
        <v>3687</v>
      </c>
      <c r="D59" s="3" t="s">
        <v>3715</v>
      </c>
      <c r="E59" s="3" t="s">
        <v>3716</v>
      </c>
      <c r="F59" s="23">
        <v>10</v>
      </c>
      <c r="G59" s="24"/>
      <c r="H59" s="23"/>
      <c r="I59" s="24"/>
      <c r="J59" s="24"/>
      <c r="K59" s="23" t="s">
        <v>138</v>
      </c>
      <c r="L59" s="3" t="s">
        <v>61</v>
      </c>
      <c r="M59" s="24" t="s">
        <v>139</v>
      </c>
      <c r="N59" s="23" t="s">
        <v>140</v>
      </c>
      <c r="O59" s="3"/>
      <c r="P59" s="14"/>
      <c r="Q59" s="3"/>
      <c r="R59" s="3"/>
      <c r="S59" s="3"/>
      <c r="T59" s="3"/>
      <c r="U59" s="3"/>
      <c r="V59" s="3"/>
      <c r="W59" s="3"/>
      <c r="X59" s="3"/>
      <c r="Y59" s="3"/>
      <c r="Z59" s="14" t="str">
        <f t="shared" si="1"/>
        <v>Formica</v>
      </c>
    </row>
    <row r="60" spans="1:26" ht="14.25" customHeight="1" x14ac:dyDescent="0.2">
      <c r="A60">
        <v>164</v>
      </c>
      <c r="B60" s="3" t="s">
        <v>634</v>
      </c>
      <c r="C60" s="3" t="s">
        <v>631</v>
      </c>
      <c r="D60" s="3" t="s">
        <v>632</v>
      </c>
      <c r="E60" s="3" t="s">
        <v>635</v>
      </c>
      <c r="F60" s="23"/>
      <c r="G60" s="24"/>
      <c r="H60" s="23"/>
      <c r="I60" s="24"/>
      <c r="J60" s="24"/>
      <c r="K60" s="23"/>
      <c r="L60" s="24" t="s">
        <v>60</v>
      </c>
      <c r="M60" s="24"/>
      <c r="N60" s="2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14">
        <f t="shared" si="1"/>
        <v>0</v>
      </c>
    </row>
    <row r="61" spans="1:26" ht="14.25" customHeight="1" x14ac:dyDescent="0.2">
      <c r="A61">
        <v>286</v>
      </c>
      <c r="B61" s="3" t="s">
        <v>933</v>
      </c>
      <c r="C61" s="3" t="s">
        <v>892</v>
      </c>
      <c r="D61" s="3" t="s">
        <v>934</v>
      </c>
      <c r="E61" s="3" t="s">
        <v>935</v>
      </c>
      <c r="F61" s="3"/>
      <c r="G61" s="3"/>
      <c r="H61" s="3"/>
      <c r="I61" s="3"/>
      <c r="J61" s="3"/>
      <c r="K61" s="3" t="s">
        <v>138</v>
      </c>
      <c r="L61" s="43" t="s">
        <v>61</v>
      </c>
      <c r="M61" s="25" t="s">
        <v>139</v>
      </c>
      <c r="N61" s="3">
        <v>2019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14" t="str">
        <f t="shared" si="1"/>
        <v>Formica</v>
      </c>
    </row>
    <row r="62" spans="1:26" ht="14.25" customHeight="1" x14ac:dyDescent="0.2">
      <c r="A62">
        <v>305</v>
      </c>
      <c r="B62" s="24" t="s">
        <v>978</v>
      </c>
      <c r="C62" s="3" t="s">
        <v>892</v>
      </c>
      <c r="D62" s="3" t="s">
        <v>979</v>
      </c>
      <c r="E62" s="3" t="s">
        <v>980</v>
      </c>
      <c r="F62" s="3"/>
      <c r="G62" s="3"/>
      <c r="H62" s="3"/>
      <c r="I62" s="3"/>
      <c r="J62" s="3"/>
      <c r="K62" s="3" t="s">
        <v>138</v>
      </c>
      <c r="L62" s="24" t="s">
        <v>474</v>
      </c>
      <c r="M62" s="24" t="s">
        <v>475</v>
      </c>
      <c r="N62" s="3">
        <v>2019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14" t="str">
        <f t="shared" si="1"/>
        <v>Manica</v>
      </c>
    </row>
    <row r="63" spans="1:26" ht="14.25" customHeight="1" x14ac:dyDescent="0.2">
      <c r="A63">
        <v>1312</v>
      </c>
      <c r="B63" s="4" t="s">
        <v>3924</v>
      </c>
      <c r="C63" s="3" t="s">
        <v>3916</v>
      </c>
      <c r="D63" s="3" t="s">
        <v>3920</v>
      </c>
      <c r="E63" s="3" t="s">
        <v>3925</v>
      </c>
      <c r="F63" s="3">
        <v>10</v>
      </c>
      <c r="G63" s="3"/>
      <c r="H63" s="3"/>
      <c r="I63" s="3"/>
      <c r="J63" s="3"/>
      <c r="K63" s="3"/>
      <c r="L63" s="3" t="s">
        <v>60</v>
      </c>
      <c r="M63" s="24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14">
        <f t="shared" si="1"/>
        <v>0</v>
      </c>
    </row>
    <row r="64" spans="1:26" ht="14.25" customHeight="1" x14ac:dyDescent="0.2">
      <c r="A64">
        <v>916</v>
      </c>
      <c r="B64" s="24" t="s">
        <v>3001</v>
      </c>
      <c r="C64" s="3" t="s">
        <v>2996</v>
      </c>
      <c r="D64" s="58" t="s">
        <v>3046</v>
      </c>
      <c r="E64" s="3" t="s">
        <v>3003</v>
      </c>
      <c r="F64" s="3"/>
      <c r="G64" s="3"/>
      <c r="H64" s="3"/>
      <c r="I64" s="3"/>
      <c r="J64" s="3"/>
      <c r="K64" s="3" t="s">
        <v>138</v>
      </c>
      <c r="L64" s="24" t="s">
        <v>57</v>
      </c>
      <c r="M64" s="25" t="s">
        <v>99</v>
      </c>
      <c r="N64" s="3">
        <v>2019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14" t="str">
        <f t="shared" si="1"/>
        <v>Myrmica</v>
      </c>
    </row>
    <row r="65" spans="1:26" ht="14.25" customHeight="1" x14ac:dyDescent="0.2">
      <c r="A65">
        <v>512</v>
      </c>
      <c r="B65" s="4" t="s">
        <v>1476</v>
      </c>
      <c r="C65" s="3" t="s">
        <v>1425</v>
      </c>
      <c r="D65" s="3" t="s">
        <v>1477</v>
      </c>
      <c r="E65" s="3" t="s">
        <v>4291</v>
      </c>
      <c r="F65" s="24">
        <v>10</v>
      </c>
      <c r="G65" s="24"/>
      <c r="H65" s="24"/>
      <c r="I65" s="3"/>
      <c r="J65" s="3"/>
      <c r="K65" s="3"/>
      <c r="L65" s="24" t="s">
        <v>50</v>
      </c>
      <c r="M65" s="24"/>
      <c r="N65" s="24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14">
        <f t="shared" si="1"/>
        <v>0</v>
      </c>
    </row>
    <row r="66" spans="1:26" ht="14.25" customHeight="1" x14ac:dyDescent="0.2">
      <c r="A66">
        <v>513</v>
      </c>
      <c r="B66" s="3" t="s">
        <v>1478</v>
      </c>
      <c r="C66" s="3" t="s">
        <v>1425</v>
      </c>
      <c r="D66" s="3" t="s">
        <v>1477</v>
      </c>
      <c r="E66" s="3" t="s">
        <v>4286</v>
      </c>
      <c r="F66" s="24" t="s">
        <v>0</v>
      </c>
      <c r="G66" s="24"/>
      <c r="H66" s="24"/>
      <c r="I66" s="3"/>
      <c r="J66" s="3"/>
      <c r="K66" s="3" t="s">
        <v>138</v>
      </c>
      <c r="L66" s="24" t="s">
        <v>137</v>
      </c>
      <c r="M66" s="24" t="s">
        <v>1479</v>
      </c>
      <c r="N66" s="24">
        <v>2019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14" t="str">
        <f t="shared" ref="Z66:Z91" si="2">IF(LEFT(M66,4)=LEFT(L66,4),L66,0)</f>
        <v>Colobopsis</v>
      </c>
    </row>
    <row r="67" spans="1:26" ht="14.25" customHeight="1" x14ac:dyDescent="0.2">
      <c r="A67">
        <v>517</v>
      </c>
      <c r="B67" s="24" t="s">
        <v>1485</v>
      </c>
      <c r="C67" s="3" t="s">
        <v>1425</v>
      </c>
      <c r="D67" s="3" t="s">
        <v>1481</v>
      </c>
      <c r="E67" s="3" t="s">
        <v>1486</v>
      </c>
      <c r="F67" s="25">
        <v>3</v>
      </c>
      <c r="G67" s="25">
        <v>1</v>
      </c>
      <c r="H67" s="25"/>
      <c r="I67" s="3"/>
      <c r="J67" s="3">
        <v>1</v>
      </c>
      <c r="K67" s="3" t="s">
        <v>138</v>
      </c>
      <c r="L67" s="24" t="s">
        <v>41</v>
      </c>
      <c r="M67" s="25" t="s">
        <v>403</v>
      </c>
      <c r="N67" s="25">
        <v>2019</v>
      </c>
      <c r="O67" s="3" t="s">
        <v>947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14" t="str">
        <f t="shared" si="2"/>
        <v>Temnothorax</v>
      </c>
    </row>
    <row r="68" spans="1:26" ht="14.25" customHeight="1" x14ac:dyDescent="0.2">
      <c r="A68">
        <v>378</v>
      </c>
      <c r="B68" s="24" t="s">
        <v>1148</v>
      </c>
      <c r="C68" s="3" t="s">
        <v>1083</v>
      </c>
      <c r="D68" s="3" t="s">
        <v>1149</v>
      </c>
      <c r="E68" s="3" t="s">
        <v>1150</v>
      </c>
      <c r="F68" s="25">
        <v>14</v>
      </c>
      <c r="G68" s="25"/>
      <c r="H68" s="25"/>
      <c r="I68" s="24"/>
      <c r="J68" s="24"/>
      <c r="K68" s="24" t="s">
        <v>138</v>
      </c>
      <c r="L68" s="3" t="s">
        <v>41</v>
      </c>
      <c r="M68" s="25" t="s">
        <v>400</v>
      </c>
      <c r="N68" s="25">
        <v>2019</v>
      </c>
      <c r="O68" s="3" t="s">
        <v>947</v>
      </c>
      <c r="P68" s="24"/>
      <c r="Q68" s="3"/>
      <c r="R68" s="3"/>
      <c r="S68" s="3"/>
      <c r="T68" s="3"/>
      <c r="U68" s="3"/>
      <c r="V68" s="3"/>
      <c r="W68" s="3"/>
      <c r="X68" s="3"/>
      <c r="Y68" s="3"/>
      <c r="Z68" s="14" t="str">
        <f t="shared" si="2"/>
        <v>Temnothorax</v>
      </c>
    </row>
    <row r="69" spans="1:26" ht="14.25" customHeight="1" x14ac:dyDescent="0.2">
      <c r="A69">
        <v>405</v>
      </c>
      <c r="B69" s="3" t="s">
        <v>1212</v>
      </c>
      <c r="C69" s="3" t="s">
        <v>1200</v>
      </c>
      <c r="D69" s="3" t="s">
        <v>1213</v>
      </c>
      <c r="E69" s="3" t="s">
        <v>1214</v>
      </c>
      <c r="F69" s="3"/>
      <c r="G69" s="3"/>
      <c r="H69" s="3"/>
      <c r="I69" s="3"/>
      <c r="J69" s="3"/>
      <c r="K69" s="3"/>
      <c r="L69" s="3" t="s">
        <v>88</v>
      </c>
      <c r="M69" s="24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14">
        <f t="shared" si="2"/>
        <v>0</v>
      </c>
    </row>
    <row r="70" spans="1:26" ht="14.25" customHeight="1" x14ac:dyDescent="0.2">
      <c r="A70">
        <v>1241</v>
      </c>
      <c r="B70" s="4" t="s">
        <v>3739</v>
      </c>
      <c r="C70" s="3" t="s">
        <v>3687</v>
      </c>
      <c r="D70" s="3" t="s">
        <v>3740</v>
      </c>
      <c r="E70" s="3" t="s">
        <v>3741</v>
      </c>
      <c r="F70" s="15">
        <v>8</v>
      </c>
      <c r="G70" s="15"/>
      <c r="H70" s="15"/>
      <c r="I70" s="15"/>
      <c r="J70" s="15"/>
      <c r="K70" s="15" t="s">
        <v>129</v>
      </c>
      <c r="L70" s="3" t="s">
        <v>57</v>
      </c>
      <c r="M70" s="48" t="s">
        <v>130</v>
      </c>
      <c r="N70" s="3">
        <v>2019</v>
      </c>
      <c r="O70" s="3"/>
      <c r="P70" s="14"/>
      <c r="Q70" s="3"/>
      <c r="R70" s="3"/>
      <c r="S70" s="3"/>
      <c r="T70" s="3"/>
      <c r="U70" s="3"/>
      <c r="V70" s="3"/>
      <c r="W70" s="3"/>
      <c r="X70" s="3"/>
      <c r="Y70" s="3"/>
      <c r="Z70" s="14" t="str">
        <f t="shared" si="2"/>
        <v>Myrmica</v>
      </c>
    </row>
    <row r="71" spans="1:26" ht="14.25" customHeight="1" x14ac:dyDescent="0.2">
      <c r="A71">
        <v>343</v>
      </c>
      <c r="B71" s="24" t="s">
        <v>1068</v>
      </c>
      <c r="C71" s="3" t="s">
        <v>892</v>
      </c>
      <c r="D71" s="3" t="s">
        <v>1062</v>
      </c>
      <c r="E71" s="3" t="s">
        <v>1069</v>
      </c>
      <c r="F71" s="24"/>
      <c r="G71" s="24"/>
      <c r="H71" s="24"/>
      <c r="I71" s="24"/>
      <c r="J71" s="24"/>
      <c r="K71" s="24" t="s">
        <v>138</v>
      </c>
      <c r="L71" s="3" t="s">
        <v>57</v>
      </c>
      <c r="M71" s="25" t="s">
        <v>117</v>
      </c>
      <c r="N71" s="3">
        <v>2019</v>
      </c>
      <c r="O71" s="3"/>
      <c r="P71" s="24"/>
      <c r="Q71" s="3"/>
      <c r="R71" s="3"/>
      <c r="S71" s="3"/>
      <c r="T71" s="3"/>
      <c r="U71" s="3"/>
      <c r="V71" s="3"/>
      <c r="W71" s="3"/>
      <c r="X71" s="3"/>
      <c r="Y71" s="3"/>
      <c r="Z71" s="14" t="str">
        <f t="shared" si="2"/>
        <v>Myrmica</v>
      </c>
    </row>
    <row r="72" spans="1:26" ht="14.25" customHeight="1" x14ac:dyDescent="0.2">
      <c r="A72">
        <v>983</v>
      </c>
      <c r="B72" s="24" t="s">
        <v>3172</v>
      </c>
      <c r="C72" s="3" t="s">
        <v>3153</v>
      </c>
      <c r="D72" s="3" t="s">
        <v>3170</v>
      </c>
      <c r="E72" s="3" t="s">
        <v>3173</v>
      </c>
      <c r="F72" s="3"/>
      <c r="G72" s="3"/>
      <c r="H72" s="3"/>
      <c r="I72" s="3"/>
      <c r="J72" s="3"/>
      <c r="K72" s="3" t="s">
        <v>138</v>
      </c>
      <c r="L72" s="3" t="s">
        <v>50</v>
      </c>
      <c r="M72" s="25" t="s">
        <v>296</v>
      </c>
      <c r="N72" s="3" t="s">
        <v>140</v>
      </c>
      <c r="O72" s="3"/>
      <c r="P72" s="24"/>
      <c r="Q72" s="3"/>
      <c r="R72" s="3"/>
      <c r="S72" s="3"/>
      <c r="T72" s="3"/>
      <c r="U72" s="3"/>
      <c r="V72" s="3"/>
      <c r="W72" s="3"/>
      <c r="X72" s="3"/>
      <c r="Y72" s="3"/>
      <c r="Z72" s="14" t="str">
        <f t="shared" si="2"/>
        <v>Lasius</v>
      </c>
    </row>
    <row r="73" spans="1:26" ht="14.25" customHeight="1" x14ac:dyDescent="0.2">
      <c r="A73">
        <v>179</v>
      </c>
      <c r="B73" s="4" t="s">
        <v>669</v>
      </c>
      <c r="C73" s="3" t="s">
        <v>631</v>
      </c>
      <c r="D73" s="3" t="s">
        <v>670</v>
      </c>
      <c r="E73" s="3" t="s">
        <v>671</v>
      </c>
      <c r="F73" s="15">
        <v>10</v>
      </c>
      <c r="G73" s="15"/>
      <c r="H73" s="15"/>
      <c r="I73" s="15"/>
      <c r="J73" s="15"/>
      <c r="K73" s="15" t="s">
        <v>129</v>
      </c>
      <c r="L73" s="24" t="s">
        <v>57</v>
      </c>
      <c r="M73" s="48" t="s">
        <v>117</v>
      </c>
      <c r="N73" s="3">
        <v>2019</v>
      </c>
      <c r="O73" s="3"/>
      <c r="P73" s="14"/>
      <c r="Q73" s="3"/>
      <c r="R73" s="3"/>
      <c r="S73" s="3"/>
      <c r="T73" s="3"/>
      <c r="U73" s="3"/>
      <c r="V73" s="3"/>
      <c r="W73" s="3"/>
      <c r="X73" s="3"/>
      <c r="Y73" s="3"/>
      <c r="Z73" s="14" t="str">
        <f t="shared" si="2"/>
        <v>Myrmica</v>
      </c>
    </row>
    <row r="74" spans="1:26" ht="14.25" customHeight="1" x14ac:dyDescent="0.2">
      <c r="A74">
        <v>1182</v>
      </c>
      <c r="B74" s="4" t="s">
        <v>3624</v>
      </c>
      <c r="C74" s="3" t="s">
        <v>3564</v>
      </c>
      <c r="D74" s="3" t="s">
        <v>3622</v>
      </c>
      <c r="E74" s="3" t="s">
        <v>3625</v>
      </c>
      <c r="F74" s="3">
        <v>10</v>
      </c>
      <c r="G74" s="3"/>
      <c r="H74" s="3"/>
      <c r="I74" s="3"/>
      <c r="J74" s="3"/>
      <c r="K74" s="3" t="s">
        <v>138</v>
      </c>
      <c r="L74" s="24" t="s">
        <v>61</v>
      </c>
      <c r="M74" s="24" t="s">
        <v>3617</v>
      </c>
      <c r="N74" s="3">
        <v>2019</v>
      </c>
      <c r="O74" s="3"/>
      <c r="P74" s="14"/>
      <c r="Q74" s="3"/>
      <c r="R74" s="3"/>
      <c r="S74" s="3"/>
      <c r="T74" s="3"/>
      <c r="U74" s="3"/>
      <c r="V74" s="3"/>
      <c r="W74" s="3"/>
      <c r="X74" s="3"/>
      <c r="Y74" s="3"/>
      <c r="Z74" s="14" t="str">
        <f t="shared" si="2"/>
        <v>Formica</v>
      </c>
    </row>
    <row r="75" spans="1:26" ht="14.25" customHeight="1" x14ac:dyDescent="0.2">
      <c r="A75">
        <v>267</v>
      </c>
      <c r="B75" s="4" t="s">
        <v>891</v>
      </c>
      <c r="C75" s="3" t="s">
        <v>892</v>
      </c>
      <c r="D75" s="3" t="s">
        <v>893</v>
      </c>
      <c r="E75" s="3" t="s">
        <v>894</v>
      </c>
      <c r="F75" s="3"/>
      <c r="G75" s="3"/>
      <c r="H75" s="3"/>
      <c r="I75" s="3"/>
      <c r="J75" s="3"/>
      <c r="K75" s="3" t="s">
        <v>895</v>
      </c>
      <c r="L75" s="43" t="s">
        <v>61</v>
      </c>
      <c r="M75" s="24" t="s">
        <v>216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14">
        <f t="shared" si="2"/>
        <v>0</v>
      </c>
    </row>
    <row r="76" spans="1:26" ht="14.25" customHeight="1" x14ac:dyDescent="0.2">
      <c r="A76">
        <v>309</v>
      </c>
      <c r="B76" s="3" t="s">
        <v>988</v>
      </c>
      <c r="C76" s="3" t="s">
        <v>892</v>
      </c>
      <c r="D76" s="3" t="s">
        <v>989</v>
      </c>
      <c r="E76" s="3" t="s">
        <v>990</v>
      </c>
      <c r="F76" s="3"/>
      <c r="G76" s="3"/>
      <c r="H76" s="3"/>
      <c r="I76" s="3"/>
      <c r="J76" s="3"/>
      <c r="K76" s="3" t="s">
        <v>138</v>
      </c>
      <c r="L76" s="43" t="s">
        <v>61</v>
      </c>
      <c r="M76" s="25" t="s">
        <v>139</v>
      </c>
      <c r="N76" s="3">
        <v>2019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14" t="str">
        <f t="shared" si="2"/>
        <v>Formica</v>
      </c>
    </row>
    <row r="77" spans="1:26" ht="14.25" customHeight="1" x14ac:dyDescent="0.2">
      <c r="A77">
        <v>1418</v>
      </c>
      <c r="B77" s="24" t="s">
        <v>4178</v>
      </c>
      <c r="C77" s="3" t="s">
        <v>4159</v>
      </c>
      <c r="D77" s="3" t="s">
        <v>4176</v>
      </c>
      <c r="E77" s="3" t="s">
        <v>4179</v>
      </c>
      <c r="F77" s="24"/>
      <c r="G77" s="24"/>
      <c r="H77" s="24"/>
      <c r="I77" s="24"/>
      <c r="J77" s="24"/>
      <c r="K77" s="24" t="s">
        <v>138</v>
      </c>
      <c r="L77" s="43" t="s">
        <v>61</v>
      </c>
      <c r="M77" s="25" t="s">
        <v>139</v>
      </c>
      <c r="N77" s="3">
        <v>2019</v>
      </c>
      <c r="O77" s="3"/>
      <c r="P77" s="24"/>
      <c r="Q77" s="3"/>
      <c r="R77" s="3"/>
      <c r="S77" s="3"/>
      <c r="T77" s="3"/>
      <c r="U77" s="3"/>
      <c r="V77" s="3"/>
      <c r="W77" s="3"/>
      <c r="X77" s="3"/>
      <c r="Y77" s="3"/>
      <c r="Z77" s="14" t="str">
        <f t="shared" si="2"/>
        <v>Formica</v>
      </c>
    </row>
    <row r="78" spans="1:26" ht="14.25" customHeight="1" x14ac:dyDescent="0.2">
      <c r="A78">
        <v>28</v>
      </c>
      <c r="B78" s="24" t="s">
        <v>194</v>
      </c>
      <c r="C78" s="3" t="s">
        <v>195</v>
      </c>
      <c r="D78" s="3" t="s">
        <v>196</v>
      </c>
      <c r="E78" s="3" t="s">
        <v>197</v>
      </c>
      <c r="F78" s="3"/>
      <c r="G78" s="3"/>
      <c r="H78" s="3"/>
      <c r="I78" s="3"/>
      <c r="J78" s="3"/>
      <c r="K78" s="3"/>
      <c r="L78" s="24" t="s">
        <v>60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14">
        <f t="shared" si="2"/>
        <v>0</v>
      </c>
    </row>
    <row r="79" spans="1:26" ht="14.25" customHeight="1" x14ac:dyDescent="0.2">
      <c r="A79">
        <v>802</v>
      </c>
      <c r="B79" s="4" t="s">
        <v>2723</v>
      </c>
      <c r="C79" s="3" t="s">
        <v>2649</v>
      </c>
      <c r="D79" s="3" t="s">
        <v>2724</v>
      </c>
      <c r="E79" s="3" t="s">
        <v>2725</v>
      </c>
      <c r="F79" s="15">
        <v>10</v>
      </c>
      <c r="G79" s="15"/>
      <c r="H79" s="15"/>
      <c r="I79" s="15"/>
      <c r="J79" s="15"/>
      <c r="K79" s="15" t="s">
        <v>129</v>
      </c>
      <c r="L79" s="3" t="s">
        <v>57</v>
      </c>
      <c r="M79" s="48" t="s">
        <v>99</v>
      </c>
      <c r="N79" s="3">
        <v>2019</v>
      </c>
      <c r="O79" s="3"/>
      <c r="P79" s="14"/>
      <c r="Q79" s="3"/>
      <c r="R79" s="3"/>
      <c r="S79" s="3"/>
      <c r="T79" s="3"/>
      <c r="U79" s="3"/>
      <c r="V79" s="3"/>
      <c r="W79" s="3"/>
      <c r="X79" s="3"/>
      <c r="Y79" s="3"/>
      <c r="Z79" s="14" t="str">
        <f t="shared" si="2"/>
        <v>Myrmica</v>
      </c>
    </row>
    <row r="80" spans="1:26" ht="14.25" customHeight="1" x14ac:dyDescent="0.2">
      <c r="A80">
        <v>1079</v>
      </c>
      <c r="B80" s="4" t="s">
        <v>3409</v>
      </c>
      <c r="C80" s="3" t="s">
        <v>3391</v>
      </c>
      <c r="D80" s="3" t="s">
        <v>3410</v>
      </c>
      <c r="E80" s="3" t="s">
        <v>3411</v>
      </c>
      <c r="F80" s="24" t="s">
        <v>48</v>
      </c>
      <c r="G80" s="24"/>
      <c r="H80" s="24"/>
      <c r="I80" s="24"/>
      <c r="J80" s="24"/>
      <c r="K80" s="24" t="s">
        <v>138</v>
      </c>
      <c r="L80" s="43" t="s">
        <v>61</v>
      </c>
      <c r="M80" s="24" t="s">
        <v>163</v>
      </c>
      <c r="N80" s="3">
        <v>2019</v>
      </c>
      <c r="O80" s="3"/>
      <c r="P80" s="24"/>
      <c r="Q80" s="3"/>
      <c r="R80" s="3"/>
      <c r="S80" s="3"/>
      <c r="T80" s="3"/>
      <c r="U80" s="3"/>
      <c r="V80" s="3"/>
      <c r="W80" s="3"/>
      <c r="X80" s="3"/>
      <c r="Y80" s="3"/>
      <c r="Z80" s="14" t="str">
        <f t="shared" si="2"/>
        <v>Formica</v>
      </c>
    </row>
    <row r="81" spans="1:26" ht="14.25" customHeight="1" x14ac:dyDescent="0.2">
      <c r="A81">
        <v>793</v>
      </c>
      <c r="B81" s="4" t="s">
        <v>2704</v>
      </c>
      <c r="C81" s="3" t="s">
        <v>2649</v>
      </c>
      <c r="D81" s="3" t="s">
        <v>2702</v>
      </c>
      <c r="E81" s="3" t="s">
        <v>2705</v>
      </c>
      <c r="F81" s="3">
        <v>6</v>
      </c>
      <c r="G81" s="3"/>
      <c r="H81" s="3"/>
      <c r="I81" s="3"/>
      <c r="J81" s="3"/>
      <c r="K81" s="3"/>
      <c r="L81" s="24" t="s">
        <v>78</v>
      </c>
      <c r="M81" s="24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14">
        <f t="shared" si="2"/>
        <v>0</v>
      </c>
    </row>
    <row r="82" spans="1:26" ht="15.75" customHeight="1" x14ac:dyDescent="0.2">
      <c r="A82">
        <v>1333</v>
      </c>
      <c r="B82" s="4" t="s">
        <v>3973</v>
      </c>
      <c r="C82" s="3" t="s">
        <v>3916</v>
      </c>
      <c r="D82" s="3" t="s">
        <v>3974</v>
      </c>
      <c r="E82" s="3" t="s">
        <v>3975</v>
      </c>
      <c r="F82" s="15">
        <v>10</v>
      </c>
      <c r="G82" s="15"/>
      <c r="H82" s="15"/>
      <c r="I82" s="15"/>
      <c r="J82" s="15"/>
      <c r="K82" s="15" t="s">
        <v>129</v>
      </c>
      <c r="L82" s="3" t="s">
        <v>57</v>
      </c>
      <c r="M82" s="48" t="s">
        <v>99</v>
      </c>
      <c r="N82" s="3">
        <v>2019</v>
      </c>
      <c r="O82" s="3"/>
      <c r="P82" s="14"/>
      <c r="Q82" s="3"/>
      <c r="R82" s="3"/>
      <c r="S82" s="3"/>
      <c r="T82" s="3"/>
      <c r="U82" s="3"/>
      <c r="V82" s="3"/>
      <c r="W82" s="3"/>
      <c r="X82" s="3"/>
      <c r="Y82" s="3"/>
      <c r="Z82" s="14" t="str">
        <f t="shared" si="2"/>
        <v>Myrmica</v>
      </c>
    </row>
    <row r="83" spans="1:26" ht="15.75" customHeight="1" x14ac:dyDescent="0.2">
      <c r="A83">
        <v>296</v>
      </c>
      <c r="B83" s="4" t="s">
        <v>958</v>
      </c>
      <c r="C83" s="3" t="s">
        <v>892</v>
      </c>
      <c r="D83" s="3" t="s">
        <v>956</v>
      </c>
      <c r="E83" s="3" t="s">
        <v>959</v>
      </c>
      <c r="F83" s="3"/>
      <c r="G83" s="3"/>
      <c r="H83" s="3"/>
      <c r="I83" s="3"/>
      <c r="J83" s="3"/>
      <c r="K83" s="3" t="s">
        <v>138</v>
      </c>
      <c r="L83" s="43" t="s">
        <v>61</v>
      </c>
      <c r="M83" s="25" t="s">
        <v>139</v>
      </c>
      <c r="N83" s="3">
        <v>2019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14" t="str">
        <f t="shared" si="2"/>
        <v>Formica</v>
      </c>
    </row>
    <row r="84" spans="1:26" ht="14.25" customHeight="1" x14ac:dyDescent="0.2">
      <c r="A84">
        <v>502</v>
      </c>
      <c r="B84" s="3" t="s">
        <v>1450</v>
      </c>
      <c r="C84" s="3" t="s">
        <v>1425</v>
      </c>
      <c r="D84" s="3" t="s">
        <v>1451</v>
      </c>
      <c r="E84" s="3" t="s">
        <v>1452</v>
      </c>
      <c r="F84" s="3">
        <v>10</v>
      </c>
      <c r="G84" s="3"/>
      <c r="H84" s="3"/>
      <c r="I84" s="3"/>
      <c r="J84" s="3"/>
      <c r="K84" s="3"/>
      <c r="L84" s="3" t="s"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14">
        <f t="shared" si="2"/>
        <v>0</v>
      </c>
    </row>
    <row r="85" spans="1:26" ht="14.25" customHeight="1" x14ac:dyDescent="0.2">
      <c r="A85">
        <v>348</v>
      </c>
      <c r="B85" s="3" t="s">
        <v>1079</v>
      </c>
      <c r="C85" s="3" t="s">
        <v>892</v>
      </c>
      <c r="D85" s="3" t="s">
        <v>1080</v>
      </c>
      <c r="E85" s="3" t="s">
        <v>1081</v>
      </c>
      <c r="F85" s="3"/>
      <c r="G85" s="3"/>
      <c r="H85" s="3"/>
      <c r="I85" s="3"/>
      <c r="J85" s="3"/>
      <c r="K85" s="3" t="s">
        <v>138</v>
      </c>
      <c r="L85" s="3" t="s">
        <v>57</v>
      </c>
      <c r="M85" s="25" t="s">
        <v>94</v>
      </c>
      <c r="N85" s="3">
        <v>2019</v>
      </c>
      <c r="O85" s="3"/>
      <c r="P85" s="24"/>
      <c r="Q85" s="3"/>
      <c r="R85" s="3"/>
      <c r="S85" s="3"/>
      <c r="T85" s="3"/>
      <c r="U85" s="3"/>
      <c r="V85" s="3"/>
      <c r="W85" s="3"/>
      <c r="X85" s="3"/>
      <c r="Y85" s="3"/>
      <c r="Z85" s="14" t="str">
        <f t="shared" si="2"/>
        <v>Myrmica</v>
      </c>
    </row>
    <row r="86" spans="1:26" ht="14.25" customHeight="1" x14ac:dyDescent="0.2">
      <c r="A86">
        <v>957</v>
      </c>
      <c r="B86" s="3" t="s">
        <v>3101</v>
      </c>
      <c r="C86" s="3" t="s">
        <v>3054</v>
      </c>
      <c r="D86" s="3" t="s">
        <v>3102</v>
      </c>
      <c r="E86" s="3" t="s">
        <v>3103</v>
      </c>
      <c r="F86" s="3"/>
      <c r="G86" s="3"/>
      <c r="H86" s="3"/>
      <c r="I86" s="3"/>
      <c r="J86" s="3"/>
      <c r="K86" s="3"/>
      <c r="L86" s="3" t="s">
        <v>73</v>
      </c>
      <c r="M86" s="24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14">
        <f t="shared" si="2"/>
        <v>0</v>
      </c>
    </row>
    <row r="87" spans="1:26" ht="14.25" customHeight="1" x14ac:dyDescent="0.2">
      <c r="A87">
        <v>804</v>
      </c>
      <c r="B87" s="24" t="s">
        <v>2728</v>
      </c>
      <c r="C87" s="3" t="s">
        <v>2649</v>
      </c>
      <c r="D87" s="3" t="s">
        <v>2729</v>
      </c>
      <c r="E87" s="3" t="s">
        <v>2730</v>
      </c>
      <c r="F87" s="3">
        <v>8</v>
      </c>
      <c r="G87" s="3"/>
      <c r="H87" s="3"/>
      <c r="I87" s="3"/>
      <c r="J87" s="3"/>
      <c r="K87" s="3"/>
      <c r="L87" s="3" t="s">
        <v>73</v>
      </c>
      <c r="M87" s="24"/>
      <c r="N87" s="3"/>
      <c r="O87" s="3"/>
      <c r="P87" s="14"/>
      <c r="Q87" s="3"/>
      <c r="R87" s="3"/>
      <c r="S87" s="3"/>
      <c r="T87" s="3"/>
      <c r="U87" s="3"/>
      <c r="V87" s="3"/>
      <c r="W87" s="3"/>
      <c r="X87" s="3"/>
      <c r="Y87" s="3"/>
      <c r="Z87" s="14">
        <f t="shared" si="2"/>
        <v>0</v>
      </c>
    </row>
    <row r="88" spans="1:26" ht="14.25" customHeight="1" x14ac:dyDescent="0.2">
      <c r="A88">
        <v>1314</v>
      </c>
      <c r="B88" s="24" t="s">
        <v>3928</v>
      </c>
      <c r="C88" s="3" t="s">
        <v>3916</v>
      </c>
      <c r="D88" s="3" t="s">
        <v>3929</v>
      </c>
      <c r="E88" s="3" t="s">
        <v>3930</v>
      </c>
      <c r="F88" s="3">
        <v>10</v>
      </c>
      <c r="G88" s="3"/>
      <c r="H88" s="3"/>
      <c r="I88" s="3"/>
      <c r="J88" s="3"/>
      <c r="K88" s="3" t="s">
        <v>49</v>
      </c>
      <c r="L88" s="3" t="s">
        <v>50</v>
      </c>
      <c r="M88" s="25" t="s">
        <v>51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14" t="str">
        <f t="shared" si="2"/>
        <v>Lasius</v>
      </c>
    </row>
    <row r="89" spans="1:26" ht="14.25" customHeight="1" x14ac:dyDescent="0.2">
      <c r="A89">
        <v>299</v>
      </c>
      <c r="B89" s="4" t="s">
        <v>964</v>
      </c>
      <c r="C89" s="3" t="s">
        <v>892</v>
      </c>
      <c r="D89" s="3" t="s">
        <v>965</v>
      </c>
      <c r="E89" s="3" t="s">
        <v>966</v>
      </c>
      <c r="F89" s="3"/>
      <c r="G89" s="3"/>
      <c r="H89" s="3"/>
      <c r="I89" s="3"/>
      <c r="J89" s="3"/>
      <c r="K89" s="3" t="s">
        <v>138</v>
      </c>
      <c r="L89" s="3" t="s">
        <v>57</v>
      </c>
      <c r="M89" s="25" t="s">
        <v>117</v>
      </c>
      <c r="N89" s="3">
        <v>2019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14" t="str">
        <f t="shared" si="2"/>
        <v>Myrmica</v>
      </c>
    </row>
    <row r="90" spans="1:26" ht="14.25" customHeight="1" x14ac:dyDescent="0.2">
      <c r="A90">
        <v>1</v>
      </c>
      <c r="B90" s="24" t="s">
        <v>46</v>
      </c>
      <c r="C90" s="3">
        <v>527182</v>
      </c>
      <c r="D90" s="3">
        <v>231501</v>
      </c>
      <c r="E90" s="3" t="s">
        <v>47</v>
      </c>
      <c r="F90" s="24" t="s">
        <v>48</v>
      </c>
      <c r="G90" s="24"/>
      <c r="H90" s="24"/>
      <c r="I90" s="24"/>
      <c r="J90" s="24">
        <v>1</v>
      </c>
      <c r="K90" s="24" t="s">
        <v>49</v>
      </c>
      <c r="L90" s="3" t="s">
        <v>50</v>
      </c>
      <c r="M90" s="25" t="s">
        <v>51</v>
      </c>
      <c r="N90" s="3"/>
      <c r="O90" s="3"/>
      <c r="P90" s="24"/>
      <c r="Q90" s="3"/>
      <c r="R90" s="3"/>
      <c r="S90" s="3"/>
      <c r="T90" s="3"/>
      <c r="U90" s="3"/>
      <c r="V90" s="3"/>
      <c r="W90" s="3"/>
      <c r="X90" s="3"/>
      <c r="Y90" s="3"/>
      <c r="Z90" s="14" t="str">
        <f t="shared" si="2"/>
        <v>Lasius</v>
      </c>
    </row>
    <row r="91" spans="1:26" ht="14.25" customHeight="1" x14ac:dyDescent="0.2">
      <c r="A91">
        <v>1313</v>
      </c>
      <c r="B91" s="3" t="s">
        <v>3926</v>
      </c>
      <c r="C91" s="3" t="s">
        <v>3916</v>
      </c>
      <c r="D91" s="3" t="s">
        <v>3920</v>
      </c>
      <c r="E91" s="3" t="s">
        <v>3927</v>
      </c>
      <c r="F91" s="3">
        <v>9</v>
      </c>
      <c r="G91" s="3"/>
      <c r="H91" s="3"/>
      <c r="I91" s="3"/>
      <c r="J91" s="3"/>
      <c r="K91" s="3"/>
      <c r="L91" s="3" t="s">
        <v>60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14">
        <f t="shared" si="2"/>
        <v>0</v>
      </c>
    </row>
    <row r="92" spans="1:26" ht="14.25" customHeight="1" x14ac:dyDescent="0.2">
      <c r="A92">
        <v>1300</v>
      </c>
      <c r="B92" s="24" t="s">
        <v>3893</v>
      </c>
      <c r="C92" s="3" t="s">
        <v>3865</v>
      </c>
      <c r="D92" s="3" t="s">
        <v>3891</v>
      </c>
      <c r="E92" s="3" t="s">
        <v>3894</v>
      </c>
      <c r="F92" s="15">
        <v>10</v>
      </c>
      <c r="G92" s="15"/>
      <c r="H92" s="15"/>
      <c r="I92" s="15"/>
      <c r="J92" s="15"/>
      <c r="K92" s="15" t="s">
        <v>129</v>
      </c>
      <c r="L92" s="3" t="s">
        <v>57</v>
      </c>
      <c r="M92" s="48" t="s">
        <v>117</v>
      </c>
      <c r="N92" s="3">
        <v>2019</v>
      </c>
      <c r="O92" s="3"/>
      <c r="P92" s="14"/>
      <c r="Q92" s="3"/>
      <c r="R92" s="3"/>
      <c r="S92" s="3"/>
      <c r="T92" s="3"/>
      <c r="U92" s="3"/>
      <c r="V92" s="3"/>
      <c r="W92" s="3"/>
      <c r="X92" s="3"/>
      <c r="Y92" s="3"/>
      <c r="Z92" s="24"/>
    </row>
    <row r="93" spans="1:26" ht="14.25" customHeight="1" x14ac:dyDescent="0.2">
      <c r="A93">
        <v>766</v>
      </c>
      <c r="B93" s="3" t="s">
        <v>2648</v>
      </c>
      <c r="C93" s="3" t="s">
        <v>2649</v>
      </c>
      <c r="D93" s="3" t="s">
        <v>2650</v>
      </c>
      <c r="E93" s="3" t="s">
        <v>2651</v>
      </c>
      <c r="F93" s="3">
        <v>20</v>
      </c>
      <c r="G93" s="3"/>
      <c r="H93" s="3"/>
      <c r="I93" s="3"/>
      <c r="J93" s="3"/>
      <c r="K93" s="3"/>
      <c r="L93" s="24" t="s"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14">
        <f t="shared" ref="Z93:Z124" si="3">IF(LEFT(M93,4)=LEFT(L93,4),L93,0)</f>
        <v>0</v>
      </c>
    </row>
    <row r="94" spans="1:26" ht="14.25" customHeight="1" x14ac:dyDescent="0.2">
      <c r="A94">
        <v>1183</v>
      </c>
      <c r="B94" s="4" t="s">
        <v>3626</v>
      </c>
      <c r="C94" s="3" t="s">
        <v>3564</v>
      </c>
      <c r="D94" s="3" t="s">
        <v>3622</v>
      </c>
      <c r="E94" s="3" t="s">
        <v>3627</v>
      </c>
      <c r="F94" s="15">
        <v>10</v>
      </c>
      <c r="G94" s="15"/>
      <c r="H94" s="15"/>
      <c r="I94" s="15"/>
      <c r="J94" s="15"/>
      <c r="K94" s="15" t="s">
        <v>129</v>
      </c>
      <c r="L94" s="24" t="s">
        <v>57</v>
      </c>
      <c r="M94" s="48" t="s">
        <v>99</v>
      </c>
      <c r="N94" s="3">
        <v>2019</v>
      </c>
      <c r="O94" s="3"/>
      <c r="P94" s="14"/>
      <c r="Q94" s="3"/>
      <c r="R94" s="3"/>
      <c r="S94" s="3"/>
      <c r="T94" s="3"/>
      <c r="U94" s="3"/>
      <c r="V94" s="3"/>
      <c r="W94" s="3"/>
      <c r="X94" s="3"/>
      <c r="Y94" s="3"/>
      <c r="Z94" s="14" t="str">
        <f t="shared" si="3"/>
        <v>Myrmica</v>
      </c>
    </row>
    <row r="95" spans="1:26" ht="14.25" customHeight="1" x14ac:dyDescent="0.2">
      <c r="A95">
        <v>315</v>
      </c>
      <c r="B95" s="24" t="s">
        <v>1003</v>
      </c>
      <c r="C95" s="3" t="s">
        <v>892</v>
      </c>
      <c r="D95" s="3" t="s">
        <v>1004</v>
      </c>
      <c r="E95" s="3" t="s">
        <v>8</v>
      </c>
      <c r="F95" s="3"/>
      <c r="G95" s="3"/>
      <c r="H95" s="3"/>
      <c r="I95" s="3"/>
      <c r="J95" s="3"/>
      <c r="K95" s="3" t="s">
        <v>138</v>
      </c>
      <c r="L95" s="43" t="s">
        <v>61</v>
      </c>
      <c r="M95" s="3" t="s">
        <v>163</v>
      </c>
      <c r="N95" s="3">
        <v>2019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14" t="str">
        <f t="shared" si="3"/>
        <v>Formica</v>
      </c>
    </row>
    <row r="96" spans="1:26" ht="14.25" customHeight="1" x14ac:dyDescent="0.2">
      <c r="A96">
        <v>307</v>
      </c>
      <c r="B96" s="3" t="s">
        <v>984</v>
      </c>
      <c r="C96" s="3" t="s">
        <v>892</v>
      </c>
      <c r="D96" s="3" t="s">
        <v>982</v>
      </c>
      <c r="E96" s="3" t="s">
        <v>985</v>
      </c>
      <c r="F96" s="3"/>
      <c r="G96" s="3"/>
      <c r="H96" s="3"/>
      <c r="I96" s="3"/>
      <c r="J96" s="3"/>
      <c r="K96" s="3" t="s">
        <v>138</v>
      </c>
      <c r="L96" s="43" t="s">
        <v>61</v>
      </c>
      <c r="M96" s="25" t="s">
        <v>139</v>
      </c>
      <c r="N96" s="3">
        <v>2019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14" t="str">
        <f t="shared" si="3"/>
        <v>Formica</v>
      </c>
    </row>
    <row r="97" spans="1:26" ht="14.25" customHeight="1" x14ac:dyDescent="0.2">
      <c r="A97">
        <v>767</v>
      </c>
      <c r="B97" s="24" t="s">
        <v>2652</v>
      </c>
      <c r="C97" s="3" t="s">
        <v>2649</v>
      </c>
      <c r="D97" s="3" t="s">
        <v>2650</v>
      </c>
      <c r="E97" s="3" t="s">
        <v>2653</v>
      </c>
      <c r="F97" s="24">
        <v>20</v>
      </c>
      <c r="G97" s="24"/>
      <c r="H97" s="24"/>
      <c r="I97" s="24"/>
      <c r="J97" s="24"/>
      <c r="K97" s="24"/>
      <c r="L97" s="3" t="s">
        <v>50</v>
      </c>
      <c r="M97" s="24"/>
      <c r="N97" s="24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14">
        <f t="shared" si="3"/>
        <v>0</v>
      </c>
    </row>
    <row r="98" spans="1:26" ht="14.25" customHeight="1" x14ac:dyDescent="0.2">
      <c r="A98">
        <v>203</v>
      </c>
      <c r="B98" s="3" t="s">
        <v>730</v>
      </c>
      <c r="C98" s="3" t="s">
        <v>631</v>
      </c>
      <c r="D98" s="3" t="s">
        <v>731</v>
      </c>
      <c r="E98" s="3" t="s">
        <v>732</v>
      </c>
      <c r="F98" s="3"/>
      <c r="G98" s="3"/>
      <c r="H98" s="3"/>
      <c r="I98" s="3"/>
      <c r="J98" s="3"/>
      <c r="K98" s="3"/>
      <c r="L98" s="24" t="s">
        <v>60</v>
      </c>
      <c r="M98" s="24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14">
        <f t="shared" si="3"/>
        <v>0</v>
      </c>
    </row>
    <row r="99" spans="1:26" ht="14.25" customHeight="1" x14ac:dyDescent="0.2">
      <c r="A99">
        <v>805</v>
      </c>
      <c r="B99" s="24" t="s">
        <v>827</v>
      </c>
      <c r="C99" s="3" t="s">
        <v>2649</v>
      </c>
      <c r="D99" s="3" t="s">
        <v>2729</v>
      </c>
      <c r="E99" s="3" t="s">
        <v>2731</v>
      </c>
      <c r="F99" s="15">
        <v>10</v>
      </c>
      <c r="G99" s="15"/>
      <c r="H99" s="15"/>
      <c r="I99" s="15"/>
      <c r="J99" s="15"/>
      <c r="K99" s="15" t="s">
        <v>129</v>
      </c>
      <c r="L99" s="3" t="s">
        <v>57</v>
      </c>
      <c r="M99" s="48" t="s">
        <v>99</v>
      </c>
      <c r="N99" s="24">
        <v>2019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14" t="str">
        <f t="shared" si="3"/>
        <v>Myrmica</v>
      </c>
    </row>
    <row r="100" spans="1:26" ht="14.25" customHeight="1" x14ac:dyDescent="0.2">
      <c r="A100">
        <v>314</v>
      </c>
      <c r="B100" s="24" t="s">
        <v>1000</v>
      </c>
      <c r="C100" s="3" t="s">
        <v>892</v>
      </c>
      <c r="D100" s="3" t="s">
        <v>1001</v>
      </c>
      <c r="E100" s="3" t="s">
        <v>1002</v>
      </c>
      <c r="F100" s="3"/>
      <c r="G100" s="3"/>
      <c r="H100" s="3"/>
      <c r="I100" s="3"/>
      <c r="J100" s="3"/>
      <c r="K100" s="3" t="s">
        <v>138</v>
      </c>
      <c r="L100" s="43" t="s">
        <v>61</v>
      </c>
      <c r="M100" s="25" t="s">
        <v>139</v>
      </c>
      <c r="N100" s="3">
        <v>2019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14" t="str">
        <f t="shared" si="3"/>
        <v>Formica</v>
      </c>
    </row>
    <row r="101" spans="1:26" ht="14.25" customHeight="1" x14ac:dyDescent="0.2">
      <c r="A101">
        <v>617</v>
      </c>
      <c r="B101" s="4" t="s">
        <v>1715</v>
      </c>
      <c r="C101" s="3" t="s">
        <v>1694</v>
      </c>
      <c r="D101" s="3" t="s">
        <v>1716</v>
      </c>
      <c r="E101" s="3" t="s">
        <v>1717</v>
      </c>
      <c r="F101" s="3"/>
      <c r="G101" s="3"/>
      <c r="H101" s="3"/>
      <c r="I101" s="3"/>
      <c r="J101" s="3"/>
      <c r="K101" s="3" t="s">
        <v>49</v>
      </c>
      <c r="L101" s="24" t="s">
        <v>50</v>
      </c>
      <c r="M101" s="24" t="s">
        <v>51</v>
      </c>
      <c r="N101" s="4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14" t="str">
        <f t="shared" si="3"/>
        <v>Lasius</v>
      </c>
    </row>
    <row r="102" spans="1:26" ht="14.25" customHeight="1" x14ac:dyDescent="0.2">
      <c r="A102">
        <v>308</v>
      </c>
      <c r="B102" s="4" t="s">
        <v>986</v>
      </c>
      <c r="C102" s="3" t="s">
        <v>892</v>
      </c>
      <c r="D102" s="3" t="s">
        <v>982</v>
      </c>
      <c r="E102" s="3" t="s">
        <v>987</v>
      </c>
      <c r="F102" s="3"/>
      <c r="G102" s="3"/>
      <c r="H102" s="3"/>
      <c r="I102" s="3"/>
      <c r="J102" s="3"/>
      <c r="K102" s="3" t="s">
        <v>138</v>
      </c>
      <c r="L102" s="43" t="s">
        <v>61</v>
      </c>
      <c r="M102" s="25" t="s">
        <v>139</v>
      </c>
      <c r="N102" s="3">
        <v>2019</v>
      </c>
      <c r="O102" s="3"/>
      <c r="P102" s="24"/>
      <c r="Q102" s="3"/>
      <c r="R102" s="3"/>
      <c r="S102" s="3"/>
      <c r="T102" s="3"/>
      <c r="U102" s="3"/>
      <c r="V102" s="3"/>
      <c r="W102" s="3"/>
      <c r="X102" s="3"/>
      <c r="Y102" s="3"/>
      <c r="Z102" s="14" t="str">
        <f t="shared" si="3"/>
        <v>Formica</v>
      </c>
    </row>
    <row r="103" spans="1:26" ht="14.25" customHeight="1" x14ac:dyDescent="0.2">
      <c r="A103">
        <v>503</v>
      </c>
      <c r="B103" s="4" t="s">
        <v>1453</v>
      </c>
      <c r="C103" s="3" t="s">
        <v>1425</v>
      </c>
      <c r="D103" s="3" t="s">
        <v>1451</v>
      </c>
      <c r="E103" s="3" t="s">
        <v>1454</v>
      </c>
      <c r="F103" s="23">
        <v>10</v>
      </c>
      <c r="G103" s="24"/>
      <c r="H103" s="24"/>
      <c r="I103" s="24"/>
      <c r="J103" s="24"/>
      <c r="K103" s="23" t="s">
        <v>49</v>
      </c>
      <c r="L103" s="24" t="s">
        <v>50</v>
      </c>
      <c r="M103" s="25" t="s">
        <v>51</v>
      </c>
      <c r="N103" s="2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14" t="str">
        <f t="shared" si="3"/>
        <v>Lasius</v>
      </c>
    </row>
    <row r="104" spans="1:26" ht="14.25" customHeight="1" x14ac:dyDescent="0.2">
      <c r="A104">
        <v>768</v>
      </c>
      <c r="B104" s="24" t="s">
        <v>2654</v>
      </c>
      <c r="C104" s="3" t="s">
        <v>2649</v>
      </c>
      <c r="D104" s="3" t="s">
        <v>2650</v>
      </c>
      <c r="E104" s="3" t="s">
        <v>2655</v>
      </c>
      <c r="F104" s="3">
        <v>10</v>
      </c>
      <c r="G104" s="3"/>
      <c r="H104" s="3"/>
      <c r="I104" s="3"/>
      <c r="J104" s="3"/>
      <c r="K104" s="3"/>
      <c r="L104" s="24" t="s">
        <v>73</v>
      </c>
      <c r="M104" s="3"/>
      <c r="N104" s="3"/>
      <c r="O104" s="3"/>
      <c r="P104" s="14"/>
      <c r="Q104" s="3"/>
      <c r="R104" s="3"/>
      <c r="S104" s="3"/>
      <c r="T104" s="3"/>
      <c r="U104" s="3"/>
      <c r="V104" s="3"/>
      <c r="W104" s="3"/>
      <c r="X104" s="3"/>
      <c r="Y104" s="3"/>
      <c r="Z104" s="14">
        <f t="shared" si="3"/>
        <v>0</v>
      </c>
    </row>
    <row r="105" spans="1:26" ht="14.25" customHeight="1" x14ac:dyDescent="0.2">
      <c r="A105">
        <v>438</v>
      </c>
      <c r="B105" s="24" t="s">
        <v>1293</v>
      </c>
      <c r="C105" s="3" t="s">
        <v>1251</v>
      </c>
      <c r="D105" s="3" t="s">
        <v>1294</v>
      </c>
      <c r="E105" s="3" t="s">
        <v>1295</v>
      </c>
      <c r="F105" s="24"/>
      <c r="G105" s="24"/>
      <c r="H105" s="24"/>
      <c r="I105" s="24"/>
      <c r="J105" s="24"/>
      <c r="K105" s="24" t="s">
        <v>138</v>
      </c>
      <c r="L105" s="43" t="s">
        <v>61</v>
      </c>
      <c r="M105" s="24" t="s">
        <v>163</v>
      </c>
      <c r="N105" s="3">
        <v>2019</v>
      </c>
      <c r="O105" s="3"/>
      <c r="P105" s="24"/>
      <c r="Q105" s="3"/>
      <c r="R105" s="3"/>
      <c r="S105" s="3"/>
      <c r="T105" s="3"/>
      <c r="U105" s="3"/>
      <c r="V105" s="3"/>
      <c r="W105" s="3"/>
      <c r="X105" s="3"/>
      <c r="Y105" s="3"/>
      <c r="Z105" s="14" t="str">
        <f t="shared" si="3"/>
        <v>Formica</v>
      </c>
    </row>
    <row r="106" spans="1:26" ht="14.25" customHeight="1" x14ac:dyDescent="0.2">
      <c r="A106">
        <v>326</v>
      </c>
      <c r="B106" s="4" t="s">
        <v>1027</v>
      </c>
      <c r="C106" s="3" t="s">
        <v>892</v>
      </c>
      <c r="D106" s="3" t="s">
        <v>1028</v>
      </c>
      <c r="E106" s="3" t="s">
        <v>1029</v>
      </c>
      <c r="F106" s="24"/>
      <c r="G106" s="24"/>
      <c r="H106" s="24"/>
      <c r="I106" s="24"/>
      <c r="J106" s="24"/>
      <c r="K106" s="24" t="s">
        <v>138</v>
      </c>
      <c r="L106" s="43" t="s">
        <v>61</v>
      </c>
      <c r="M106" s="24" t="s">
        <v>163</v>
      </c>
      <c r="N106" s="23">
        <v>2019</v>
      </c>
      <c r="O106" s="3"/>
      <c r="P106" s="24"/>
      <c r="Q106" s="3"/>
      <c r="R106" s="3"/>
      <c r="S106" s="3"/>
      <c r="T106" s="3"/>
      <c r="U106" s="3"/>
      <c r="V106" s="3"/>
      <c r="W106" s="3"/>
      <c r="X106" s="3"/>
      <c r="Y106" s="3"/>
      <c r="Z106" s="14" t="str">
        <f t="shared" si="3"/>
        <v>Formica</v>
      </c>
    </row>
    <row r="107" spans="1:26" ht="14.25" customHeight="1" x14ac:dyDescent="0.2">
      <c r="A107">
        <v>794</v>
      </c>
      <c r="B107" s="4" t="s">
        <v>2706</v>
      </c>
      <c r="C107" s="3" t="s">
        <v>2649</v>
      </c>
      <c r="D107" s="3" t="s">
        <v>2702</v>
      </c>
      <c r="E107" s="3" t="s">
        <v>2707</v>
      </c>
      <c r="F107" s="15">
        <v>10</v>
      </c>
      <c r="G107" s="15"/>
      <c r="H107" s="15"/>
      <c r="I107" s="15"/>
      <c r="J107" s="15"/>
      <c r="K107" s="15" t="s">
        <v>129</v>
      </c>
      <c r="L107" s="3" t="s">
        <v>57</v>
      </c>
      <c r="M107" s="48" t="s">
        <v>99</v>
      </c>
      <c r="N107" s="3">
        <v>2019</v>
      </c>
      <c r="O107" s="3"/>
      <c r="P107" s="14"/>
      <c r="Q107" s="3"/>
      <c r="R107" s="3"/>
      <c r="S107" s="3"/>
      <c r="T107" s="3"/>
      <c r="U107" s="3"/>
      <c r="V107" s="3"/>
      <c r="W107" s="3"/>
      <c r="X107" s="3"/>
      <c r="Y107" s="3"/>
      <c r="Z107" s="14" t="str">
        <f t="shared" si="3"/>
        <v>Myrmica</v>
      </c>
    </row>
    <row r="108" spans="1:26" ht="14.25" customHeight="1" x14ac:dyDescent="0.2">
      <c r="A108">
        <v>171</v>
      </c>
      <c r="B108" s="24" t="s">
        <v>648</v>
      </c>
      <c r="C108" s="3" t="s">
        <v>631</v>
      </c>
      <c r="D108" s="3" t="s">
        <v>649</v>
      </c>
      <c r="E108" s="3" t="s">
        <v>650</v>
      </c>
      <c r="F108" s="15">
        <v>8</v>
      </c>
      <c r="G108" s="15"/>
      <c r="H108" s="15"/>
      <c r="I108" s="15"/>
      <c r="J108" s="15"/>
      <c r="K108" s="15" t="s">
        <v>129</v>
      </c>
      <c r="L108" s="3" t="s">
        <v>57</v>
      </c>
      <c r="M108" s="48" t="s">
        <v>77</v>
      </c>
      <c r="N108" s="3">
        <v>2019</v>
      </c>
      <c r="O108" s="3"/>
      <c r="P108" s="14"/>
      <c r="Q108" s="3"/>
      <c r="R108" s="3"/>
      <c r="S108" s="3"/>
      <c r="T108" s="3"/>
      <c r="U108" s="3"/>
      <c r="V108" s="3"/>
      <c r="W108" s="3"/>
      <c r="X108" s="3"/>
      <c r="Y108" s="3"/>
      <c r="Z108" s="14" t="str">
        <f t="shared" si="3"/>
        <v>Myrmica</v>
      </c>
    </row>
    <row r="109" spans="1:26" ht="15.75" customHeight="1" x14ac:dyDescent="0.2">
      <c r="A109">
        <v>337</v>
      </c>
      <c r="B109" s="4" t="s">
        <v>1054</v>
      </c>
      <c r="C109" s="3" t="s">
        <v>892</v>
      </c>
      <c r="D109" s="3" t="s">
        <v>1055</v>
      </c>
      <c r="E109" s="3" t="s">
        <v>1056</v>
      </c>
      <c r="F109" s="3"/>
      <c r="G109" s="3"/>
      <c r="H109" s="3"/>
      <c r="I109" s="3"/>
      <c r="J109" s="3"/>
      <c r="K109" s="3" t="s">
        <v>138</v>
      </c>
      <c r="L109" s="3" t="s">
        <v>57</v>
      </c>
      <c r="M109" s="13" t="s">
        <v>107</v>
      </c>
      <c r="N109" s="3">
        <v>2019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14" t="str">
        <f t="shared" si="3"/>
        <v>Myrmica</v>
      </c>
    </row>
    <row r="110" spans="1:26" ht="14.25" customHeight="1" x14ac:dyDescent="0.2">
      <c r="A110">
        <v>865</v>
      </c>
      <c r="B110" s="3" t="s">
        <v>2869</v>
      </c>
      <c r="C110" s="3" t="s">
        <v>2842</v>
      </c>
      <c r="D110" s="3" t="s">
        <v>2870</v>
      </c>
      <c r="E110" s="3" t="s">
        <v>2871</v>
      </c>
      <c r="F110" s="3"/>
      <c r="G110" s="3"/>
      <c r="H110" s="3"/>
      <c r="I110" s="3"/>
      <c r="J110" s="3"/>
      <c r="K110" s="3" t="s">
        <v>138</v>
      </c>
      <c r="L110" s="3" t="s">
        <v>57</v>
      </c>
      <c r="M110" s="13" t="s">
        <v>107</v>
      </c>
      <c r="N110" s="3">
        <v>2019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14" t="str">
        <f t="shared" si="3"/>
        <v>Myrmica</v>
      </c>
    </row>
    <row r="111" spans="1:26" ht="14.25" customHeight="1" x14ac:dyDescent="0.2">
      <c r="A111">
        <v>335</v>
      </c>
      <c r="B111" s="24" t="s">
        <v>1049</v>
      </c>
      <c r="C111" s="3" t="s">
        <v>892</v>
      </c>
      <c r="D111" s="3" t="s">
        <v>1050</v>
      </c>
      <c r="E111" s="3" t="s">
        <v>1051</v>
      </c>
      <c r="F111" s="24"/>
      <c r="G111" s="24"/>
      <c r="H111" s="24"/>
      <c r="I111" s="24"/>
      <c r="J111" s="24"/>
      <c r="K111" s="24" t="s">
        <v>138</v>
      </c>
      <c r="L111" s="3" t="s">
        <v>57</v>
      </c>
      <c r="M111" s="25" t="s">
        <v>107</v>
      </c>
      <c r="N111" s="3">
        <v>2019</v>
      </c>
      <c r="O111" s="3"/>
      <c r="P111" s="24"/>
      <c r="Q111" s="3"/>
      <c r="R111" s="3"/>
      <c r="S111" s="3"/>
      <c r="T111" s="3"/>
      <c r="U111" s="3"/>
      <c r="V111" s="3"/>
      <c r="W111" s="3"/>
      <c r="X111" s="3"/>
      <c r="Y111" s="3"/>
      <c r="Z111" s="14" t="str">
        <f t="shared" si="3"/>
        <v>Myrmica</v>
      </c>
    </row>
    <row r="112" spans="1:26" ht="14.25" customHeight="1" x14ac:dyDescent="0.2">
      <c r="A112">
        <v>328</v>
      </c>
      <c r="B112" s="3" t="s">
        <v>1032</v>
      </c>
      <c r="C112" s="3" t="s">
        <v>892</v>
      </c>
      <c r="D112" s="3" t="s">
        <v>1033</v>
      </c>
      <c r="E112" s="3" t="s">
        <v>1034</v>
      </c>
      <c r="F112" s="24"/>
      <c r="G112" s="24"/>
      <c r="H112" s="24"/>
      <c r="I112" s="3"/>
      <c r="J112" s="3"/>
      <c r="K112" s="3" t="s">
        <v>138</v>
      </c>
      <c r="L112" s="24" t="s">
        <v>57</v>
      </c>
      <c r="M112" s="13" t="s">
        <v>117</v>
      </c>
      <c r="N112" s="24">
        <v>2019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14" t="str">
        <f t="shared" si="3"/>
        <v>Myrmica</v>
      </c>
    </row>
    <row r="113" spans="1:26" ht="14.25" customHeight="1" x14ac:dyDescent="0.2">
      <c r="A113">
        <v>172</v>
      </c>
      <c r="B113" s="4" t="s">
        <v>651</v>
      </c>
      <c r="C113" s="3" t="s">
        <v>631</v>
      </c>
      <c r="D113" s="3" t="s">
        <v>649</v>
      </c>
      <c r="E113" s="3" t="s">
        <v>652</v>
      </c>
      <c r="F113" s="15">
        <v>10</v>
      </c>
      <c r="G113" s="15"/>
      <c r="H113" s="15"/>
      <c r="I113" s="15"/>
      <c r="J113" s="15"/>
      <c r="K113" s="15" t="s">
        <v>129</v>
      </c>
      <c r="L113" s="3" t="s">
        <v>57</v>
      </c>
      <c r="M113" s="48" t="s">
        <v>117</v>
      </c>
      <c r="N113" s="24">
        <v>2019</v>
      </c>
      <c r="O113" s="3"/>
      <c r="P113" s="14"/>
      <c r="Q113" s="3"/>
      <c r="R113" s="3"/>
      <c r="S113" s="3"/>
      <c r="T113" s="3"/>
      <c r="U113" s="3"/>
      <c r="V113" s="3"/>
      <c r="W113" s="3"/>
      <c r="X113" s="3"/>
      <c r="Y113" s="3"/>
      <c r="Z113" s="14" t="str">
        <f t="shared" si="3"/>
        <v>Myrmica</v>
      </c>
    </row>
    <row r="114" spans="1:26" ht="14.25" customHeight="1" x14ac:dyDescent="0.2">
      <c r="A114">
        <v>344</v>
      </c>
      <c r="B114" s="24" t="s">
        <v>1070</v>
      </c>
      <c r="C114" s="3" t="s">
        <v>892</v>
      </c>
      <c r="D114" s="3" t="s">
        <v>1062</v>
      </c>
      <c r="E114" s="3" t="s">
        <v>1071</v>
      </c>
      <c r="F114" s="24"/>
      <c r="G114" s="24"/>
      <c r="H114" s="24"/>
      <c r="I114" s="24"/>
      <c r="J114" s="24"/>
      <c r="K114" s="24" t="s">
        <v>138</v>
      </c>
      <c r="L114" s="43" t="s">
        <v>61</v>
      </c>
      <c r="M114" s="25" t="s">
        <v>139</v>
      </c>
      <c r="N114" s="24">
        <v>2019</v>
      </c>
      <c r="O114" s="3"/>
      <c r="P114" s="24"/>
      <c r="Q114" s="3"/>
      <c r="R114" s="3"/>
      <c r="S114" s="3"/>
      <c r="T114" s="3"/>
      <c r="U114" s="3"/>
      <c r="V114" s="3"/>
      <c r="W114" s="3"/>
      <c r="X114" s="3"/>
      <c r="Y114" s="3"/>
      <c r="Z114" s="14" t="str">
        <f t="shared" si="3"/>
        <v>Formica</v>
      </c>
    </row>
    <row r="115" spans="1:26" ht="14.25" customHeight="1" x14ac:dyDescent="0.2">
      <c r="A115">
        <v>769</v>
      </c>
      <c r="B115" s="4" t="s">
        <v>2656</v>
      </c>
      <c r="C115" s="3" t="s">
        <v>2649</v>
      </c>
      <c r="D115" s="3" t="s">
        <v>2650</v>
      </c>
      <c r="E115" s="3" t="s">
        <v>2657</v>
      </c>
      <c r="F115" s="3">
        <v>20</v>
      </c>
      <c r="G115" s="3"/>
      <c r="H115" s="3"/>
      <c r="I115" s="3"/>
      <c r="J115" s="3"/>
      <c r="K115" s="3"/>
      <c r="L115" s="3" t="s"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14">
        <f t="shared" si="3"/>
        <v>0</v>
      </c>
    </row>
    <row r="116" spans="1:26" ht="14.25" customHeight="1" x14ac:dyDescent="0.2">
      <c r="A116">
        <v>795</v>
      </c>
      <c r="B116" s="24" t="s">
        <v>2708</v>
      </c>
      <c r="C116" s="3" t="s">
        <v>2649</v>
      </c>
      <c r="D116" s="3" t="s">
        <v>2702</v>
      </c>
      <c r="E116" s="3" t="s">
        <v>2709</v>
      </c>
      <c r="F116" s="15">
        <v>10</v>
      </c>
      <c r="G116" s="15"/>
      <c r="H116" s="15"/>
      <c r="I116" s="15"/>
      <c r="J116" s="15"/>
      <c r="K116" s="15" t="s">
        <v>129</v>
      </c>
      <c r="L116" s="3" t="s">
        <v>57</v>
      </c>
      <c r="M116" s="48" t="s">
        <v>99</v>
      </c>
      <c r="N116" s="24">
        <v>2019</v>
      </c>
      <c r="O116" s="3"/>
      <c r="P116" s="14"/>
      <c r="Q116" s="3"/>
      <c r="R116" s="3"/>
      <c r="S116" s="3"/>
      <c r="T116" s="3"/>
      <c r="U116" s="3"/>
      <c r="V116" s="3"/>
      <c r="W116" s="3"/>
      <c r="X116" s="3"/>
      <c r="Y116" s="3"/>
      <c r="Z116" s="14" t="str">
        <f t="shared" si="3"/>
        <v>Myrmica</v>
      </c>
    </row>
    <row r="117" spans="1:26" ht="14.25" customHeight="1" x14ac:dyDescent="0.2">
      <c r="A117">
        <v>1166</v>
      </c>
      <c r="B117" s="4" t="s">
        <v>3581</v>
      </c>
      <c r="C117" s="3" t="s">
        <v>3564</v>
      </c>
      <c r="D117" s="3" t="s">
        <v>3582</v>
      </c>
      <c r="E117" s="3" t="s">
        <v>3583</v>
      </c>
      <c r="F117" s="24">
        <v>10</v>
      </c>
      <c r="G117" s="24"/>
      <c r="H117" s="24"/>
      <c r="I117" s="3"/>
      <c r="J117" s="3"/>
      <c r="K117" s="3"/>
      <c r="L117" s="24" t="s">
        <v>78</v>
      </c>
      <c r="M117" s="24"/>
      <c r="N117" s="24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14">
        <f t="shared" si="3"/>
        <v>0</v>
      </c>
    </row>
    <row r="118" spans="1:26" ht="14.25" customHeight="1" x14ac:dyDescent="0.2">
      <c r="A118">
        <v>1164</v>
      </c>
      <c r="B118" s="4" t="s">
        <v>3576</v>
      </c>
      <c r="C118" s="3" t="s">
        <v>3564</v>
      </c>
      <c r="D118" s="3" t="s">
        <v>3577</v>
      </c>
      <c r="E118" s="3" t="s">
        <v>3578</v>
      </c>
      <c r="F118" s="24">
        <v>10</v>
      </c>
      <c r="G118" s="24"/>
      <c r="H118" s="24"/>
      <c r="I118" s="3"/>
      <c r="J118" s="3"/>
      <c r="K118" s="3"/>
      <c r="L118" s="3" t="s">
        <v>52</v>
      </c>
      <c r="M118" s="24"/>
      <c r="N118" s="24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14">
        <f t="shared" si="3"/>
        <v>0</v>
      </c>
    </row>
    <row r="119" spans="1:26" ht="14.25" customHeight="1" x14ac:dyDescent="0.2">
      <c r="A119">
        <v>331</v>
      </c>
      <c r="B119" s="24" t="s">
        <v>1040</v>
      </c>
      <c r="C119" s="3" t="s">
        <v>892</v>
      </c>
      <c r="D119" s="3" t="s">
        <v>1038</v>
      </c>
      <c r="E119" s="3" t="s">
        <v>1041</v>
      </c>
      <c r="F119" s="24"/>
      <c r="G119" s="24"/>
      <c r="H119" s="24"/>
      <c r="I119" s="24"/>
      <c r="J119" s="24"/>
      <c r="K119" s="24" t="s">
        <v>895</v>
      </c>
      <c r="L119" s="43" t="s">
        <v>61</v>
      </c>
      <c r="M119" s="24" t="s">
        <v>216</v>
      </c>
      <c r="N119" s="24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14">
        <f t="shared" si="3"/>
        <v>0</v>
      </c>
    </row>
    <row r="120" spans="1:26" ht="14.25" customHeight="1" x14ac:dyDescent="0.2">
      <c r="A120">
        <v>803</v>
      </c>
      <c r="B120" s="24" t="s">
        <v>2726</v>
      </c>
      <c r="C120" s="3" t="s">
        <v>2649</v>
      </c>
      <c r="D120" s="3" t="s">
        <v>2724</v>
      </c>
      <c r="E120" s="3" t="s">
        <v>2727</v>
      </c>
      <c r="F120" s="24">
        <v>10</v>
      </c>
      <c r="G120" s="24"/>
      <c r="H120" s="24"/>
      <c r="I120" s="3"/>
      <c r="J120" s="3"/>
      <c r="K120" s="3"/>
      <c r="L120" s="3" t="s">
        <v>50</v>
      </c>
      <c r="M120" s="24"/>
      <c r="N120" s="24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14">
        <f t="shared" si="3"/>
        <v>0</v>
      </c>
    </row>
    <row r="121" spans="1:26" ht="14.25" customHeight="1" x14ac:dyDescent="0.2">
      <c r="A121">
        <v>806</v>
      </c>
      <c r="B121" s="4" t="s">
        <v>335</v>
      </c>
      <c r="C121" s="3" t="s">
        <v>2649</v>
      </c>
      <c r="D121" s="3" t="s">
        <v>2729</v>
      </c>
      <c r="E121" s="3" t="s">
        <v>2732</v>
      </c>
      <c r="F121" s="15">
        <v>15</v>
      </c>
      <c r="G121" s="15"/>
      <c r="H121" s="15"/>
      <c r="I121" s="15"/>
      <c r="J121" s="15"/>
      <c r="K121" s="15" t="s">
        <v>129</v>
      </c>
      <c r="L121" s="24" t="s">
        <v>57</v>
      </c>
      <c r="M121" s="48" t="s">
        <v>99</v>
      </c>
      <c r="N121" s="3">
        <v>2019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14" t="str">
        <f t="shared" si="3"/>
        <v>Myrmica</v>
      </c>
    </row>
    <row r="122" spans="1:26" ht="14.25" customHeight="1" x14ac:dyDescent="0.2">
      <c r="A122">
        <v>781</v>
      </c>
      <c r="B122" s="4" t="s">
        <v>802</v>
      </c>
      <c r="C122" s="3" t="s">
        <v>2649</v>
      </c>
      <c r="D122" s="3" t="s">
        <v>2681</v>
      </c>
      <c r="E122" s="3" t="s">
        <v>2682</v>
      </c>
      <c r="F122" s="24">
        <v>6</v>
      </c>
      <c r="G122" s="24"/>
      <c r="H122" s="24"/>
      <c r="I122" s="3"/>
      <c r="J122" s="3"/>
      <c r="K122" s="3"/>
      <c r="L122" s="3" t="s">
        <v>50</v>
      </c>
      <c r="M122" s="24"/>
      <c r="N122" s="24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14">
        <f t="shared" si="3"/>
        <v>0</v>
      </c>
    </row>
    <row r="123" spans="1:26" ht="15.75" customHeight="1" x14ac:dyDescent="0.2">
      <c r="A123">
        <v>332</v>
      </c>
      <c r="B123" s="4" t="s">
        <v>1042</v>
      </c>
      <c r="C123" s="3" t="s">
        <v>892</v>
      </c>
      <c r="D123" s="3" t="s">
        <v>1038</v>
      </c>
      <c r="E123" s="3" t="s">
        <v>1043</v>
      </c>
      <c r="F123" s="3"/>
      <c r="G123" s="3"/>
      <c r="H123" s="3"/>
      <c r="I123" s="3"/>
      <c r="J123" s="3"/>
      <c r="K123" s="3" t="s">
        <v>895</v>
      </c>
      <c r="L123" s="43" t="s">
        <v>61</v>
      </c>
      <c r="M123" s="24" t="s">
        <v>216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14">
        <f t="shared" si="3"/>
        <v>0</v>
      </c>
    </row>
    <row r="124" spans="1:26" ht="14.25" customHeight="1" x14ac:dyDescent="0.2">
      <c r="A124">
        <v>770</v>
      </c>
      <c r="B124" s="4" t="s">
        <v>2658</v>
      </c>
      <c r="C124" s="3" t="s">
        <v>2649</v>
      </c>
      <c r="D124" s="3" t="s">
        <v>2650</v>
      </c>
      <c r="E124" s="3" t="s">
        <v>2659</v>
      </c>
      <c r="F124" s="24">
        <v>10</v>
      </c>
      <c r="G124" s="24"/>
      <c r="H124" s="24"/>
      <c r="I124" s="3"/>
      <c r="J124" s="3"/>
      <c r="K124" s="3"/>
      <c r="L124" s="24" t="s">
        <v>73</v>
      </c>
      <c r="M124" s="24"/>
      <c r="N124" s="24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14">
        <f t="shared" si="3"/>
        <v>0</v>
      </c>
    </row>
    <row r="125" spans="1:26" ht="14.25" customHeight="1" x14ac:dyDescent="0.2">
      <c r="A125">
        <v>771</v>
      </c>
      <c r="B125" s="24" t="s">
        <v>2660</v>
      </c>
      <c r="C125" s="3" t="s">
        <v>2649</v>
      </c>
      <c r="D125" s="3" t="s">
        <v>2650</v>
      </c>
      <c r="E125" s="3" t="s">
        <v>2661</v>
      </c>
      <c r="F125" s="3">
        <v>10</v>
      </c>
      <c r="G125" s="3"/>
      <c r="H125" s="3"/>
      <c r="I125" s="3"/>
      <c r="J125" s="3"/>
      <c r="K125" s="3"/>
      <c r="L125" s="3" t="s">
        <v>73</v>
      </c>
      <c r="M125" s="24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14">
        <f t="shared" ref="Z125:Z156" si="4">IF(LEFT(M125,4)=LEFT(L125,4),L125,0)</f>
        <v>0</v>
      </c>
    </row>
    <row r="126" spans="1:26" ht="14.25" customHeight="1" x14ac:dyDescent="0.2">
      <c r="A126">
        <v>302</v>
      </c>
      <c r="B126" s="3" t="s">
        <v>972</v>
      </c>
      <c r="C126" s="3" t="s">
        <v>892</v>
      </c>
      <c r="D126" s="3" t="s">
        <v>968</v>
      </c>
      <c r="E126" s="3" t="s">
        <v>973</v>
      </c>
      <c r="F126" s="24"/>
      <c r="G126" s="24"/>
      <c r="H126" s="24"/>
      <c r="I126" s="3"/>
      <c r="J126" s="3"/>
      <c r="K126" s="3" t="s">
        <v>895</v>
      </c>
      <c r="L126" s="43" t="s">
        <v>61</v>
      </c>
      <c r="M126" s="24" t="s">
        <v>216</v>
      </c>
      <c r="N126" s="24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14">
        <f t="shared" si="4"/>
        <v>0</v>
      </c>
    </row>
    <row r="127" spans="1:26" ht="14.25" customHeight="1" x14ac:dyDescent="0.2">
      <c r="A127">
        <v>772</v>
      </c>
      <c r="B127" s="4" t="s">
        <v>2662</v>
      </c>
      <c r="C127" s="3" t="s">
        <v>2649</v>
      </c>
      <c r="D127" s="3" t="s">
        <v>2650</v>
      </c>
      <c r="E127" s="3" t="s">
        <v>2663</v>
      </c>
      <c r="F127" s="24">
        <v>10</v>
      </c>
      <c r="G127" s="24"/>
      <c r="H127" s="24"/>
      <c r="I127" s="3"/>
      <c r="J127" s="3"/>
      <c r="K127" s="3"/>
      <c r="L127" s="3" t="s">
        <v>73</v>
      </c>
      <c r="M127" s="24"/>
      <c r="N127" s="24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14">
        <f t="shared" si="4"/>
        <v>0</v>
      </c>
    </row>
    <row r="128" spans="1:26" ht="14.25" customHeight="1" x14ac:dyDescent="0.2">
      <c r="A128">
        <v>917</v>
      </c>
      <c r="B128" s="24" t="s">
        <v>3004</v>
      </c>
      <c r="C128" s="3" t="s">
        <v>2996</v>
      </c>
      <c r="D128" s="3" t="s">
        <v>3002</v>
      </c>
      <c r="E128" s="3" t="s">
        <v>3005</v>
      </c>
      <c r="F128" s="3"/>
      <c r="G128" s="3"/>
      <c r="H128" s="3"/>
      <c r="I128" s="3"/>
      <c r="J128" s="3"/>
      <c r="K128" s="3" t="s">
        <v>138</v>
      </c>
      <c r="L128" s="24" t="s">
        <v>50</v>
      </c>
      <c r="M128" s="25" t="s">
        <v>296</v>
      </c>
      <c r="N128" s="3">
        <v>2019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14" t="str">
        <f t="shared" si="4"/>
        <v>Lasius</v>
      </c>
    </row>
    <row r="129" spans="1:26" ht="14.25" customHeight="1" x14ac:dyDescent="0.2">
      <c r="A129">
        <v>784</v>
      </c>
      <c r="B129" s="4" t="s">
        <v>2687</v>
      </c>
      <c r="C129" s="3" t="s">
        <v>2649</v>
      </c>
      <c r="D129" s="3" t="s">
        <v>2688</v>
      </c>
      <c r="E129" s="3" t="s">
        <v>2689</v>
      </c>
      <c r="F129" s="24">
        <v>20</v>
      </c>
      <c r="G129" s="24"/>
      <c r="H129" s="24"/>
      <c r="I129" s="3"/>
      <c r="J129" s="3"/>
      <c r="K129" s="3"/>
      <c r="L129" s="24" t="s">
        <v>50</v>
      </c>
      <c r="M129" s="24"/>
      <c r="N129" s="24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14">
        <f t="shared" si="4"/>
        <v>0</v>
      </c>
    </row>
    <row r="130" spans="1:26" ht="14.25" customHeight="1" x14ac:dyDescent="0.2">
      <c r="A130">
        <v>268</v>
      </c>
      <c r="B130" s="24" t="s">
        <v>896</v>
      </c>
      <c r="C130" s="3" t="s">
        <v>892</v>
      </c>
      <c r="D130" s="3" t="s">
        <v>893</v>
      </c>
      <c r="E130" s="3" t="s">
        <v>897</v>
      </c>
      <c r="F130" s="3"/>
      <c r="G130" s="3"/>
      <c r="H130" s="3"/>
      <c r="I130" s="3"/>
      <c r="J130" s="3"/>
      <c r="K130" s="3" t="s">
        <v>895</v>
      </c>
      <c r="L130" s="19" t="s">
        <v>61</v>
      </c>
      <c r="M130" s="24" t="s">
        <v>216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14">
        <f t="shared" si="4"/>
        <v>0</v>
      </c>
    </row>
    <row r="131" spans="1:26" ht="14.25" customHeight="1" x14ac:dyDescent="0.2">
      <c r="A131">
        <v>785</v>
      </c>
      <c r="B131" s="24" t="s">
        <v>2690</v>
      </c>
      <c r="C131" s="3" t="s">
        <v>2649</v>
      </c>
      <c r="D131" s="3" t="s">
        <v>2688</v>
      </c>
      <c r="E131" s="3" t="s">
        <v>2691</v>
      </c>
      <c r="F131" s="3">
        <v>10</v>
      </c>
      <c r="G131" s="3"/>
      <c r="H131" s="3"/>
      <c r="I131" s="3"/>
      <c r="J131" s="3"/>
      <c r="K131" s="3"/>
      <c r="L131" s="43" t="s">
        <v>61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14">
        <f t="shared" si="4"/>
        <v>0</v>
      </c>
    </row>
    <row r="132" spans="1:26" ht="14.25" customHeight="1" x14ac:dyDescent="0.2">
      <c r="A132">
        <v>786</v>
      </c>
      <c r="B132" s="4" t="s">
        <v>330</v>
      </c>
      <c r="C132" s="3" t="s">
        <v>2649</v>
      </c>
      <c r="D132" s="3" t="s">
        <v>2688</v>
      </c>
      <c r="E132" s="3" t="s">
        <v>2692</v>
      </c>
      <c r="F132" s="3">
        <v>10</v>
      </c>
      <c r="G132" s="3"/>
      <c r="H132" s="3"/>
      <c r="I132" s="3"/>
      <c r="J132" s="3"/>
      <c r="K132" s="3"/>
      <c r="L132" s="43" t="s">
        <v>61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14">
        <f t="shared" si="4"/>
        <v>0</v>
      </c>
    </row>
    <row r="133" spans="1:26" ht="14.25" customHeight="1" x14ac:dyDescent="0.2">
      <c r="A133">
        <v>941</v>
      </c>
      <c r="B133" s="4" t="s">
        <v>3060</v>
      </c>
      <c r="C133" s="3" t="s">
        <v>3054</v>
      </c>
      <c r="D133" s="3" t="s">
        <v>3061</v>
      </c>
      <c r="E133" s="3" t="s">
        <v>3062</v>
      </c>
      <c r="F133" s="24"/>
      <c r="G133" s="24"/>
      <c r="H133" s="24"/>
      <c r="I133" s="3"/>
      <c r="J133" s="3"/>
      <c r="K133" s="3" t="s">
        <v>49</v>
      </c>
      <c r="L133" s="3" t="s">
        <v>50</v>
      </c>
      <c r="M133" s="24" t="s">
        <v>51</v>
      </c>
      <c r="N133" s="24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14" t="str">
        <f t="shared" si="4"/>
        <v>Lasius</v>
      </c>
    </row>
    <row r="134" spans="1:26" ht="14.25" customHeight="1" x14ac:dyDescent="0.2">
      <c r="A134">
        <v>773</v>
      </c>
      <c r="B134" s="4" t="s">
        <v>2664</v>
      </c>
      <c r="C134" s="3" t="s">
        <v>2649</v>
      </c>
      <c r="D134" s="3" t="s">
        <v>2650</v>
      </c>
      <c r="E134" s="3" t="s">
        <v>2665</v>
      </c>
      <c r="F134" s="24">
        <v>20</v>
      </c>
      <c r="G134" s="24"/>
      <c r="H134" s="24"/>
      <c r="I134" s="3"/>
      <c r="J134" s="3"/>
      <c r="K134" s="3"/>
      <c r="L134" s="3" t="s">
        <v>50</v>
      </c>
      <c r="M134" s="24"/>
      <c r="N134" s="24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14">
        <f t="shared" si="4"/>
        <v>0</v>
      </c>
    </row>
    <row r="135" spans="1:26" ht="14.25" customHeight="1" x14ac:dyDescent="0.2">
      <c r="A135">
        <v>204</v>
      </c>
      <c r="B135" s="4" t="s">
        <v>733</v>
      </c>
      <c r="C135" s="3" t="s">
        <v>631</v>
      </c>
      <c r="D135" s="3" t="s">
        <v>731</v>
      </c>
      <c r="E135" s="3" t="s">
        <v>734</v>
      </c>
      <c r="F135" s="24"/>
      <c r="G135" s="24"/>
      <c r="H135" s="24"/>
      <c r="I135" s="3"/>
      <c r="J135" s="3"/>
      <c r="K135" s="3"/>
      <c r="L135" s="3" t="s">
        <v>60</v>
      </c>
      <c r="M135" s="24"/>
      <c r="N135" s="24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14">
        <f t="shared" si="4"/>
        <v>0</v>
      </c>
    </row>
    <row r="136" spans="1:26" ht="15.75" customHeight="1" x14ac:dyDescent="0.2">
      <c r="A136">
        <v>165</v>
      </c>
      <c r="B136" s="3" t="s">
        <v>636</v>
      </c>
      <c r="C136" s="3" t="s">
        <v>631</v>
      </c>
      <c r="D136" s="3" t="s">
        <v>632</v>
      </c>
      <c r="E136" s="3" t="s">
        <v>637</v>
      </c>
      <c r="F136" s="24"/>
      <c r="G136" s="24"/>
      <c r="H136" s="24"/>
      <c r="I136" s="3"/>
      <c r="J136" s="3"/>
      <c r="K136" s="3"/>
      <c r="L136" s="3" t="s">
        <v>60</v>
      </c>
      <c r="M136" s="24"/>
      <c r="N136" s="24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14">
        <f t="shared" si="4"/>
        <v>0</v>
      </c>
    </row>
    <row r="137" spans="1:26" ht="14.25" customHeight="1" x14ac:dyDescent="0.2">
      <c r="A137">
        <v>1289</v>
      </c>
      <c r="B137" s="4" t="s">
        <v>3864</v>
      </c>
      <c r="C137" s="3" t="s">
        <v>3865</v>
      </c>
      <c r="D137" s="3" t="s">
        <v>3866</v>
      </c>
      <c r="E137" s="3" t="s">
        <v>3867</v>
      </c>
      <c r="F137" s="24">
        <v>10</v>
      </c>
      <c r="G137" s="24"/>
      <c r="H137" s="24"/>
      <c r="I137" s="3"/>
      <c r="J137" s="3"/>
      <c r="K137" s="3"/>
      <c r="L137" s="3" t="s">
        <v>73</v>
      </c>
      <c r="M137" s="24"/>
      <c r="N137" s="24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14">
        <f t="shared" si="4"/>
        <v>0</v>
      </c>
    </row>
    <row r="138" spans="1:26" ht="14.25" customHeight="1" x14ac:dyDescent="0.2">
      <c r="A138">
        <v>1162</v>
      </c>
      <c r="B138" s="3" t="s">
        <v>3572</v>
      </c>
      <c r="C138" s="3" t="s">
        <v>3564</v>
      </c>
      <c r="D138" s="3" t="s">
        <v>3570</v>
      </c>
      <c r="E138" s="3" t="s">
        <v>3573</v>
      </c>
      <c r="F138" s="24">
        <v>10</v>
      </c>
      <c r="G138" s="24"/>
      <c r="H138" s="24"/>
      <c r="I138" s="3"/>
      <c r="J138" s="3"/>
      <c r="K138" s="3" t="s">
        <v>49</v>
      </c>
      <c r="L138" s="3" t="s">
        <v>50</v>
      </c>
      <c r="M138" s="25" t="s">
        <v>51</v>
      </c>
      <c r="N138" s="24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14" t="str">
        <f t="shared" si="4"/>
        <v>Lasius</v>
      </c>
    </row>
    <row r="139" spans="1:26" ht="14.25" customHeight="1" x14ac:dyDescent="0.2">
      <c r="A139">
        <v>782</v>
      </c>
      <c r="B139" s="3" t="s">
        <v>796</v>
      </c>
      <c r="C139" s="3" t="s">
        <v>2649</v>
      </c>
      <c r="D139" s="3" t="s">
        <v>2681</v>
      </c>
      <c r="E139" s="3" t="s">
        <v>2683</v>
      </c>
      <c r="F139" s="3">
        <v>15</v>
      </c>
      <c r="G139" s="3"/>
      <c r="H139" s="3"/>
      <c r="I139" s="3"/>
      <c r="J139" s="3"/>
      <c r="K139" s="3"/>
      <c r="L139" s="3" t="s">
        <v>50</v>
      </c>
      <c r="M139" s="24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14">
        <f t="shared" si="4"/>
        <v>0</v>
      </c>
    </row>
    <row r="140" spans="1:26" ht="14.25" customHeight="1" x14ac:dyDescent="0.2">
      <c r="A140">
        <v>774</v>
      </c>
      <c r="B140" s="24" t="s">
        <v>2666</v>
      </c>
      <c r="C140" s="3" t="s">
        <v>2649</v>
      </c>
      <c r="D140" s="3" t="s">
        <v>2650</v>
      </c>
      <c r="E140" s="3" t="s">
        <v>2667</v>
      </c>
      <c r="F140" s="3">
        <v>10</v>
      </c>
      <c r="G140" s="3"/>
      <c r="H140" s="3"/>
      <c r="I140" s="3"/>
      <c r="J140" s="3"/>
      <c r="K140" s="3"/>
      <c r="L140" s="3" t="s">
        <v>73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14">
        <f t="shared" si="4"/>
        <v>0</v>
      </c>
    </row>
    <row r="141" spans="1:26" ht="14.25" customHeight="1" x14ac:dyDescent="0.2">
      <c r="A141">
        <v>287</v>
      </c>
      <c r="B141" s="3" t="s">
        <v>936</v>
      </c>
      <c r="C141" s="3" t="s">
        <v>892</v>
      </c>
      <c r="D141" s="3" t="s">
        <v>934</v>
      </c>
      <c r="E141" s="3" t="s">
        <v>937</v>
      </c>
      <c r="F141" s="24"/>
      <c r="G141" s="24"/>
      <c r="H141" s="24"/>
      <c r="I141" s="24"/>
      <c r="J141" s="24"/>
      <c r="K141" s="24" t="s">
        <v>138</v>
      </c>
      <c r="L141" s="3" t="s">
        <v>57</v>
      </c>
      <c r="M141" s="25" t="s">
        <v>117</v>
      </c>
      <c r="N141" s="3">
        <v>2019</v>
      </c>
      <c r="O141" s="3"/>
      <c r="P141" s="24"/>
      <c r="Q141" s="3"/>
      <c r="R141" s="3"/>
      <c r="S141" s="3"/>
      <c r="T141" s="3"/>
      <c r="U141" s="3"/>
      <c r="V141" s="3"/>
      <c r="W141" s="3"/>
      <c r="X141" s="3"/>
      <c r="Y141" s="3"/>
      <c r="Z141" s="14" t="str">
        <f t="shared" si="4"/>
        <v>Myrmica</v>
      </c>
    </row>
    <row r="142" spans="1:26" ht="14.25" customHeight="1" x14ac:dyDescent="0.2">
      <c r="A142">
        <v>166</v>
      </c>
      <c r="B142" s="4" t="s">
        <v>638</v>
      </c>
      <c r="C142" s="3" t="s">
        <v>631</v>
      </c>
      <c r="D142" s="3" t="s">
        <v>632</v>
      </c>
      <c r="E142" s="3" t="s">
        <v>639</v>
      </c>
      <c r="F142" s="3"/>
      <c r="G142" s="3"/>
      <c r="H142" s="3"/>
      <c r="I142" s="3"/>
      <c r="J142" s="3"/>
      <c r="K142" s="3"/>
      <c r="L142" s="3" t="s">
        <v>60</v>
      </c>
      <c r="M142" s="24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14">
        <f t="shared" si="4"/>
        <v>0</v>
      </c>
    </row>
    <row r="143" spans="1:26" ht="14.25" customHeight="1" x14ac:dyDescent="0.2">
      <c r="A143">
        <v>1163</v>
      </c>
      <c r="B143" s="24" t="s">
        <v>3574</v>
      </c>
      <c r="C143" s="3" t="s">
        <v>3564</v>
      </c>
      <c r="D143" s="3" t="s">
        <v>3570</v>
      </c>
      <c r="E143" s="3" t="s">
        <v>3575</v>
      </c>
      <c r="F143" s="15">
        <v>5</v>
      </c>
      <c r="G143" s="15"/>
      <c r="H143" s="15"/>
      <c r="I143" s="15"/>
      <c r="J143" s="15"/>
      <c r="K143" s="15" t="s">
        <v>129</v>
      </c>
      <c r="L143" s="3" t="s">
        <v>57</v>
      </c>
      <c r="M143" s="48" t="s">
        <v>94</v>
      </c>
      <c r="N143" s="24">
        <v>2019</v>
      </c>
      <c r="O143" s="3"/>
      <c r="P143" s="14"/>
      <c r="Q143" s="3"/>
      <c r="R143" s="3"/>
      <c r="S143" s="3"/>
      <c r="T143" s="3"/>
      <c r="U143" s="3"/>
      <c r="V143" s="3"/>
      <c r="W143" s="3"/>
      <c r="X143" s="3"/>
      <c r="Y143" s="3"/>
      <c r="Z143" s="14" t="str">
        <f t="shared" si="4"/>
        <v>Myrmica</v>
      </c>
    </row>
    <row r="144" spans="1:26" ht="14.25" customHeight="1" x14ac:dyDescent="0.2">
      <c r="A144">
        <v>990</v>
      </c>
      <c r="B144" s="3" t="s">
        <v>3189</v>
      </c>
      <c r="C144" s="3" t="s">
        <v>3153</v>
      </c>
      <c r="D144" s="3" t="s">
        <v>3190</v>
      </c>
      <c r="E144" s="3" t="s">
        <v>3191</v>
      </c>
      <c r="F144" s="24"/>
      <c r="G144" s="24"/>
      <c r="H144" s="24"/>
      <c r="I144" s="3"/>
      <c r="J144" s="3"/>
      <c r="K144" s="3" t="s">
        <v>138</v>
      </c>
      <c r="L144" s="24" t="s">
        <v>57</v>
      </c>
      <c r="M144" s="25" t="s">
        <v>107</v>
      </c>
      <c r="N144" s="24">
        <v>2019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14" t="str">
        <f t="shared" si="4"/>
        <v>Myrmica</v>
      </c>
    </row>
    <row r="145" spans="1:26" ht="14.25" customHeight="1" x14ac:dyDescent="0.2">
      <c r="A145">
        <v>294</v>
      </c>
      <c r="B145" s="24" t="s">
        <v>953</v>
      </c>
      <c r="C145" s="3" t="s">
        <v>892</v>
      </c>
      <c r="D145" s="3" t="s">
        <v>951</v>
      </c>
      <c r="E145" s="3" t="s">
        <v>954</v>
      </c>
      <c r="F145" s="24"/>
      <c r="G145" s="24"/>
      <c r="H145" s="24"/>
      <c r="I145" s="24"/>
      <c r="J145" s="24"/>
      <c r="K145" s="24" t="s">
        <v>138</v>
      </c>
      <c r="L145" s="3" t="s">
        <v>57</v>
      </c>
      <c r="M145" s="25" t="s">
        <v>117</v>
      </c>
      <c r="N145" s="24">
        <v>2019</v>
      </c>
      <c r="O145" s="3"/>
      <c r="P145" s="24"/>
      <c r="Q145" s="3"/>
      <c r="R145" s="3"/>
      <c r="S145" s="3"/>
      <c r="T145" s="3"/>
      <c r="U145" s="3"/>
      <c r="V145" s="3"/>
      <c r="W145" s="3"/>
      <c r="X145" s="3"/>
      <c r="Y145" s="3"/>
      <c r="Z145" s="14" t="str">
        <f t="shared" si="4"/>
        <v>Myrmica</v>
      </c>
    </row>
    <row r="146" spans="1:26" ht="14.25" customHeight="1" x14ac:dyDescent="0.2">
      <c r="A146">
        <v>269</v>
      </c>
      <c r="B146" s="3" t="s">
        <v>898</v>
      </c>
      <c r="C146" s="3" t="s">
        <v>892</v>
      </c>
      <c r="D146" s="3" t="s">
        <v>893</v>
      </c>
      <c r="E146" s="3" t="s">
        <v>899</v>
      </c>
      <c r="F146" s="3"/>
      <c r="G146" s="3"/>
      <c r="H146" s="3"/>
      <c r="I146" s="3"/>
      <c r="J146" s="3"/>
      <c r="K146" s="3" t="s">
        <v>138</v>
      </c>
      <c r="L146" s="43" t="s">
        <v>61</v>
      </c>
      <c r="M146" s="24" t="s">
        <v>163</v>
      </c>
      <c r="N146" s="3">
        <v>2019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14" t="str">
        <f t="shared" si="4"/>
        <v>Formica</v>
      </c>
    </row>
    <row r="147" spans="1:26" ht="14.25" customHeight="1" x14ac:dyDescent="0.2">
      <c r="A147">
        <v>796</v>
      </c>
      <c r="B147" s="3" t="s">
        <v>2710</v>
      </c>
      <c r="C147" s="3" t="s">
        <v>2649</v>
      </c>
      <c r="D147" s="3" t="s">
        <v>2702</v>
      </c>
      <c r="E147" s="3" t="s">
        <v>2711</v>
      </c>
      <c r="F147" s="15">
        <v>12</v>
      </c>
      <c r="G147" s="15"/>
      <c r="H147" s="15"/>
      <c r="I147" s="15"/>
      <c r="J147" s="15"/>
      <c r="K147" s="15" t="s">
        <v>129</v>
      </c>
      <c r="L147" s="3" t="s">
        <v>57</v>
      </c>
      <c r="M147" s="48" t="s">
        <v>99</v>
      </c>
      <c r="N147" s="3">
        <v>2019</v>
      </c>
      <c r="O147" s="3"/>
      <c r="P147" s="14"/>
      <c r="Q147" s="3"/>
      <c r="R147" s="3"/>
      <c r="S147" s="3"/>
      <c r="T147" s="3"/>
      <c r="U147" s="3"/>
      <c r="V147" s="3"/>
      <c r="W147" s="3"/>
      <c r="X147" s="3"/>
      <c r="Y147" s="3"/>
      <c r="Z147" s="14" t="str">
        <f t="shared" si="4"/>
        <v>Myrmica</v>
      </c>
    </row>
    <row r="148" spans="1:26" ht="14.25" customHeight="1" x14ac:dyDescent="0.2">
      <c r="A148">
        <v>1230</v>
      </c>
      <c r="B148" s="24" t="s">
        <v>3708</v>
      </c>
      <c r="C148" s="3" t="s">
        <v>3687</v>
      </c>
      <c r="D148" s="3" t="s">
        <v>3709</v>
      </c>
      <c r="E148" s="3" t="s">
        <v>3710</v>
      </c>
      <c r="F148" s="24">
        <v>10</v>
      </c>
      <c r="G148" s="24"/>
      <c r="H148" s="24"/>
      <c r="I148" s="3"/>
      <c r="J148" s="3"/>
      <c r="K148" s="3"/>
      <c r="L148" s="3" t="s">
        <v>78</v>
      </c>
      <c r="M148" s="24"/>
      <c r="N148" s="24"/>
      <c r="O148" s="24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14">
        <f t="shared" si="4"/>
        <v>0</v>
      </c>
    </row>
    <row r="149" spans="1:26" ht="14.25" customHeight="1" x14ac:dyDescent="0.2">
      <c r="A149">
        <v>797</v>
      </c>
      <c r="B149" s="3" t="s">
        <v>2712</v>
      </c>
      <c r="C149" s="3" t="s">
        <v>2649</v>
      </c>
      <c r="D149" s="3" t="s">
        <v>2702</v>
      </c>
      <c r="E149" s="3" t="s">
        <v>2713</v>
      </c>
      <c r="F149" s="15">
        <v>10</v>
      </c>
      <c r="G149" s="15"/>
      <c r="H149" s="15"/>
      <c r="I149" s="15"/>
      <c r="J149" s="15"/>
      <c r="K149" s="15" t="s">
        <v>129</v>
      </c>
      <c r="L149" s="3" t="s">
        <v>57</v>
      </c>
      <c r="M149" s="48" t="s">
        <v>99</v>
      </c>
      <c r="N149" s="3">
        <v>2019</v>
      </c>
      <c r="O149" s="3"/>
      <c r="P149" s="14"/>
      <c r="Q149" s="3"/>
      <c r="R149" s="3"/>
      <c r="S149" s="3"/>
      <c r="T149" s="3"/>
      <c r="U149" s="3"/>
      <c r="V149" s="3"/>
      <c r="W149" s="3"/>
      <c r="X149" s="3"/>
      <c r="Y149" s="3"/>
      <c r="Z149" s="14" t="str">
        <f t="shared" si="4"/>
        <v>Myrmica</v>
      </c>
    </row>
    <row r="150" spans="1:26" ht="14.25" customHeight="1" x14ac:dyDescent="0.2">
      <c r="A150">
        <v>1367</v>
      </c>
      <c r="B150" s="4" t="s">
        <v>4050</v>
      </c>
      <c r="C150" s="3" t="s">
        <v>4007</v>
      </c>
      <c r="D150" s="3" t="s">
        <v>4051</v>
      </c>
      <c r="E150" s="3" t="s">
        <v>4052</v>
      </c>
      <c r="F150" s="3"/>
      <c r="G150" s="3"/>
      <c r="H150" s="3"/>
      <c r="I150" s="3"/>
      <c r="J150" s="3"/>
      <c r="K150" s="3" t="s">
        <v>138</v>
      </c>
      <c r="L150" s="24" t="s">
        <v>57</v>
      </c>
      <c r="M150" s="13" t="s">
        <v>82</v>
      </c>
      <c r="N150" s="3">
        <v>2019</v>
      </c>
      <c r="O150" s="30" t="s">
        <v>4053</v>
      </c>
      <c r="P150" s="3"/>
      <c r="Q150" s="3" t="s">
        <v>4054</v>
      </c>
      <c r="R150" s="3"/>
      <c r="S150" s="3"/>
      <c r="T150" s="3"/>
      <c r="U150" s="3"/>
      <c r="V150" s="3"/>
      <c r="W150" s="3"/>
      <c r="X150" s="3"/>
      <c r="Y150" s="3"/>
      <c r="Z150" s="14" t="str">
        <f t="shared" si="4"/>
        <v>Myrmica</v>
      </c>
    </row>
    <row r="151" spans="1:26" ht="14.25" customHeight="1" x14ac:dyDescent="0.2">
      <c r="A151">
        <v>775</v>
      </c>
      <c r="B151" s="24" t="s">
        <v>2668</v>
      </c>
      <c r="C151" s="3" t="s">
        <v>2649</v>
      </c>
      <c r="D151" s="3" t="s">
        <v>2650</v>
      </c>
      <c r="E151" s="3" t="s">
        <v>2669</v>
      </c>
      <c r="F151" s="24">
        <v>20</v>
      </c>
      <c r="G151" s="24"/>
      <c r="H151" s="24"/>
      <c r="I151" s="24"/>
      <c r="J151" s="24"/>
      <c r="K151" s="24"/>
      <c r="L151" s="3" t="s">
        <v>50</v>
      </c>
      <c r="M151" s="24"/>
      <c r="N151" s="3"/>
      <c r="O151" s="3"/>
      <c r="P151" s="24"/>
      <c r="Q151" s="3"/>
      <c r="R151" s="3"/>
      <c r="S151" s="3"/>
      <c r="T151" s="3"/>
      <c r="U151" s="3"/>
      <c r="V151" s="3"/>
      <c r="W151" s="3"/>
      <c r="X151" s="3"/>
      <c r="Y151" s="3"/>
      <c r="Z151" s="14">
        <f t="shared" si="4"/>
        <v>0</v>
      </c>
    </row>
    <row r="152" spans="1:26" ht="14.25" customHeight="1" x14ac:dyDescent="0.2">
      <c r="A152">
        <v>303</v>
      </c>
      <c r="B152" s="3" t="s">
        <v>974</v>
      </c>
      <c r="C152" s="3" t="s">
        <v>892</v>
      </c>
      <c r="D152" s="3" t="s">
        <v>968</v>
      </c>
      <c r="E152" s="3" t="s">
        <v>975</v>
      </c>
      <c r="F152" s="3"/>
      <c r="G152" s="3"/>
      <c r="H152" s="3"/>
      <c r="I152" s="3"/>
      <c r="J152" s="3"/>
      <c r="K152" s="3" t="s">
        <v>138</v>
      </c>
      <c r="L152" s="43" t="s">
        <v>61</v>
      </c>
      <c r="M152" s="25" t="s">
        <v>162</v>
      </c>
      <c r="N152" s="3">
        <v>2019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14" t="str">
        <f t="shared" si="4"/>
        <v>Formica</v>
      </c>
    </row>
    <row r="153" spans="1:26" ht="14.25" customHeight="1" x14ac:dyDescent="0.2">
      <c r="A153">
        <v>1296</v>
      </c>
      <c r="B153" s="4" t="s">
        <v>3882</v>
      </c>
      <c r="C153" s="3" t="s">
        <v>3865</v>
      </c>
      <c r="D153" s="3" t="s">
        <v>3883</v>
      </c>
      <c r="E153" s="3" t="s">
        <v>3884</v>
      </c>
      <c r="F153" s="15">
        <v>12</v>
      </c>
      <c r="G153" s="15"/>
      <c r="H153" s="15"/>
      <c r="I153" s="15"/>
      <c r="J153" s="15"/>
      <c r="K153" s="15" t="s">
        <v>129</v>
      </c>
      <c r="L153" s="24" t="s">
        <v>57</v>
      </c>
      <c r="M153" s="48" t="s">
        <v>94</v>
      </c>
      <c r="N153" s="3">
        <v>2019</v>
      </c>
      <c r="O153" s="3"/>
      <c r="P153" s="14"/>
      <c r="Q153" s="3"/>
      <c r="R153" s="3"/>
      <c r="S153" s="3"/>
      <c r="T153" s="3"/>
      <c r="U153" s="3"/>
      <c r="V153" s="3"/>
      <c r="W153" s="3"/>
      <c r="X153" s="3"/>
      <c r="Y153" s="3"/>
      <c r="Z153" s="14" t="str">
        <f t="shared" si="4"/>
        <v>Myrmica</v>
      </c>
    </row>
    <row r="154" spans="1:26" ht="14.25" customHeight="1" x14ac:dyDescent="0.2">
      <c r="A154">
        <v>787</v>
      </c>
      <c r="B154" s="24" t="s">
        <v>48</v>
      </c>
      <c r="C154" s="3" t="s">
        <v>2649</v>
      </c>
      <c r="D154" s="3" t="s">
        <v>2688</v>
      </c>
      <c r="E154" s="3" t="s">
        <v>2693</v>
      </c>
      <c r="F154" s="3">
        <v>10</v>
      </c>
      <c r="G154" s="3"/>
      <c r="H154" s="3"/>
      <c r="I154" s="3"/>
      <c r="J154" s="3"/>
      <c r="K154" s="3" t="s">
        <v>49</v>
      </c>
      <c r="L154" s="24" t="s">
        <v>50</v>
      </c>
      <c r="M154" s="25" t="s">
        <v>51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14" t="str">
        <f t="shared" si="4"/>
        <v>Lasius</v>
      </c>
    </row>
    <row r="155" spans="1:26" ht="14.25" customHeight="1" x14ac:dyDescent="0.2">
      <c r="A155">
        <v>310</v>
      </c>
      <c r="B155" s="4" t="s">
        <v>991</v>
      </c>
      <c r="C155" s="3" t="s">
        <v>892</v>
      </c>
      <c r="D155" s="3" t="s">
        <v>989</v>
      </c>
      <c r="E155" s="3" t="s">
        <v>992</v>
      </c>
      <c r="F155" s="3"/>
      <c r="G155" s="3"/>
      <c r="H155" s="3"/>
      <c r="I155" s="3"/>
      <c r="J155" s="3"/>
      <c r="K155" s="3" t="s">
        <v>138</v>
      </c>
      <c r="L155" s="43" t="s">
        <v>61</v>
      </c>
      <c r="M155" s="13" t="s">
        <v>139</v>
      </c>
      <c r="N155" s="3">
        <v>2019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14" t="str">
        <f t="shared" si="4"/>
        <v>Formica</v>
      </c>
    </row>
    <row r="156" spans="1:26" ht="14.25" customHeight="1" x14ac:dyDescent="0.2">
      <c r="A156">
        <v>329</v>
      </c>
      <c r="B156" s="4" t="s">
        <v>1035</v>
      </c>
      <c r="C156" s="3" t="s">
        <v>892</v>
      </c>
      <c r="D156" s="3" t="s">
        <v>1033</v>
      </c>
      <c r="E156" s="3" t="s">
        <v>1036</v>
      </c>
      <c r="F156" s="24"/>
      <c r="G156" s="24"/>
      <c r="H156" s="24"/>
      <c r="I156" s="24"/>
      <c r="J156" s="24"/>
      <c r="K156" s="24" t="s">
        <v>138</v>
      </c>
      <c r="L156" s="43" t="s">
        <v>61</v>
      </c>
      <c r="M156" s="25" t="s">
        <v>139</v>
      </c>
      <c r="N156" s="3">
        <v>2019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14" t="str">
        <f t="shared" si="4"/>
        <v>Formica</v>
      </c>
    </row>
    <row r="157" spans="1:26" ht="14.25" customHeight="1" x14ac:dyDescent="0.2">
      <c r="A157">
        <v>991</v>
      </c>
      <c r="B157" s="4" t="s">
        <v>3192</v>
      </c>
      <c r="C157" s="3" t="s">
        <v>3153</v>
      </c>
      <c r="D157" s="3" t="s">
        <v>3190</v>
      </c>
      <c r="E157" s="3" t="s">
        <v>3193</v>
      </c>
      <c r="F157" s="24"/>
      <c r="G157" s="24"/>
      <c r="H157" s="24"/>
      <c r="I157" s="24"/>
      <c r="J157" s="24"/>
      <c r="K157" s="24" t="s">
        <v>138</v>
      </c>
      <c r="L157" s="3" t="s">
        <v>57</v>
      </c>
      <c r="M157" s="25" t="s">
        <v>107</v>
      </c>
      <c r="N157" s="3">
        <v>2019</v>
      </c>
      <c r="O157" s="3"/>
      <c r="P157" s="24"/>
      <c r="Q157" s="3"/>
      <c r="R157" s="3"/>
      <c r="S157" s="3"/>
      <c r="T157" s="3"/>
      <c r="U157" s="3"/>
      <c r="V157" s="3"/>
      <c r="W157" s="3"/>
      <c r="X157" s="3"/>
      <c r="Y157" s="3"/>
      <c r="Z157" s="14" t="str">
        <f t="shared" ref="Z157:Z173" si="5">IF(LEFT(M157,4)=LEFT(L157,4),L157,0)</f>
        <v>Myrmica</v>
      </c>
    </row>
    <row r="158" spans="1:26" ht="14.25" customHeight="1" x14ac:dyDescent="0.2">
      <c r="A158">
        <v>807</v>
      </c>
      <c r="B158" s="4" t="s">
        <v>2502</v>
      </c>
      <c r="C158" s="3" t="s">
        <v>2649</v>
      </c>
      <c r="D158" s="3" t="s">
        <v>2729</v>
      </c>
      <c r="E158" s="3" t="s">
        <v>2733</v>
      </c>
      <c r="F158" s="15">
        <v>20</v>
      </c>
      <c r="G158" s="15"/>
      <c r="H158" s="15"/>
      <c r="I158" s="15"/>
      <c r="J158" s="15"/>
      <c r="K158" s="15" t="s">
        <v>129</v>
      </c>
      <c r="L158" s="3" t="s">
        <v>57</v>
      </c>
      <c r="M158" s="48" t="s">
        <v>99</v>
      </c>
      <c r="N158" s="3">
        <v>2019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14" t="str">
        <f t="shared" si="5"/>
        <v>Myrmica</v>
      </c>
    </row>
    <row r="159" spans="1:26" ht="14.25" customHeight="1" x14ac:dyDescent="0.2">
      <c r="A159">
        <v>798</v>
      </c>
      <c r="B159" s="4" t="s">
        <v>2714</v>
      </c>
      <c r="C159" s="3" t="s">
        <v>2649</v>
      </c>
      <c r="D159" s="3" t="s">
        <v>2702</v>
      </c>
      <c r="E159" s="3" t="s">
        <v>2715</v>
      </c>
      <c r="F159" s="15">
        <v>10</v>
      </c>
      <c r="G159" s="15"/>
      <c r="H159" s="15"/>
      <c r="I159" s="15"/>
      <c r="J159" s="15"/>
      <c r="K159" s="15" t="s">
        <v>129</v>
      </c>
      <c r="L159" s="3" t="s">
        <v>57</v>
      </c>
      <c r="M159" s="48" t="s">
        <v>99</v>
      </c>
      <c r="N159" s="3">
        <v>2019</v>
      </c>
      <c r="O159" s="3"/>
      <c r="P159" s="14"/>
      <c r="Q159" s="3"/>
      <c r="R159" s="3"/>
      <c r="S159" s="3"/>
      <c r="T159" s="3"/>
      <c r="U159" s="3"/>
      <c r="V159" s="3"/>
      <c r="W159" s="3"/>
      <c r="X159" s="3"/>
      <c r="Y159" s="3"/>
      <c r="Z159" s="14" t="str">
        <f t="shared" si="5"/>
        <v>Myrmica</v>
      </c>
    </row>
    <row r="160" spans="1:26" ht="14.25" customHeight="1" x14ac:dyDescent="0.2">
      <c r="A160">
        <v>776</v>
      </c>
      <c r="B160" s="24" t="s">
        <v>2670</v>
      </c>
      <c r="C160" s="3" t="s">
        <v>2649</v>
      </c>
      <c r="D160" s="3" t="s">
        <v>2650</v>
      </c>
      <c r="E160" s="3" t="s">
        <v>2671</v>
      </c>
      <c r="F160" s="24">
        <v>10</v>
      </c>
      <c r="G160" s="24"/>
      <c r="H160" s="24"/>
      <c r="I160" s="24"/>
      <c r="J160" s="24"/>
      <c r="K160" s="24" t="s">
        <v>49</v>
      </c>
      <c r="L160" s="3" t="s">
        <v>50</v>
      </c>
      <c r="M160" s="25" t="s">
        <v>51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14" t="str">
        <f t="shared" si="5"/>
        <v>Lasius</v>
      </c>
    </row>
    <row r="161" spans="1:26" ht="14.25" customHeight="1" x14ac:dyDescent="0.2">
      <c r="A161">
        <v>815</v>
      </c>
      <c r="B161" s="4" t="s">
        <v>2751</v>
      </c>
      <c r="C161" s="3" t="s">
        <v>2649</v>
      </c>
      <c r="D161" s="3" t="s">
        <v>2752</v>
      </c>
      <c r="E161" s="3" t="s">
        <v>2753</v>
      </c>
      <c r="F161" s="3">
        <v>20</v>
      </c>
      <c r="G161" s="3"/>
      <c r="H161" s="3"/>
      <c r="I161" s="3"/>
      <c r="J161" s="3"/>
      <c r="K161" s="3"/>
      <c r="L161" s="3" t="s"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14">
        <f t="shared" si="5"/>
        <v>0</v>
      </c>
    </row>
    <row r="162" spans="1:26" ht="14.25" customHeight="1" x14ac:dyDescent="0.2">
      <c r="A162">
        <v>788</v>
      </c>
      <c r="B162" s="4" t="s">
        <v>683</v>
      </c>
      <c r="C162" s="3" t="s">
        <v>2649</v>
      </c>
      <c r="D162" s="3" t="s">
        <v>2688</v>
      </c>
      <c r="E162" s="3" t="s">
        <v>2694</v>
      </c>
      <c r="F162" s="15">
        <v>8</v>
      </c>
      <c r="G162" s="15"/>
      <c r="H162" s="15"/>
      <c r="I162" s="15"/>
      <c r="J162" s="15"/>
      <c r="K162" s="15" t="s">
        <v>129</v>
      </c>
      <c r="L162" s="3" t="s">
        <v>57</v>
      </c>
      <c r="M162" s="48" t="s">
        <v>117</v>
      </c>
      <c r="N162" s="3">
        <v>2019</v>
      </c>
      <c r="O162" s="3"/>
      <c r="P162" s="24"/>
      <c r="Q162" s="3"/>
      <c r="R162" s="3"/>
      <c r="S162" s="3"/>
      <c r="T162" s="3"/>
      <c r="U162" s="3"/>
      <c r="V162" s="3"/>
      <c r="W162" s="3"/>
      <c r="X162" s="3"/>
      <c r="Y162" s="3"/>
      <c r="Z162" s="14" t="str">
        <f t="shared" si="5"/>
        <v>Myrmica</v>
      </c>
    </row>
    <row r="163" spans="1:26" ht="14.25" customHeight="1" x14ac:dyDescent="0.2">
      <c r="A163">
        <v>285</v>
      </c>
      <c r="B163" s="4" t="s">
        <v>930</v>
      </c>
      <c r="C163" s="3" t="s">
        <v>892</v>
      </c>
      <c r="D163" s="3" t="s">
        <v>931</v>
      </c>
      <c r="E163" s="3" t="s">
        <v>932</v>
      </c>
      <c r="F163" s="3"/>
      <c r="G163" s="3"/>
      <c r="H163" s="3"/>
      <c r="I163" s="3"/>
      <c r="J163" s="3"/>
      <c r="K163" s="3"/>
      <c r="L163" s="3" t="s">
        <v>96</v>
      </c>
      <c r="M163" s="24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14">
        <f t="shared" si="5"/>
        <v>0</v>
      </c>
    </row>
    <row r="164" spans="1:26" ht="14.25" customHeight="1" x14ac:dyDescent="0.2">
      <c r="A164">
        <v>178</v>
      </c>
      <c r="B164" s="4" t="s">
        <v>666</v>
      </c>
      <c r="C164" s="3" t="s">
        <v>631</v>
      </c>
      <c r="D164" s="3" t="s">
        <v>667</v>
      </c>
      <c r="E164" s="3" t="s">
        <v>668</v>
      </c>
      <c r="F164" s="15">
        <v>8</v>
      </c>
      <c r="G164" s="15"/>
      <c r="H164" s="15"/>
      <c r="I164" s="15"/>
      <c r="J164" s="15"/>
      <c r="K164" s="15" t="s">
        <v>129</v>
      </c>
      <c r="L164" s="24" t="s">
        <v>57</v>
      </c>
      <c r="M164" s="48" t="s">
        <v>117</v>
      </c>
      <c r="N164" s="3">
        <v>2019</v>
      </c>
      <c r="O164" s="3"/>
      <c r="P164" s="14"/>
      <c r="Q164" s="3"/>
      <c r="R164" s="3"/>
      <c r="S164" s="3"/>
      <c r="T164" s="3"/>
      <c r="U164" s="3"/>
      <c r="V164" s="3"/>
      <c r="W164" s="3"/>
      <c r="X164" s="3"/>
      <c r="Y164" s="3"/>
      <c r="Z164" s="14" t="str">
        <f t="shared" si="5"/>
        <v>Myrmica</v>
      </c>
    </row>
    <row r="165" spans="1:26" ht="14.25" customHeight="1" x14ac:dyDescent="0.2">
      <c r="A165">
        <v>520</v>
      </c>
      <c r="B165" s="4" t="s">
        <v>1492</v>
      </c>
      <c r="C165" s="3" t="s">
        <v>1425</v>
      </c>
      <c r="D165" s="3" t="s">
        <v>1493</v>
      </c>
      <c r="E165" s="3" t="s">
        <v>1494</v>
      </c>
      <c r="F165" s="3">
        <v>10</v>
      </c>
      <c r="G165" s="3"/>
      <c r="H165" s="3"/>
      <c r="I165" s="3"/>
      <c r="J165" s="3"/>
      <c r="K165" s="3" t="s">
        <v>49</v>
      </c>
      <c r="L165" s="3" t="s">
        <v>50</v>
      </c>
      <c r="M165" s="25" t="s">
        <v>51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14" t="str">
        <f t="shared" si="5"/>
        <v>Lasius</v>
      </c>
    </row>
    <row r="166" spans="1:26" ht="14.25" customHeight="1" x14ac:dyDescent="0.2">
      <c r="A166">
        <v>347</v>
      </c>
      <c r="B166" s="4" t="s">
        <v>1077</v>
      </c>
      <c r="C166" s="3" t="s">
        <v>892</v>
      </c>
      <c r="D166" s="3" t="s">
        <v>1075</v>
      </c>
      <c r="E166" s="3" t="s">
        <v>1078</v>
      </c>
      <c r="F166" s="3"/>
      <c r="G166" s="3"/>
      <c r="H166" s="3"/>
      <c r="I166" s="3"/>
      <c r="J166" s="3"/>
      <c r="K166" s="3" t="s">
        <v>138</v>
      </c>
      <c r="L166" s="43" t="s">
        <v>61</v>
      </c>
      <c r="M166" s="3" t="s">
        <v>163</v>
      </c>
      <c r="N166" s="3">
        <v>2019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14" t="str">
        <f t="shared" si="5"/>
        <v>Formica</v>
      </c>
    </row>
    <row r="167" spans="1:26" ht="14.25" customHeight="1" x14ac:dyDescent="0.2">
      <c r="A167">
        <v>783</v>
      </c>
      <c r="B167" s="4" t="s">
        <v>2684</v>
      </c>
      <c r="C167" s="3" t="s">
        <v>2649</v>
      </c>
      <c r="D167" s="3" t="s">
        <v>2685</v>
      </c>
      <c r="E167" s="3" t="s">
        <v>2686</v>
      </c>
      <c r="F167" s="3">
        <v>10</v>
      </c>
      <c r="G167" s="3"/>
      <c r="H167" s="3"/>
      <c r="I167" s="3"/>
      <c r="J167" s="3"/>
      <c r="K167" s="3"/>
      <c r="L167" s="3" t="s">
        <v>50</v>
      </c>
      <c r="M167" s="24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14">
        <f t="shared" si="5"/>
        <v>0</v>
      </c>
    </row>
    <row r="168" spans="1:26" ht="14.25" customHeight="1" x14ac:dyDescent="0.2">
      <c r="A168">
        <v>297</v>
      </c>
      <c r="B168" s="3" t="s">
        <v>960</v>
      </c>
      <c r="C168" s="3" t="s">
        <v>892</v>
      </c>
      <c r="D168" s="3" t="s">
        <v>956</v>
      </c>
      <c r="E168" s="3" t="s">
        <v>961</v>
      </c>
      <c r="F168" s="24"/>
      <c r="G168" s="24"/>
      <c r="H168" s="24"/>
      <c r="I168" s="24"/>
      <c r="J168" s="24"/>
      <c r="K168" s="24" t="s">
        <v>895</v>
      </c>
      <c r="L168" s="43" t="s">
        <v>61</v>
      </c>
      <c r="M168" s="24" t="s">
        <v>216</v>
      </c>
      <c r="N168" s="3"/>
      <c r="O168" s="3"/>
      <c r="P168" s="24"/>
      <c r="Q168" s="3"/>
      <c r="R168" s="3"/>
      <c r="S168" s="3"/>
      <c r="T168" s="3"/>
      <c r="U168" s="3"/>
      <c r="V168" s="3"/>
      <c r="W168" s="3"/>
      <c r="X168" s="3"/>
      <c r="Y168" s="3"/>
      <c r="Z168" s="14">
        <f t="shared" si="5"/>
        <v>0</v>
      </c>
    </row>
    <row r="169" spans="1:26" ht="14.25" customHeight="1" x14ac:dyDescent="0.2">
      <c r="A169">
        <v>312</v>
      </c>
      <c r="B169" s="4" t="s">
        <v>995</v>
      </c>
      <c r="C169" s="3" t="s">
        <v>892</v>
      </c>
      <c r="D169" s="3" t="s">
        <v>996</v>
      </c>
      <c r="E169" s="3" t="s">
        <v>997</v>
      </c>
      <c r="F169" s="3"/>
      <c r="G169" s="3"/>
      <c r="H169" s="3"/>
      <c r="I169" s="3"/>
      <c r="J169" s="3"/>
      <c r="K169" s="3" t="s">
        <v>138</v>
      </c>
      <c r="L169" s="3" t="s">
        <v>57</v>
      </c>
      <c r="M169" s="25" t="s">
        <v>77</v>
      </c>
      <c r="N169" s="3">
        <v>2019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14" t="str">
        <f t="shared" si="5"/>
        <v>Myrmica</v>
      </c>
    </row>
    <row r="170" spans="1:26" ht="14.25" customHeight="1" x14ac:dyDescent="0.2">
      <c r="A170">
        <v>789</v>
      </c>
      <c r="B170" s="3" t="s">
        <v>678</v>
      </c>
      <c r="C170" s="3" t="s">
        <v>2649</v>
      </c>
      <c r="D170" s="3" t="s">
        <v>2688</v>
      </c>
      <c r="E170" s="3" t="s">
        <v>2695</v>
      </c>
      <c r="F170" s="15">
        <v>15</v>
      </c>
      <c r="G170" s="15"/>
      <c r="H170" s="15"/>
      <c r="I170" s="15"/>
      <c r="J170" s="15"/>
      <c r="K170" s="15" t="s">
        <v>129</v>
      </c>
      <c r="L170" s="3" t="s">
        <v>57</v>
      </c>
      <c r="M170" s="48" t="s">
        <v>117</v>
      </c>
      <c r="N170" s="3">
        <v>2019</v>
      </c>
      <c r="O170" s="3"/>
      <c r="P170" s="14"/>
      <c r="Q170" s="3"/>
      <c r="R170" s="3"/>
      <c r="S170" s="3"/>
      <c r="T170" s="3"/>
      <c r="U170" s="3"/>
      <c r="V170" s="3"/>
      <c r="W170" s="3"/>
      <c r="X170" s="3"/>
      <c r="Y170" s="3"/>
      <c r="Z170" s="14" t="str">
        <f t="shared" si="5"/>
        <v>Myrmica</v>
      </c>
    </row>
    <row r="171" spans="1:26" ht="14.25" customHeight="1" x14ac:dyDescent="0.2">
      <c r="A171">
        <v>705</v>
      </c>
      <c r="B171" s="24" t="s">
        <v>2298</v>
      </c>
      <c r="C171" s="3" t="s">
        <v>2161</v>
      </c>
      <c r="D171" s="3" t="s">
        <v>2299</v>
      </c>
      <c r="E171" s="3" t="s">
        <v>2300</v>
      </c>
      <c r="F171" s="3"/>
      <c r="G171" s="3"/>
      <c r="H171" s="3"/>
      <c r="I171" s="3"/>
      <c r="J171" s="3"/>
      <c r="K171" s="3"/>
      <c r="L171" s="3" t="s">
        <v>73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14">
        <f t="shared" si="5"/>
        <v>0</v>
      </c>
    </row>
    <row r="172" spans="1:26" ht="14.25" customHeight="1" x14ac:dyDescent="0.2">
      <c r="A172">
        <v>167</v>
      </c>
      <c r="B172" s="24" t="s">
        <v>640</v>
      </c>
      <c r="C172" s="3" t="s">
        <v>631</v>
      </c>
      <c r="D172" s="3" t="s">
        <v>632</v>
      </c>
      <c r="E172" s="3" t="s">
        <v>641</v>
      </c>
      <c r="F172" s="24"/>
      <c r="G172" s="24"/>
      <c r="H172" s="24"/>
      <c r="I172" s="24"/>
      <c r="J172" s="24"/>
      <c r="K172" s="24"/>
      <c r="L172" s="3" t="s">
        <v>60</v>
      </c>
      <c r="M172" s="24"/>
      <c r="N172" s="3"/>
      <c r="O172" s="3"/>
      <c r="P172" s="24"/>
      <c r="Q172" s="3"/>
      <c r="R172" s="3"/>
      <c r="S172" s="3"/>
      <c r="T172" s="3"/>
      <c r="U172" s="3"/>
      <c r="V172" s="3"/>
      <c r="W172" s="3"/>
      <c r="X172" s="3"/>
      <c r="Y172" s="3"/>
      <c r="Z172" s="14">
        <f t="shared" si="5"/>
        <v>0</v>
      </c>
    </row>
    <row r="173" spans="1:26" ht="14.25" customHeight="1" x14ac:dyDescent="0.2">
      <c r="A173">
        <v>29</v>
      </c>
      <c r="B173" s="24" t="s">
        <v>199</v>
      </c>
      <c r="C173" s="3" t="s">
        <v>195</v>
      </c>
      <c r="D173" s="3" t="s">
        <v>196</v>
      </c>
      <c r="E173" s="3" t="s">
        <v>200</v>
      </c>
      <c r="F173" s="24"/>
      <c r="G173" s="24"/>
      <c r="H173" s="24"/>
      <c r="I173" s="24"/>
      <c r="J173" s="24"/>
      <c r="K173" s="24"/>
      <c r="L173" s="3" t="s">
        <v>60</v>
      </c>
      <c r="M173" s="24"/>
      <c r="N173" s="3"/>
      <c r="O173" s="3"/>
      <c r="P173" s="24"/>
      <c r="Q173" s="3"/>
      <c r="R173" s="3"/>
      <c r="S173" s="3"/>
      <c r="T173" s="3"/>
      <c r="U173" s="3"/>
      <c r="V173" s="3"/>
      <c r="W173" s="3"/>
      <c r="X173" s="3"/>
      <c r="Y173" s="3"/>
      <c r="Z173" s="14">
        <f t="shared" si="5"/>
        <v>0</v>
      </c>
    </row>
    <row r="174" spans="1:26" ht="14.25" customHeight="1" x14ac:dyDescent="0.2">
      <c r="A174">
        <v>1178</v>
      </c>
      <c r="B174" s="4" t="s">
        <v>3613</v>
      </c>
      <c r="C174" s="3" t="s">
        <v>3564</v>
      </c>
      <c r="D174" s="3" t="s">
        <v>3611</v>
      </c>
      <c r="E174" s="3" t="s">
        <v>3614</v>
      </c>
      <c r="F174" s="15">
        <v>8</v>
      </c>
      <c r="G174" s="15"/>
      <c r="H174" s="15"/>
      <c r="I174" s="15"/>
      <c r="J174" s="15"/>
      <c r="K174" s="15" t="s">
        <v>129</v>
      </c>
      <c r="L174" s="24" t="s">
        <v>57</v>
      </c>
      <c r="M174" s="48" t="s">
        <v>99</v>
      </c>
      <c r="N174" s="3">
        <v>2019</v>
      </c>
      <c r="O174" s="3"/>
      <c r="P174" s="14"/>
      <c r="Q174" s="3"/>
      <c r="R174" s="3"/>
      <c r="S174" s="3"/>
      <c r="T174" s="3"/>
      <c r="U174" s="3"/>
      <c r="V174" s="3"/>
      <c r="W174" s="3"/>
      <c r="X174" s="3"/>
      <c r="Y174" s="3"/>
      <c r="Z174" s="24"/>
    </row>
    <row r="175" spans="1:26" ht="14.25" customHeight="1" x14ac:dyDescent="0.2">
      <c r="A175">
        <v>186</v>
      </c>
      <c r="B175" s="24" t="s">
        <v>691</v>
      </c>
      <c r="C175" s="3" t="s">
        <v>631</v>
      </c>
      <c r="D175" s="3" t="s">
        <v>689</v>
      </c>
      <c r="E175" s="3" t="s">
        <v>692</v>
      </c>
      <c r="F175" s="15">
        <v>10</v>
      </c>
      <c r="G175" s="15"/>
      <c r="H175" s="15"/>
      <c r="I175" s="15"/>
      <c r="J175" s="15"/>
      <c r="K175" s="15" t="s">
        <v>129</v>
      </c>
      <c r="L175" s="24" t="s">
        <v>57</v>
      </c>
      <c r="M175" s="48" t="s">
        <v>117</v>
      </c>
      <c r="N175" s="3">
        <v>2019</v>
      </c>
      <c r="O175" s="3"/>
      <c r="P175" s="14"/>
      <c r="Q175" s="3"/>
      <c r="R175" s="3"/>
      <c r="S175" s="3"/>
      <c r="T175" s="3"/>
      <c r="U175" s="3"/>
      <c r="V175" s="3"/>
      <c r="W175" s="3"/>
      <c r="X175" s="3"/>
      <c r="Y175" s="3"/>
      <c r="Z175" s="14" t="str">
        <f t="shared" ref="Z175:Z206" si="6">IF(LEFT(M175,4)=LEFT(L175,4),L175,0)</f>
        <v>Myrmica</v>
      </c>
    </row>
    <row r="176" spans="1:26" ht="14.25" customHeight="1" x14ac:dyDescent="0.2">
      <c r="A176">
        <v>313</v>
      </c>
      <c r="B176" s="24" t="s">
        <v>998</v>
      </c>
      <c r="C176" s="3" t="s">
        <v>892</v>
      </c>
      <c r="D176" s="3" t="s">
        <v>996</v>
      </c>
      <c r="E176" s="3" t="s">
        <v>999</v>
      </c>
      <c r="F176" s="3"/>
      <c r="G176" s="3"/>
      <c r="H176" s="3"/>
      <c r="I176" s="3"/>
      <c r="J176" s="3"/>
      <c r="K176" s="3" t="s">
        <v>138</v>
      </c>
      <c r="L176" s="43" t="s">
        <v>61</v>
      </c>
      <c r="M176" s="13" t="s">
        <v>139</v>
      </c>
      <c r="N176" s="3">
        <v>2019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14" t="str">
        <f t="shared" si="6"/>
        <v>Formica</v>
      </c>
    </row>
    <row r="177" spans="1:26" ht="14.25" customHeight="1" x14ac:dyDescent="0.2">
      <c r="A177">
        <v>808</v>
      </c>
      <c r="B177" s="4" t="s">
        <v>1748</v>
      </c>
      <c r="C177" s="3" t="s">
        <v>2649</v>
      </c>
      <c r="D177" s="3" t="s">
        <v>2729</v>
      </c>
      <c r="E177" s="3" t="s">
        <v>2734</v>
      </c>
      <c r="F177" s="3">
        <v>20</v>
      </c>
      <c r="G177" s="3"/>
      <c r="H177" s="3"/>
      <c r="I177" s="3"/>
      <c r="J177" s="3"/>
      <c r="K177" s="3"/>
      <c r="L177" s="24" t="s">
        <v>50</v>
      </c>
      <c r="M177" s="24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14">
        <f t="shared" si="6"/>
        <v>0</v>
      </c>
    </row>
    <row r="178" spans="1:26" ht="14.25" customHeight="1" x14ac:dyDescent="0.2">
      <c r="A178">
        <v>977</v>
      </c>
      <c r="B178" s="24" t="s">
        <v>3158</v>
      </c>
      <c r="C178" s="3" t="s">
        <v>3153</v>
      </c>
      <c r="D178" s="3" t="s">
        <v>3159</v>
      </c>
      <c r="E178" s="3" t="s">
        <v>3160</v>
      </c>
      <c r="F178" s="24" t="s">
        <v>48</v>
      </c>
      <c r="G178" s="24"/>
      <c r="H178" s="24"/>
      <c r="I178" s="24"/>
      <c r="J178" s="24"/>
      <c r="K178" s="24" t="s">
        <v>49</v>
      </c>
      <c r="L178" s="3" t="s">
        <v>50</v>
      </c>
      <c r="M178" s="25" t="s">
        <v>51</v>
      </c>
      <c r="N178" s="3"/>
      <c r="O178" s="3"/>
      <c r="P178" s="24"/>
      <c r="Q178" s="3"/>
      <c r="R178" s="3"/>
      <c r="S178" s="3"/>
      <c r="T178" s="3"/>
      <c r="U178" s="3"/>
      <c r="V178" s="3"/>
      <c r="W178" s="3"/>
      <c r="X178" s="3"/>
      <c r="Y178" s="3"/>
      <c r="Z178" s="14" t="str">
        <f t="shared" si="6"/>
        <v>Lasius</v>
      </c>
    </row>
    <row r="179" spans="1:26" ht="14.25" customHeight="1" x14ac:dyDescent="0.2">
      <c r="A179">
        <v>323</v>
      </c>
      <c r="B179" s="4" t="s">
        <v>1020</v>
      </c>
      <c r="C179" s="3" t="s">
        <v>892</v>
      </c>
      <c r="D179" s="3" t="s">
        <v>1021</v>
      </c>
      <c r="E179" s="3" t="s">
        <v>1022</v>
      </c>
      <c r="F179" s="24"/>
      <c r="G179" s="24"/>
      <c r="H179" s="24"/>
      <c r="I179" s="24"/>
      <c r="J179" s="24"/>
      <c r="K179" s="24" t="s">
        <v>895</v>
      </c>
      <c r="L179" s="43" t="s">
        <v>61</v>
      </c>
      <c r="M179" s="24" t="s">
        <v>216</v>
      </c>
      <c r="N179" s="3"/>
      <c r="O179" s="3"/>
      <c r="P179" s="24"/>
      <c r="Q179" s="3"/>
      <c r="R179" s="3"/>
      <c r="S179" s="3"/>
      <c r="T179" s="3"/>
      <c r="U179" s="3"/>
      <c r="V179" s="3"/>
      <c r="W179" s="3"/>
      <c r="X179" s="3"/>
      <c r="Y179" s="3"/>
      <c r="Z179" s="14">
        <f t="shared" si="6"/>
        <v>0</v>
      </c>
    </row>
    <row r="180" spans="1:26" ht="14.25" customHeight="1" x14ac:dyDescent="0.2">
      <c r="A180">
        <v>1341</v>
      </c>
      <c r="B180" s="4" t="s">
        <v>3994</v>
      </c>
      <c r="C180" s="3" t="s">
        <v>3916</v>
      </c>
      <c r="D180" s="3" t="s">
        <v>3992</v>
      </c>
      <c r="E180" s="3" t="s">
        <v>4292</v>
      </c>
      <c r="F180" s="15">
        <v>2</v>
      </c>
      <c r="G180" s="15"/>
      <c r="H180" s="15"/>
      <c r="I180" s="15"/>
      <c r="J180" s="15"/>
      <c r="K180" s="15" t="s">
        <v>129</v>
      </c>
      <c r="L180" s="24" t="s">
        <v>57</v>
      </c>
      <c r="M180" s="48" t="s">
        <v>82</v>
      </c>
      <c r="N180" s="3">
        <v>2019</v>
      </c>
      <c r="O180" s="3"/>
      <c r="P180" s="14"/>
      <c r="Q180" s="3"/>
      <c r="R180" s="3"/>
      <c r="S180" s="3"/>
      <c r="T180" s="3"/>
      <c r="U180" s="3"/>
      <c r="V180" s="3"/>
      <c r="W180" s="3"/>
      <c r="X180" s="3"/>
      <c r="Y180" s="3"/>
      <c r="Z180" s="14" t="str">
        <f t="shared" si="6"/>
        <v>Myrmica</v>
      </c>
    </row>
    <row r="181" spans="1:26" ht="14.25" customHeight="1" x14ac:dyDescent="0.2">
      <c r="A181">
        <v>1342</v>
      </c>
      <c r="B181" s="24" t="s">
        <v>3995</v>
      </c>
      <c r="C181" s="3" t="s">
        <v>3916</v>
      </c>
      <c r="D181" s="3" t="s">
        <v>3992</v>
      </c>
      <c r="E181" s="3" t="s">
        <v>4288</v>
      </c>
      <c r="F181" s="3">
        <v>4</v>
      </c>
      <c r="G181" s="3">
        <v>1</v>
      </c>
      <c r="H181" s="3"/>
      <c r="I181" s="3"/>
      <c r="J181" s="3"/>
      <c r="K181" s="3"/>
      <c r="L181" s="24" t="s">
        <v>50</v>
      </c>
      <c r="M181" s="24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14">
        <f t="shared" si="6"/>
        <v>0</v>
      </c>
    </row>
    <row r="182" spans="1:26" ht="15.75" customHeight="1" x14ac:dyDescent="0.2">
      <c r="A182">
        <v>1167</v>
      </c>
      <c r="B182" s="4" t="s">
        <v>3584</v>
      </c>
      <c r="C182" s="3" t="s">
        <v>3564</v>
      </c>
      <c r="D182" s="3" t="s">
        <v>3582</v>
      </c>
      <c r="E182" s="3" t="s">
        <v>3585</v>
      </c>
      <c r="F182" s="3">
        <v>10</v>
      </c>
      <c r="G182" s="3"/>
      <c r="H182" s="3"/>
      <c r="I182" s="3"/>
      <c r="J182" s="3"/>
      <c r="K182" s="3" t="s">
        <v>49</v>
      </c>
      <c r="L182" s="24" t="s">
        <v>50</v>
      </c>
      <c r="M182" s="25" t="s">
        <v>51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14" t="str">
        <f t="shared" si="6"/>
        <v>Lasius</v>
      </c>
    </row>
    <row r="183" spans="1:26" ht="14.25" customHeight="1" x14ac:dyDescent="0.2">
      <c r="A183">
        <v>1224</v>
      </c>
      <c r="B183" s="4" t="s">
        <v>3695</v>
      </c>
      <c r="C183" s="3" t="s">
        <v>3687</v>
      </c>
      <c r="D183" s="3" t="s">
        <v>3696</v>
      </c>
      <c r="E183" s="3" t="s">
        <v>3697</v>
      </c>
      <c r="F183" s="24">
        <v>10</v>
      </c>
      <c r="G183" s="24"/>
      <c r="H183" s="24"/>
      <c r="I183" s="24"/>
      <c r="J183" s="24"/>
      <c r="K183" s="24" t="s">
        <v>138</v>
      </c>
      <c r="L183" s="43" t="s">
        <v>61</v>
      </c>
      <c r="M183" s="24" t="s">
        <v>163</v>
      </c>
      <c r="N183" s="3">
        <v>2019</v>
      </c>
      <c r="O183" s="3"/>
      <c r="P183" s="24"/>
      <c r="Q183" s="3"/>
      <c r="R183" s="3"/>
      <c r="S183" s="3"/>
      <c r="T183" s="3"/>
      <c r="U183" s="3"/>
      <c r="V183" s="3"/>
      <c r="W183" s="3"/>
      <c r="X183" s="3"/>
      <c r="Y183" s="3"/>
      <c r="Z183" s="14" t="str">
        <f t="shared" si="6"/>
        <v>Formica</v>
      </c>
    </row>
    <row r="184" spans="1:26" ht="14.25" customHeight="1" x14ac:dyDescent="0.2">
      <c r="A184">
        <v>777</v>
      </c>
      <c r="B184" s="4" t="s">
        <v>2672</v>
      </c>
      <c r="C184" s="3" t="s">
        <v>2649</v>
      </c>
      <c r="D184" s="3" t="s">
        <v>2650</v>
      </c>
      <c r="E184" s="3" t="s">
        <v>2673</v>
      </c>
      <c r="F184" s="3">
        <v>20</v>
      </c>
      <c r="G184" s="3"/>
      <c r="H184" s="3"/>
      <c r="I184" s="3"/>
      <c r="J184" s="3"/>
      <c r="K184" s="3"/>
      <c r="L184" s="24" t="s">
        <v>50</v>
      </c>
      <c r="M184" s="24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14">
        <f t="shared" si="6"/>
        <v>0</v>
      </c>
    </row>
    <row r="185" spans="1:26" ht="14.25" customHeight="1" x14ac:dyDescent="0.2">
      <c r="A185">
        <v>304</v>
      </c>
      <c r="B185" s="24" t="s">
        <v>976</v>
      </c>
      <c r="C185" s="3" t="s">
        <v>892</v>
      </c>
      <c r="D185" s="3" t="s">
        <v>968</v>
      </c>
      <c r="E185" s="3" t="s">
        <v>977</v>
      </c>
      <c r="F185" s="24"/>
      <c r="G185" s="24"/>
      <c r="H185" s="24"/>
      <c r="I185" s="24"/>
      <c r="J185" s="24"/>
      <c r="K185" s="24" t="s">
        <v>895</v>
      </c>
      <c r="L185" s="43" t="s">
        <v>61</v>
      </c>
      <c r="M185" s="24" t="s">
        <v>216</v>
      </c>
      <c r="N185" s="3"/>
      <c r="O185" s="3"/>
      <c r="P185" s="24"/>
      <c r="Q185" s="3"/>
      <c r="R185" s="3"/>
      <c r="S185" s="3"/>
      <c r="T185" s="3"/>
      <c r="U185" s="3"/>
      <c r="V185" s="3"/>
      <c r="W185" s="3"/>
      <c r="X185" s="3"/>
      <c r="Y185" s="3"/>
      <c r="Z185" s="14">
        <f t="shared" si="6"/>
        <v>0</v>
      </c>
    </row>
    <row r="186" spans="1:26" ht="14.25" customHeight="1" x14ac:dyDescent="0.2">
      <c r="A186">
        <v>205</v>
      </c>
      <c r="B186" s="3"/>
      <c r="C186" s="3" t="s">
        <v>631</v>
      </c>
      <c r="D186" s="3" t="s">
        <v>731</v>
      </c>
      <c r="E186" s="3" t="s">
        <v>735</v>
      </c>
      <c r="F186" s="24"/>
      <c r="G186" s="24"/>
      <c r="H186" s="24"/>
      <c r="I186" s="24"/>
      <c r="J186" s="24"/>
      <c r="K186" s="24"/>
      <c r="L186" s="3"/>
      <c r="M186" s="24"/>
      <c r="N186" s="3"/>
      <c r="O186" s="3"/>
      <c r="P186" s="24"/>
      <c r="Q186" s="3"/>
      <c r="R186" s="3"/>
      <c r="S186" s="3"/>
      <c r="T186" s="3"/>
      <c r="U186" s="3"/>
      <c r="V186" s="3"/>
      <c r="W186" s="3"/>
      <c r="X186" s="3"/>
      <c r="Y186" s="3"/>
      <c r="Z186" s="14">
        <f t="shared" si="6"/>
        <v>0</v>
      </c>
    </row>
    <row r="187" spans="1:26" ht="14.25" customHeight="1" x14ac:dyDescent="0.2">
      <c r="A187">
        <v>853</v>
      </c>
      <c r="B187" s="24" t="s">
        <v>2841</v>
      </c>
      <c r="C187" s="3" t="s">
        <v>2842</v>
      </c>
      <c r="D187" s="3" t="s">
        <v>2843</v>
      </c>
      <c r="E187" s="3" t="s">
        <v>2844</v>
      </c>
      <c r="F187" s="24"/>
      <c r="G187" s="24"/>
      <c r="H187" s="24"/>
      <c r="I187" s="24"/>
      <c r="J187" s="24"/>
      <c r="K187" s="24"/>
      <c r="L187" s="24" t="s">
        <v>60</v>
      </c>
      <c r="M187" s="24"/>
      <c r="N187" s="3"/>
      <c r="O187" s="3"/>
      <c r="P187" s="24"/>
      <c r="Q187" s="3"/>
      <c r="R187" s="3"/>
      <c r="S187" s="3"/>
      <c r="T187" s="3"/>
      <c r="U187" s="3"/>
      <c r="V187" s="3"/>
      <c r="W187" s="3"/>
      <c r="X187" s="3"/>
      <c r="Y187" s="3"/>
      <c r="Z187" s="14">
        <f t="shared" si="6"/>
        <v>0</v>
      </c>
    </row>
    <row r="188" spans="1:26" ht="14.25" customHeight="1" x14ac:dyDescent="0.2">
      <c r="A188">
        <v>778</v>
      </c>
      <c r="B188" s="4" t="s">
        <v>2674</v>
      </c>
      <c r="C188" s="3" t="s">
        <v>2649</v>
      </c>
      <c r="D188" s="3" t="s">
        <v>2650</v>
      </c>
      <c r="E188" s="3" t="s">
        <v>2675</v>
      </c>
      <c r="F188" s="24">
        <v>20</v>
      </c>
      <c r="G188" s="24"/>
      <c r="H188" s="24"/>
      <c r="I188" s="24"/>
      <c r="J188" s="24"/>
      <c r="K188" s="24"/>
      <c r="L188" s="3" t="s">
        <v>50</v>
      </c>
      <c r="M188" s="24"/>
      <c r="N188" s="3"/>
      <c r="O188" s="3"/>
      <c r="P188" s="24"/>
      <c r="Q188" s="3"/>
      <c r="R188" s="3"/>
      <c r="S188" s="3"/>
      <c r="T188" s="3"/>
      <c r="U188" s="3"/>
      <c r="V188" s="3"/>
      <c r="W188" s="3"/>
      <c r="X188" s="3"/>
      <c r="Y188" s="3"/>
      <c r="Z188" s="14">
        <f t="shared" si="6"/>
        <v>0</v>
      </c>
    </row>
    <row r="189" spans="1:26" ht="14.25" customHeight="1" x14ac:dyDescent="0.2">
      <c r="A189">
        <v>345</v>
      </c>
      <c r="B189" s="24" t="s">
        <v>1072</v>
      </c>
      <c r="C189" s="3" t="s">
        <v>892</v>
      </c>
      <c r="D189" s="3" t="s">
        <v>1062</v>
      </c>
      <c r="E189" s="3" t="s">
        <v>1073</v>
      </c>
      <c r="F189" s="3"/>
      <c r="G189" s="3"/>
      <c r="H189" s="3"/>
      <c r="I189" s="3"/>
      <c r="J189" s="3"/>
      <c r="K189" s="3"/>
      <c r="L189" s="24" t="s">
        <v>96</v>
      </c>
      <c r="M189" s="24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14">
        <f t="shared" si="6"/>
        <v>0</v>
      </c>
    </row>
    <row r="190" spans="1:26" ht="14.25" customHeight="1" x14ac:dyDescent="0.2">
      <c r="A190">
        <v>270</v>
      </c>
      <c r="B190" s="4" t="s">
        <v>900</v>
      </c>
      <c r="C190" s="3" t="s">
        <v>892</v>
      </c>
      <c r="D190" s="3" t="s">
        <v>893</v>
      </c>
      <c r="E190" s="3" t="s">
        <v>901</v>
      </c>
      <c r="F190" s="3"/>
      <c r="G190" s="3"/>
      <c r="H190" s="3"/>
      <c r="I190" s="3"/>
      <c r="J190" s="3"/>
      <c r="K190" s="3" t="s">
        <v>895</v>
      </c>
      <c r="L190" s="43" t="s">
        <v>61</v>
      </c>
      <c r="M190" s="3" t="s">
        <v>216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14">
        <f t="shared" si="6"/>
        <v>0</v>
      </c>
    </row>
    <row r="191" spans="1:26" ht="14.25" customHeight="1" x14ac:dyDescent="0.2">
      <c r="A191">
        <v>779</v>
      </c>
      <c r="B191" s="4" t="s">
        <v>2676</v>
      </c>
      <c r="C191" s="3" t="s">
        <v>2649</v>
      </c>
      <c r="D191" s="3" t="s">
        <v>2650</v>
      </c>
      <c r="E191" s="3" t="s">
        <v>2677</v>
      </c>
      <c r="F191" s="24">
        <v>10</v>
      </c>
      <c r="G191" s="24"/>
      <c r="H191" s="24"/>
      <c r="I191" s="24"/>
      <c r="J191" s="24"/>
      <c r="K191" s="24" t="s">
        <v>49</v>
      </c>
      <c r="L191" s="24" t="s">
        <v>50</v>
      </c>
      <c r="M191" s="25" t="s">
        <v>51</v>
      </c>
      <c r="N191" s="3"/>
      <c r="O191" s="3"/>
      <c r="P191" s="24"/>
      <c r="Q191" s="3"/>
      <c r="R191" s="3"/>
      <c r="S191" s="3"/>
      <c r="T191" s="3"/>
      <c r="U191" s="3"/>
      <c r="V191" s="3"/>
      <c r="W191" s="3"/>
      <c r="X191" s="3"/>
      <c r="Y191" s="3"/>
      <c r="Z191" s="14" t="str">
        <f t="shared" si="6"/>
        <v>Lasius</v>
      </c>
    </row>
    <row r="192" spans="1:26" ht="14.25" customHeight="1" x14ac:dyDescent="0.2">
      <c r="A192">
        <v>336</v>
      </c>
      <c r="B192" s="4" t="s">
        <v>1052</v>
      </c>
      <c r="C192" s="3" t="s">
        <v>892</v>
      </c>
      <c r="D192" s="3" t="s">
        <v>1050</v>
      </c>
      <c r="E192" s="3" t="s">
        <v>1053</v>
      </c>
      <c r="F192" s="24"/>
      <c r="G192" s="24"/>
      <c r="H192" s="24"/>
      <c r="I192" s="24"/>
      <c r="J192" s="24"/>
      <c r="K192" s="24" t="s">
        <v>138</v>
      </c>
      <c r="L192" s="24" t="s">
        <v>45</v>
      </c>
      <c r="M192" s="48" t="s">
        <v>186</v>
      </c>
      <c r="N192" s="3">
        <v>2019</v>
      </c>
      <c r="O192" s="3"/>
      <c r="P192" s="24"/>
      <c r="Q192" s="3"/>
      <c r="R192" s="3"/>
      <c r="S192" s="3"/>
      <c r="T192" s="3"/>
      <c r="U192" s="3"/>
      <c r="V192" s="3"/>
      <c r="W192" s="3"/>
      <c r="X192" s="3"/>
      <c r="Y192" s="3"/>
      <c r="Z192" s="14" t="str">
        <f t="shared" si="6"/>
        <v>Leptothorax</v>
      </c>
    </row>
    <row r="193" spans="1:26" ht="14.25" customHeight="1" x14ac:dyDescent="0.2">
      <c r="A193">
        <v>799</v>
      </c>
      <c r="B193" s="4" t="s">
        <v>2716</v>
      </c>
      <c r="C193" s="3" t="s">
        <v>2649</v>
      </c>
      <c r="D193" s="3" t="s">
        <v>2702</v>
      </c>
      <c r="E193" s="3" t="s">
        <v>2717</v>
      </c>
      <c r="F193" s="3">
        <v>10</v>
      </c>
      <c r="G193" s="3"/>
      <c r="H193" s="3"/>
      <c r="I193" s="3"/>
      <c r="J193" s="3"/>
      <c r="K193" s="3"/>
      <c r="L193" s="24" t="s">
        <v>78</v>
      </c>
      <c r="M193" s="24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14">
        <f t="shared" si="6"/>
        <v>0</v>
      </c>
    </row>
    <row r="194" spans="1:26" ht="14.25" customHeight="1" x14ac:dyDescent="0.2">
      <c r="A194">
        <v>813</v>
      </c>
      <c r="B194" s="24" t="s">
        <v>2746</v>
      </c>
      <c r="C194" s="3" t="s">
        <v>2649</v>
      </c>
      <c r="D194" s="3" t="s">
        <v>2747</v>
      </c>
      <c r="E194" s="3" t="s">
        <v>2748</v>
      </c>
      <c r="F194" s="15">
        <v>1</v>
      </c>
      <c r="G194" s="15"/>
      <c r="H194" s="15"/>
      <c r="I194" s="15"/>
      <c r="J194" s="15"/>
      <c r="K194" s="15" t="s">
        <v>129</v>
      </c>
      <c r="L194" s="3" t="s">
        <v>57</v>
      </c>
      <c r="M194" s="48" t="s">
        <v>99</v>
      </c>
      <c r="N194" s="3">
        <v>2019</v>
      </c>
      <c r="O194" s="3"/>
      <c r="P194" s="14"/>
      <c r="Q194" s="3"/>
      <c r="R194" s="3"/>
      <c r="S194" s="3"/>
      <c r="T194" s="3"/>
      <c r="U194" s="3"/>
      <c r="V194" s="3"/>
      <c r="W194" s="3"/>
      <c r="X194" s="3"/>
      <c r="Y194" s="3"/>
      <c r="Z194" s="14" t="str">
        <f t="shared" si="6"/>
        <v>Myrmica</v>
      </c>
    </row>
    <row r="195" spans="1:26" ht="14.25" customHeight="1" x14ac:dyDescent="0.2">
      <c r="A195">
        <v>271</v>
      </c>
      <c r="B195" s="4" t="s">
        <v>902</v>
      </c>
      <c r="C195" s="3" t="s">
        <v>892</v>
      </c>
      <c r="D195" s="3" t="s">
        <v>893</v>
      </c>
      <c r="E195" s="3" t="s">
        <v>903</v>
      </c>
      <c r="F195" s="3"/>
      <c r="G195" s="3"/>
      <c r="H195" s="3"/>
      <c r="I195" s="3"/>
      <c r="J195" s="3"/>
      <c r="K195" s="3" t="s">
        <v>138</v>
      </c>
      <c r="L195" s="43" t="s">
        <v>61</v>
      </c>
      <c r="M195" s="3" t="s">
        <v>163</v>
      </c>
      <c r="N195" s="3">
        <v>2019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14" t="str">
        <f t="shared" si="6"/>
        <v>Formica</v>
      </c>
    </row>
    <row r="196" spans="1:26" ht="14.25" customHeight="1" x14ac:dyDescent="0.2">
      <c r="A196">
        <v>338</v>
      </c>
      <c r="B196" s="3" t="s">
        <v>1057</v>
      </c>
      <c r="C196" s="3" t="s">
        <v>892</v>
      </c>
      <c r="D196" s="3" t="s">
        <v>1055</v>
      </c>
      <c r="E196" s="3" t="s">
        <v>1058</v>
      </c>
      <c r="F196" s="3"/>
      <c r="G196" s="3"/>
      <c r="H196" s="3"/>
      <c r="I196" s="3"/>
      <c r="J196" s="3"/>
      <c r="K196" s="3" t="s">
        <v>138</v>
      </c>
      <c r="L196" s="3" t="s">
        <v>57</v>
      </c>
      <c r="M196" s="25" t="s">
        <v>99</v>
      </c>
      <c r="N196" s="3">
        <v>2019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14" t="str">
        <f t="shared" si="6"/>
        <v>Myrmica</v>
      </c>
    </row>
    <row r="197" spans="1:26" ht="14.25" customHeight="1" x14ac:dyDescent="0.2">
      <c r="A197">
        <v>327</v>
      </c>
      <c r="B197" s="3" t="s">
        <v>1030</v>
      </c>
      <c r="C197" s="3" t="s">
        <v>892</v>
      </c>
      <c r="D197" s="3" t="s">
        <v>1028</v>
      </c>
      <c r="E197" s="3" t="s">
        <v>1031</v>
      </c>
      <c r="F197" s="24"/>
      <c r="G197" s="24"/>
      <c r="H197" s="24"/>
      <c r="I197" s="24"/>
      <c r="J197" s="24"/>
      <c r="K197" s="24" t="s">
        <v>138</v>
      </c>
      <c r="L197" s="24" t="s">
        <v>57</v>
      </c>
      <c r="M197" s="25" t="s">
        <v>117</v>
      </c>
      <c r="N197" s="3">
        <v>2019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14" t="str">
        <f t="shared" si="6"/>
        <v>Myrmica</v>
      </c>
    </row>
    <row r="198" spans="1:26" ht="14.25" customHeight="1" x14ac:dyDescent="0.2">
      <c r="A198">
        <v>168</v>
      </c>
      <c r="B198" s="3" t="s">
        <v>642</v>
      </c>
      <c r="C198" s="3" t="s">
        <v>631</v>
      </c>
      <c r="D198" s="3" t="s">
        <v>632</v>
      </c>
      <c r="E198" s="3" t="s">
        <v>643</v>
      </c>
      <c r="F198" s="3"/>
      <c r="G198" s="3"/>
      <c r="H198" s="3"/>
      <c r="I198" s="3"/>
      <c r="J198" s="3"/>
      <c r="K198" s="3"/>
      <c r="L198" s="24" t="s">
        <v>60</v>
      </c>
      <c r="M198" s="24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14">
        <f t="shared" si="6"/>
        <v>0</v>
      </c>
    </row>
    <row r="199" spans="1:26" ht="14.25" customHeight="1" x14ac:dyDescent="0.2">
      <c r="A199">
        <v>1290</v>
      </c>
      <c r="B199" s="24" t="s">
        <v>3868</v>
      </c>
      <c r="C199" s="3" t="s">
        <v>3865</v>
      </c>
      <c r="D199" s="3" t="s">
        <v>3866</v>
      </c>
      <c r="E199" s="3" t="s">
        <v>3869</v>
      </c>
      <c r="F199" s="3">
        <v>10</v>
      </c>
      <c r="G199" s="3"/>
      <c r="H199" s="3"/>
      <c r="I199" s="3"/>
      <c r="J199" s="3"/>
      <c r="K199" s="3" t="s">
        <v>49</v>
      </c>
      <c r="L199" s="24" t="s">
        <v>50</v>
      </c>
      <c r="M199" s="25" t="s">
        <v>51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14" t="str">
        <f t="shared" si="6"/>
        <v>Lasius</v>
      </c>
    </row>
    <row r="200" spans="1:26" ht="14.25" customHeight="1" x14ac:dyDescent="0.2">
      <c r="A200">
        <v>810</v>
      </c>
      <c r="B200" s="3" t="s">
        <v>2738</v>
      </c>
      <c r="C200" s="3" t="s">
        <v>2649</v>
      </c>
      <c r="D200" s="3" t="s">
        <v>2739</v>
      </c>
      <c r="E200" s="3" t="s">
        <v>2740</v>
      </c>
      <c r="F200" s="15">
        <v>6</v>
      </c>
      <c r="G200" s="15"/>
      <c r="H200" s="15"/>
      <c r="I200" s="15">
        <v>1</v>
      </c>
      <c r="J200" s="15"/>
      <c r="K200" s="15" t="s">
        <v>129</v>
      </c>
      <c r="L200" s="24" t="s">
        <v>57</v>
      </c>
      <c r="M200" s="48" t="s">
        <v>99</v>
      </c>
      <c r="N200" s="3">
        <v>2019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14" t="str">
        <f t="shared" si="6"/>
        <v>Myrmica</v>
      </c>
    </row>
    <row r="201" spans="1:26" ht="14.25" customHeight="1" x14ac:dyDescent="0.2">
      <c r="A201">
        <v>521</v>
      </c>
      <c r="B201" s="24" t="s">
        <v>1495</v>
      </c>
      <c r="C201" s="3" t="s">
        <v>1425</v>
      </c>
      <c r="D201" s="3" t="s">
        <v>1493</v>
      </c>
      <c r="E201" s="3" t="s">
        <v>1496</v>
      </c>
      <c r="F201" s="24">
        <v>10</v>
      </c>
      <c r="G201" s="24"/>
      <c r="H201" s="24"/>
      <c r="I201" s="24"/>
      <c r="J201" s="24"/>
      <c r="K201" s="24" t="s">
        <v>49</v>
      </c>
      <c r="L201" s="3" t="s">
        <v>50</v>
      </c>
      <c r="M201" s="25" t="s">
        <v>51</v>
      </c>
      <c r="N201" s="3"/>
      <c r="O201" s="3"/>
      <c r="P201" s="24"/>
      <c r="Q201" s="3"/>
      <c r="R201" s="3"/>
      <c r="S201" s="3"/>
      <c r="T201" s="3"/>
      <c r="U201" s="3"/>
      <c r="V201" s="3"/>
      <c r="W201" s="3"/>
      <c r="X201" s="3"/>
      <c r="Y201" s="3"/>
      <c r="Z201" s="14" t="str">
        <f t="shared" si="6"/>
        <v>Lasius</v>
      </c>
    </row>
    <row r="202" spans="1:26" ht="14.25" customHeight="1" x14ac:dyDescent="0.2">
      <c r="A202">
        <v>206</v>
      </c>
      <c r="B202" s="4" t="s">
        <v>736</v>
      </c>
      <c r="C202" s="3" t="s">
        <v>631</v>
      </c>
      <c r="D202" s="3" t="s">
        <v>731</v>
      </c>
      <c r="E202" s="3" t="s">
        <v>737</v>
      </c>
      <c r="F202" s="24"/>
      <c r="G202" s="24"/>
      <c r="H202" s="24"/>
      <c r="I202" s="24"/>
      <c r="J202" s="24"/>
      <c r="K202" s="24"/>
      <c r="L202" s="3" t="s">
        <v>60</v>
      </c>
      <c r="M202" s="24"/>
      <c r="N202" s="24"/>
      <c r="O202" s="3"/>
      <c r="P202" s="24"/>
      <c r="Q202" s="3"/>
      <c r="R202" s="3"/>
      <c r="S202" s="3"/>
      <c r="T202" s="3"/>
      <c r="U202" s="3"/>
      <c r="V202" s="3"/>
      <c r="W202" s="3"/>
      <c r="X202" s="3"/>
      <c r="Y202" s="3"/>
      <c r="Z202" s="14">
        <f t="shared" si="6"/>
        <v>0</v>
      </c>
    </row>
    <row r="203" spans="1:26" ht="14.25" customHeight="1" x14ac:dyDescent="0.2">
      <c r="A203">
        <v>1168</v>
      </c>
      <c r="B203" s="24" t="s">
        <v>3586</v>
      </c>
      <c r="C203" s="3" t="s">
        <v>3564</v>
      </c>
      <c r="D203" s="3" t="s">
        <v>3582</v>
      </c>
      <c r="E203" s="3" t="s">
        <v>3587</v>
      </c>
      <c r="F203" s="3">
        <v>10</v>
      </c>
      <c r="G203" s="3"/>
      <c r="H203" s="3"/>
      <c r="I203" s="3"/>
      <c r="J203" s="3"/>
      <c r="K203" s="3" t="s">
        <v>138</v>
      </c>
      <c r="L203" s="43" t="s">
        <v>61</v>
      </c>
      <c r="M203" s="25" t="s">
        <v>225</v>
      </c>
      <c r="N203" s="3">
        <v>2019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14" t="str">
        <f t="shared" si="6"/>
        <v>Formica</v>
      </c>
    </row>
    <row r="204" spans="1:26" ht="14.25" customHeight="1" x14ac:dyDescent="0.2">
      <c r="A204">
        <v>288</v>
      </c>
      <c r="B204" s="4" t="s">
        <v>938</v>
      </c>
      <c r="C204" s="3" t="s">
        <v>892</v>
      </c>
      <c r="D204" s="3" t="s">
        <v>939</v>
      </c>
      <c r="E204" s="3" t="s">
        <v>940</v>
      </c>
      <c r="F204" s="3"/>
      <c r="G204" s="3"/>
      <c r="H204" s="3"/>
      <c r="I204" s="3"/>
      <c r="J204" s="3"/>
      <c r="K204" s="3" t="s">
        <v>138</v>
      </c>
      <c r="L204" s="3" t="s">
        <v>57</v>
      </c>
      <c r="M204" s="25" t="s">
        <v>107</v>
      </c>
      <c r="N204" s="3">
        <v>2019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14" t="str">
        <f t="shared" si="6"/>
        <v>Myrmica</v>
      </c>
    </row>
    <row r="205" spans="1:26" ht="14.25" customHeight="1" x14ac:dyDescent="0.2">
      <c r="A205">
        <v>811</v>
      </c>
      <c r="B205" s="24" t="s">
        <v>2741</v>
      </c>
      <c r="C205" s="3" t="s">
        <v>2649</v>
      </c>
      <c r="D205" s="3" t="s">
        <v>2742</v>
      </c>
      <c r="E205" s="3" t="s">
        <v>2743</v>
      </c>
      <c r="F205" s="15">
        <v>10</v>
      </c>
      <c r="G205" s="15"/>
      <c r="H205" s="15"/>
      <c r="I205" s="15"/>
      <c r="J205" s="15"/>
      <c r="K205" s="15" t="s">
        <v>129</v>
      </c>
      <c r="L205" s="3" t="s">
        <v>57</v>
      </c>
      <c r="M205" s="48" t="s">
        <v>99</v>
      </c>
      <c r="N205" s="3">
        <v>2019</v>
      </c>
      <c r="O205" s="3"/>
      <c r="P205" s="14"/>
      <c r="Q205" s="3"/>
      <c r="R205" s="3"/>
      <c r="S205" s="3"/>
      <c r="T205" s="3"/>
      <c r="U205" s="3"/>
      <c r="V205" s="3"/>
      <c r="W205" s="3"/>
      <c r="X205" s="3"/>
      <c r="Y205" s="3"/>
      <c r="Z205" s="14" t="str">
        <f t="shared" si="6"/>
        <v>Myrmica</v>
      </c>
    </row>
    <row r="206" spans="1:26" ht="14.25" customHeight="1" x14ac:dyDescent="0.2">
      <c r="A206">
        <v>207</v>
      </c>
      <c r="B206" s="4" t="s">
        <v>738</v>
      </c>
      <c r="C206" s="3" t="s">
        <v>631</v>
      </c>
      <c r="D206" s="3" t="s">
        <v>731</v>
      </c>
      <c r="E206" s="3" t="s">
        <v>739</v>
      </c>
      <c r="F206" s="3"/>
      <c r="G206" s="3"/>
      <c r="H206" s="3"/>
      <c r="I206" s="3"/>
      <c r="J206" s="3"/>
      <c r="K206" s="3"/>
      <c r="L206" s="24" t="s">
        <v>60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14">
        <f t="shared" si="6"/>
        <v>0</v>
      </c>
    </row>
    <row r="207" spans="1:26" ht="14.25" customHeight="1" x14ac:dyDescent="0.2">
      <c r="A207">
        <v>322</v>
      </c>
      <c r="B207" s="24" t="s">
        <v>1017</v>
      </c>
      <c r="C207" s="3" t="s">
        <v>892</v>
      </c>
      <c r="D207" s="3" t="s">
        <v>1018</v>
      </c>
      <c r="E207" s="3" t="s">
        <v>1019</v>
      </c>
      <c r="F207" s="3"/>
      <c r="G207" s="3"/>
      <c r="H207" s="3"/>
      <c r="I207" s="3"/>
      <c r="J207" s="3"/>
      <c r="K207" s="3" t="s">
        <v>138</v>
      </c>
      <c r="L207" s="24" t="s">
        <v>57</v>
      </c>
      <c r="M207" s="25" t="s">
        <v>99</v>
      </c>
      <c r="N207" s="3">
        <v>2019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14" t="str">
        <f t="shared" ref="Z207:Z238" si="7">IF(LEFT(M207,4)=LEFT(L207,4),L207,0)</f>
        <v>Myrmica</v>
      </c>
    </row>
    <row r="208" spans="1:26" ht="14.25" customHeight="1" x14ac:dyDescent="0.2">
      <c r="A208">
        <v>334</v>
      </c>
      <c r="B208" s="24" t="s">
        <v>1046</v>
      </c>
      <c r="C208" s="3" t="s">
        <v>892</v>
      </c>
      <c r="D208" s="3" t="s">
        <v>1047</v>
      </c>
      <c r="E208" s="3" t="s">
        <v>1048</v>
      </c>
      <c r="F208" s="24"/>
      <c r="G208" s="24"/>
      <c r="H208" s="24"/>
      <c r="I208" s="24"/>
      <c r="J208" s="24"/>
      <c r="K208" s="24" t="s">
        <v>138</v>
      </c>
      <c r="L208" s="3" t="s">
        <v>57</v>
      </c>
      <c r="M208" s="25" t="s">
        <v>107</v>
      </c>
      <c r="N208" s="3">
        <v>2019</v>
      </c>
      <c r="O208" s="3"/>
      <c r="P208" s="24"/>
      <c r="Q208" s="3"/>
      <c r="R208" s="3"/>
      <c r="S208" s="3"/>
      <c r="T208" s="3"/>
      <c r="U208" s="3"/>
      <c r="V208" s="3"/>
      <c r="W208" s="3"/>
      <c r="X208" s="3"/>
      <c r="Y208" s="3"/>
      <c r="Z208" s="14" t="str">
        <f t="shared" si="7"/>
        <v>Myrmica</v>
      </c>
    </row>
    <row r="209" spans="1:26" ht="14.25" customHeight="1" x14ac:dyDescent="0.2">
      <c r="A209">
        <v>272</v>
      </c>
      <c r="B209" s="3" t="s">
        <v>904</v>
      </c>
      <c r="C209" s="3" t="s">
        <v>892</v>
      </c>
      <c r="D209" s="3" t="s">
        <v>893</v>
      </c>
      <c r="E209" s="3" t="s">
        <v>905</v>
      </c>
      <c r="F209" s="3"/>
      <c r="G209" s="3"/>
      <c r="H209" s="3"/>
      <c r="I209" s="3"/>
      <c r="J209" s="3"/>
      <c r="K209" s="3" t="s">
        <v>895</v>
      </c>
      <c r="L209" s="43" t="s">
        <v>61</v>
      </c>
      <c r="M209" s="24" t="s">
        <v>216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14">
        <f t="shared" si="7"/>
        <v>0</v>
      </c>
    </row>
    <row r="210" spans="1:26" ht="14.25" customHeight="1" x14ac:dyDescent="0.2">
      <c r="A210">
        <v>190</v>
      </c>
      <c r="B210" s="24" t="s">
        <v>702</v>
      </c>
      <c r="C210" s="3" t="s">
        <v>631</v>
      </c>
      <c r="D210" s="3" t="s">
        <v>703</v>
      </c>
      <c r="E210" s="3" t="s">
        <v>704</v>
      </c>
      <c r="F210" s="3"/>
      <c r="G210" s="3"/>
      <c r="H210" s="3"/>
      <c r="I210" s="3"/>
      <c r="J210" s="3"/>
      <c r="K210" s="3" t="s">
        <v>138</v>
      </c>
      <c r="L210" s="43" t="s">
        <v>61</v>
      </c>
      <c r="M210" s="25" t="s">
        <v>215</v>
      </c>
      <c r="N210" s="3">
        <v>2019</v>
      </c>
      <c r="O210" s="3"/>
      <c r="P210" s="3"/>
      <c r="Q210" s="3" t="s">
        <v>698</v>
      </c>
      <c r="R210" s="3"/>
      <c r="S210" s="3"/>
      <c r="T210" s="3"/>
      <c r="U210" s="3"/>
      <c r="V210" s="3"/>
      <c r="W210" s="3"/>
      <c r="X210" s="3"/>
      <c r="Y210" s="3"/>
      <c r="Z210" s="14" t="str">
        <f t="shared" si="7"/>
        <v>Formica</v>
      </c>
    </row>
    <row r="211" spans="1:26" ht="14.25" customHeight="1" x14ac:dyDescent="0.2">
      <c r="A211">
        <v>1173</v>
      </c>
      <c r="B211" s="4" t="s">
        <v>3599</v>
      </c>
      <c r="C211" s="3" t="s">
        <v>3564</v>
      </c>
      <c r="D211" s="3" t="s">
        <v>3600</v>
      </c>
      <c r="E211" s="3" t="s">
        <v>3601</v>
      </c>
      <c r="F211" s="15">
        <v>8</v>
      </c>
      <c r="G211" s="15"/>
      <c r="H211" s="15"/>
      <c r="I211" s="15"/>
      <c r="J211" s="15"/>
      <c r="K211" s="15" t="s">
        <v>129</v>
      </c>
      <c r="L211" s="3" t="s">
        <v>57</v>
      </c>
      <c r="M211" s="48" t="s">
        <v>99</v>
      </c>
      <c r="N211" s="3">
        <v>2019</v>
      </c>
      <c r="O211" s="3"/>
      <c r="P211" s="14"/>
      <c r="Q211" s="3"/>
      <c r="R211" s="3"/>
      <c r="S211" s="3"/>
      <c r="T211" s="3"/>
      <c r="U211" s="3"/>
      <c r="V211" s="3"/>
      <c r="W211" s="3"/>
      <c r="X211" s="3"/>
      <c r="Y211" s="3"/>
      <c r="Z211" s="14" t="str">
        <f t="shared" si="7"/>
        <v>Myrmica</v>
      </c>
    </row>
    <row r="212" spans="1:26" ht="14.25" customHeight="1" x14ac:dyDescent="0.2">
      <c r="A212">
        <v>289</v>
      </c>
      <c r="B212" s="24" t="s">
        <v>941</v>
      </c>
      <c r="C212" s="3" t="s">
        <v>892</v>
      </c>
      <c r="D212" s="3" t="s">
        <v>939</v>
      </c>
      <c r="E212" s="3" t="s">
        <v>942</v>
      </c>
      <c r="F212" s="3"/>
      <c r="G212" s="3"/>
      <c r="H212" s="3"/>
      <c r="I212" s="3"/>
      <c r="J212" s="3"/>
      <c r="K212" s="3" t="s">
        <v>138</v>
      </c>
      <c r="L212" s="43" t="s">
        <v>61</v>
      </c>
      <c r="M212" s="25" t="s">
        <v>139</v>
      </c>
      <c r="N212" s="3">
        <v>2019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14" t="str">
        <f t="shared" si="7"/>
        <v>Formica</v>
      </c>
    </row>
    <row r="213" spans="1:26" ht="14.25" customHeight="1" x14ac:dyDescent="0.2">
      <c r="A213">
        <v>812</v>
      </c>
      <c r="B213" s="4" t="s">
        <v>2744</v>
      </c>
      <c r="C213" s="3" t="s">
        <v>2649</v>
      </c>
      <c r="D213" s="3" t="s">
        <v>2742</v>
      </c>
      <c r="E213" s="3" t="s">
        <v>2745</v>
      </c>
      <c r="F213" s="3">
        <v>15</v>
      </c>
      <c r="G213" s="3"/>
      <c r="H213" s="3"/>
      <c r="I213" s="3"/>
      <c r="J213" s="3"/>
      <c r="K213" s="3"/>
      <c r="L213" s="24" t="s">
        <v>50</v>
      </c>
      <c r="M213" s="24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14">
        <f t="shared" si="7"/>
        <v>0</v>
      </c>
    </row>
    <row r="214" spans="1:26" ht="14.25" customHeight="1" x14ac:dyDescent="0.2">
      <c r="A214">
        <v>1235</v>
      </c>
      <c r="B214" s="24" t="s">
        <v>3723</v>
      </c>
      <c r="C214" s="3" t="s">
        <v>3687</v>
      </c>
      <c r="D214" s="3" t="s">
        <v>3721</v>
      </c>
      <c r="E214" s="3" t="s">
        <v>3724</v>
      </c>
      <c r="F214" s="15">
        <v>10</v>
      </c>
      <c r="G214" s="15"/>
      <c r="H214" s="15"/>
      <c r="I214" s="15"/>
      <c r="J214" s="15"/>
      <c r="K214" s="15" t="s">
        <v>129</v>
      </c>
      <c r="L214" s="3" t="s">
        <v>57</v>
      </c>
      <c r="M214" s="48" t="s">
        <v>99</v>
      </c>
      <c r="N214" s="3">
        <v>2019</v>
      </c>
      <c r="O214" s="3"/>
      <c r="P214" s="14"/>
      <c r="Q214" s="3"/>
      <c r="R214" s="3"/>
      <c r="S214" s="3"/>
      <c r="T214" s="3"/>
      <c r="U214" s="3"/>
      <c r="V214" s="3"/>
      <c r="W214" s="3"/>
      <c r="X214" s="3"/>
      <c r="Y214" s="3"/>
      <c r="Z214" s="14" t="str">
        <f t="shared" si="7"/>
        <v>Myrmica</v>
      </c>
    </row>
    <row r="215" spans="1:26" ht="14.25" customHeight="1" x14ac:dyDescent="0.2">
      <c r="A215">
        <v>809</v>
      </c>
      <c r="B215" s="4" t="s">
        <v>2735</v>
      </c>
      <c r="C215" s="3" t="s">
        <v>2649</v>
      </c>
      <c r="D215" s="3" t="s">
        <v>2736</v>
      </c>
      <c r="E215" s="3" t="s">
        <v>2737</v>
      </c>
      <c r="F215" s="3" t="s">
        <v>2728</v>
      </c>
      <c r="G215" s="3"/>
      <c r="H215" s="3"/>
      <c r="I215" s="3"/>
      <c r="J215" s="3"/>
      <c r="K215" s="3" t="s">
        <v>49</v>
      </c>
      <c r="L215" s="24" t="s">
        <v>41</v>
      </c>
      <c r="M215" s="49" t="s">
        <v>403</v>
      </c>
      <c r="N215" s="3" t="s">
        <v>140</v>
      </c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14" t="str">
        <f t="shared" si="7"/>
        <v>Temnothorax</v>
      </c>
    </row>
    <row r="216" spans="1:26" ht="14.25" customHeight="1" x14ac:dyDescent="0.2">
      <c r="A216">
        <v>1410</v>
      </c>
      <c r="B216" s="24" t="s">
        <v>4155</v>
      </c>
      <c r="C216" s="3" t="s">
        <v>4125</v>
      </c>
      <c r="D216" s="3" t="s">
        <v>4156</v>
      </c>
      <c r="E216" s="3" t="s">
        <v>4157</v>
      </c>
      <c r="F216" s="24"/>
      <c r="G216" s="24"/>
      <c r="H216" s="24"/>
      <c r="I216" s="24"/>
      <c r="J216" s="24"/>
      <c r="K216" s="24" t="s">
        <v>138</v>
      </c>
      <c r="L216" s="43" t="s">
        <v>61</v>
      </c>
      <c r="M216" s="25" t="s">
        <v>139</v>
      </c>
      <c r="N216" s="3">
        <v>2019</v>
      </c>
      <c r="O216" s="3"/>
      <c r="P216" s="24"/>
      <c r="Q216" s="3"/>
      <c r="R216" s="3"/>
      <c r="S216" s="3"/>
      <c r="T216" s="3"/>
      <c r="U216" s="3"/>
      <c r="V216" s="3"/>
      <c r="W216" s="3"/>
      <c r="X216" s="3"/>
      <c r="Y216" s="3"/>
      <c r="Z216" s="14" t="str">
        <f t="shared" si="7"/>
        <v>Formica</v>
      </c>
    </row>
    <row r="217" spans="1:26" ht="14.25" customHeight="1" x14ac:dyDescent="0.2">
      <c r="A217">
        <v>780</v>
      </c>
      <c r="B217" s="4" t="s">
        <v>2678</v>
      </c>
      <c r="C217" s="3" t="s">
        <v>2649</v>
      </c>
      <c r="D217" s="3" t="s">
        <v>2679</v>
      </c>
      <c r="E217" s="3" t="s">
        <v>2680</v>
      </c>
      <c r="F217" s="3">
        <v>4</v>
      </c>
      <c r="G217" s="3"/>
      <c r="H217" s="3"/>
      <c r="I217" s="3"/>
      <c r="J217" s="3"/>
      <c r="K217" s="3"/>
      <c r="L217" s="24" t="s">
        <v>50</v>
      </c>
      <c r="M217" s="24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14">
        <f t="shared" si="7"/>
        <v>0</v>
      </c>
    </row>
    <row r="218" spans="1:26" ht="14.25" customHeight="1" x14ac:dyDescent="0.2">
      <c r="A218">
        <v>273</v>
      </c>
      <c r="B218" s="3" t="s">
        <v>906</v>
      </c>
      <c r="C218" s="3" t="s">
        <v>892</v>
      </c>
      <c r="D218" s="3" t="s">
        <v>893</v>
      </c>
      <c r="E218" s="3" t="s">
        <v>907</v>
      </c>
      <c r="F218" s="24"/>
      <c r="G218" s="24"/>
      <c r="H218" s="24"/>
      <c r="I218" s="24"/>
      <c r="J218" s="24"/>
      <c r="K218" s="24" t="s">
        <v>895</v>
      </c>
      <c r="L218" s="43" t="s">
        <v>61</v>
      </c>
      <c r="M218" s="24" t="s">
        <v>216</v>
      </c>
      <c r="N218" s="3"/>
      <c r="O218" s="3"/>
      <c r="P218" s="24"/>
      <c r="Q218" s="3"/>
      <c r="R218" s="3"/>
      <c r="S218" s="3"/>
      <c r="T218" s="3"/>
      <c r="U218" s="3"/>
      <c r="V218" s="3"/>
      <c r="W218" s="3"/>
      <c r="X218" s="3"/>
      <c r="Y218" s="3"/>
      <c r="Z218" s="14">
        <f t="shared" si="7"/>
        <v>0</v>
      </c>
    </row>
    <row r="219" spans="1:26" ht="14.25" customHeight="1" x14ac:dyDescent="0.2">
      <c r="A219">
        <v>208</v>
      </c>
      <c r="B219" s="24" t="s">
        <v>740</v>
      </c>
      <c r="C219" s="3" t="s">
        <v>631</v>
      </c>
      <c r="D219" s="3" t="s">
        <v>731</v>
      </c>
      <c r="E219" s="3" t="s">
        <v>741</v>
      </c>
      <c r="F219" s="24"/>
      <c r="G219" s="24"/>
      <c r="H219" s="24"/>
      <c r="I219" s="24"/>
      <c r="J219" s="24"/>
      <c r="K219" s="24"/>
      <c r="L219" s="3" t="s">
        <v>60</v>
      </c>
      <c r="M219" s="24"/>
      <c r="N219" s="3"/>
      <c r="O219" s="3"/>
      <c r="P219" s="24"/>
      <c r="Q219" s="3"/>
      <c r="R219" s="3"/>
      <c r="S219" s="3"/>
      <c r="T219" s="3"/>
      <c r="U219" s="3"/>
      <c r="V219" s="3"/>
      <c r="W219" s="3"/>
      <c r="X219" s="3"/>
      <c r="Y219" s="3"/>
      <c r="Z219" s="14">
        <f t="shared" si="7"/>
        <v>0</v>
      </c>
    </row>
    <row r="220" spans="1:26" ht="14.25" customHeight="1" x14ac:dyDescent="0.2">
      <c r="A220">
        <v>298</v>
      </c>
      <c r="B220" s="24" t="s">
        <v>962</v>
      </c>
      <c r="C220" s="3" t="s">
        <v>892</v>
      </c>
      <c r="D220" s="3" t="s">
        <v>956</v>
      </c>
      <c r="E220" s="3" t="s">
        <v>963</v>
      </c>
      <c r="F220" s="24"/>
      <c r="G220" s="24"/>
      <c r="H220" s="24"/>
      <c r="I220" s="24"/>
      <c r="J220" s="24"/>
      <c r="K220" s="24"/>
      <c r="L220" s="3" t="s">
        <v>96</v>
      </c>
      <c r="M220" s="24"/>
      <c r="N220" s="3"/>
      <c r="O220" s="3"/>
      <c r="P220" s="24"/>
      <c r="Q220" s="3"/>
      <c r="R220" s="3"/>
      <c r="S220" s="3"/>
      <c r="T220" s="3"/>
      <c r="U220" s="3"/>
      <c r="V220" s="3"/>
      <c r="W220" s="3"/>
      <c r="X220" s="3"/>
      <c r="Y220" s="3"/>
      <c r="Z220" s="14">
        <f t="shared" si="7"/>
        <v>0</v>
      </c>
    </row>
    <row r="221" spans="1:26" ht="14.25" customHeight="1" x14ac:dyDescent="0.2">
      <c r="A221">
        <v>587</v>
      </c>
      <c r="B221" s="3"/>
      <c r="C221" s="3" t="s">
        <v>1659</v>
      </c>
      <c r="D221" s="3" t="s">
        <v>1660</v>
      </c>
      <c r="E221" s="3" t="s">
        <v>1661</v>
      </c>
      <c r="F221" s="3"/>
      <c r="G221" s="3"/>
      <c r="H221" s="3"/>
      <c r="I221" s="3"/>
      <c r="J221" s="3"/>
      <c r="K221" s="3"/>
      <c r="L221" s="3" t="s"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14">
        <f t="shared" si="7"/>
        <v>0</v>
      </c>
    </row>
    <row r="222" spans="1:26" ht="14.25" customHeight="1" x14ac:dyDescent="0.2">
      <c r="A222">
        <v>169</v>
      </c>
      <c r="B222" s="24" t="s">
        <v>644</v>
      </c>
      <c r="C222" s="3" t="s">
        <v>631</v>
      </c>
      <c r="D222" s="3" t="s">
        <v>632</v>
      </c>
      <c r="E222" s="3" t="s">
        <v>645</v>
      </c>
      <c r="F222" s="3"/>
      <c r="G222" s="3"/>
      <c r="H222" s="3"/>
      <c r="I222" s="3"/>
      <c r="J222" s="3"/>
      <c r="K222" s="3"/>
      <c r="L222" s="24" t="s">
        <v>60</v>
      </c>
      <c r="M222" s="24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14">
        <f t="shared" si="7"/>
        <v>0</v>
      </c>
    </row>
    <row r="223" spans="1:26" ht="14.25" customHeight="1" x14ac:dyDescent="0.2">
      <c r="A223">
        <v>814</v>
      </c>
      <c r="B223" s="4" t="s">
        <v>2749</v>
      </c>
      <c r="C223" s="3" t="s">
        <v>2649</v>
      </c>
      <c r="D223" s="3" t="s">
        <v>2747</v>
      </c>
      <c r="E223" s="3" t="s">
        <v>2750</v>
      </c>
      <c r="F223" s="15">
        <v>2</v>
      </c>
      <c r="G223" s="15"/>
      <c r="H223" s="15"/>
      <c r="I223" s="15"/>
      <c r="J223" s="15"/>
      <c r="K223" s="15" t="s">
        <v>129</v>
      </c>
      <c r="L223" s="24" t="s">
        <v>57</v>
      </c>
      <c r="M223" s="48" t="s">
        <v>99</v>
      </c>
      <c r="N223" s="3">
        <v>2019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14" t="str">
        <f t="shared" si="7"/>
        <v>Myrmica</v>
      </c>
    </row>
    <row r="224" spans="1:26" ht="14.25" customHeight="1" x14ac:dyDescent="0.2">
      <c r="A224">
        <v>209</v>
      </c>
      <c r="B224" s="3" t="s">
        <v>742</v>
      </c>
      <c r="C224" s="3" t="s">
        <v>631</v>
      </c>
      <c r="D224" s="3" t="s">
        <v>731</v>
      </c>
      <c r="E224" s="3" t="s">
        <v>743</v>
      </c>
      <c r="F224" s="3"/>
      <c r="G224" s="3"/>
      <c r="H224" s="3"/>
      <c r="I224" s="3"/>
      <c r="J224" s="3"/>
      <c r="K224" s="3"/>
      <c r="L224" s="24" t="s">
        <v>60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14">
        <f t="shared" si="7"/>
        <v>0</v>
      </c>
    </row>
    <row r="225" spans="1:26" ht="14.25" customHeight="1" x14ac:dyDescent="0.2">
      <c r="A225">
        <v>188</v>
      </c>
      <c r="B225" s="3" t="s">
        <v>695</v>
      </c>
      <c r="C225" s="3" t="s">
        <v>631</v>
      </c>
      <c r="D225" s="3" t="s">
        <v>696</v>
      </c>
      <c r="E225" s="3" t="s">
        <v>697</v>
      </c>
      <c r="F225" s="24"/>
      <c r="G225" s="24"/>
      <c r="H225" s="24"/>
      <c r="I225" s="24"/>
      <c r="J225" s="24"/>
      <c r="K225" s="24" t="s">
        <v>138</v>
      </c>
      <c r="L225" s="43" t="s">
        <v>61</v>
      </c>
      <c r="M225" s="25" t="s">
        <v>215</v>
      </c>
      <c r="N225" s="3">
        <v>2019</v>
      </c>
      <c r="O225" s="3"/>
      <c r="P225" s="3"/>
      <c r="Q225" s="3" t="s">
        <v>698</v>
      </c>
      <c r="R225" s="3"/>
      <c r="S225" s="3"/>
      <c r="T225" s="3"/>
      <c r="U225" s="3"/>
      <c r="V225" s="3"/>
      <c r="W225" s="3"/>
      <c r="X225" s="3"/>
      <c r="Y225" s="3"/>
      <c r="Z225" s="14" t="str">
        <f t="shared" si="7"/>
        <v>Formica</v>
      </c>
    </row>
    <row r="226" spans="1:26" ht="14.25" customHeight="1" x14ac:dyDescent="0.2">
      <c r="A226">
        <v>274</v>
      </c>
      <c r="B226" s="3" t="s">
        <v>908</v>
      </c>
      <c r="C226" s="3" t="s">
        <v>892</v>
      </c>
      <c r="D226" s="3" t="s">
        <v>893</v>
      </c>
      <c r="E226" s="3" t="s">
        <v>909</v>
      </c>
      <c r="F226" s="24"/>
      <c r="G226" s="24"/>
      <c r="H226" s="24"/>
      <c r="I226" s="3"/>
      <c r="J226" s="3"/>
      <c r="K226" s="3" t="s">
        <v>895</v>
      </c>
      <c r="L226" s="43" t="s">
        <v>61</v>
      </c>
      <c r="M226" s="24" t="s">
        <v>216</v>
      </c>
      <c r="N226" s="24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14">
        <f t="shared" si="7"/>
        <v>0</v>
      </c>
    </row>
    <row r="227" spans="1:26" ht="14.25" customHeight="1" x14ac:dyDescent="0.2">
      <c r="A227">
        <v>275</v>
      </c>
      <c r="B227" s="3" t="s">
        <v>910</v>
      </c>
      <c r="C227" s="3" t="s">
        <v>892</v>
      </c>
      <c r="D227" s="3" t="s">
        <v>893</v>
      </c>
      <c r="E227" s="3" t="s">
        <v>911</v>
      </c>
      <c r="F227" s="3"/>
      <c r="G227" s="3"/>
      <c r="H227" s="3"/>
      <c r="I227" s="3"/>
      <c r="J227" s="3"/>
      <c r="K227" s="3" t="s">
        <v>895</v>
      </c>
      <c r="L227" s="43" t="s">
        <v>61</v>
      </c>
      <c r="M227" s="24" t="s">
        <v>216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14">
        <f t="shared" si="7"/>
        <v>0</v>
      </c>
    </row>
    <row r="228" spans="1:26" ht="14.25" customHeight="1" x14ac:dyDescent="0.2">
      <c r="A228">
        <v>790</v>
      </c>
      <c r="B228" s="3" t="s">
        <v>180</v>
      </c>
      <c r="C228" s="3" t="s">
        <v>2649</v>
      </c>
      <c r="D228" s="3" t="s">
        <v>2696</v>
      </c>
      <c r="E228" s="3" t="s">
        <v>2697</v>
      </c>
      <c r="F228" s="15">
        <v>4</v>
      </c>
      <c r="G228" s="15"/>
      <c r="H228" s="15"/>
      <c r="I228" s="15"/>
      <c r="J228" s="15"/>
      <c r="K228" s="15" t="s">
        <v>129</v>
      </c>
      <c r="L228" s="3" t="s">
        <v>57</v>
      </c>
      <c r="M228" s="48" t="s">
        <v>99</v>
      </c>
      <c r="N228" s="3">
        <v>2019</v>
      </c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14" t="str">
        <f t="shared" si="7"/>
        <v>Myrmica</v>
      </c>
    </row>
    <row r="229" spans="1:26" ht="14.25" customHeight="1" x14ac:dyDescent="0.2">
      <c r="A229">
        <v>311</v>
      </c>
      <c r="B229" s="3" t="s">
        <v>993</v>
      </c>
      <c r="C229" s="3" t="s">
        <v>892</v>
      </c>
      <c r="D229" s="3" t="s">
        <v>989</v>
      </c>
      <c r="E229" s="3" t="s">
        <v>994</v>
      </c>
      <c r="F229" s="26"/>
      <c r="G229" s="26"/>
      <c r="H229" s="26"/>
      <c r="I229" s="24"/>
      <c r="J229" s="24"/>
      <c r="K229" s="24" t="s">
        <v>138</v>
      </c>
      <c r="L229" s="3" t="s">
        <v>41</v>
      </c>
      <c r="M229" s="25" t="s">
        <v>414</v>
      </c>
      <c r="N229" s="25">
        <v>2019</v>
      </c>
      <c r="O229" s="3" t="s">
        <v>947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14" t="str">
        <f t="shared" si="7"/>
        <v>Temnothorax</v>
      </c>
    </row>
    <row r="230" spans="1:26" ht="14.25" customHeight="1" x14ac:dyDescent="0.2">
      <c r="A230">
        <v>339</v>
      </c>
      <c r="B230" s="3" t="s">
        <v>1059</v>
      </c>
      <c r="C230" s="3" t="s">
        <v>892</v>
      </c>
      <c r="D230" s="3" t="s">
        <v>1055</v>
      </c>
      <c r="E230" s="3" t="s">
        <v>1060</v>
      </c>
      <c r="F230" s="3"/>
      <c r="G230" s="3"/>
      <c r="H230" s="3"/>
      <c r="I230" s="3"/>
      <c r="J230" s="3"/>
      <c r="K230" s="3" t="s">
        <v>138</v>
      </c>
      <c r="L230" s="24" t="s">
        <v>57</v>
      </c>
      <c r="M230" s="25" t="s">
        <v>107</v>
      </c>
      <c r="N230" s="3">
        <v>2019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14" t="str">
        <f t="shared" si="7"/>
        <v>Myrmica</v>
      </c>
    </row>
    <row r="231" spans="1:26" ht="14.25" customHeight="1" x14ac:dyDescent="0.2">
      <c r="A231">
        <v>290</v>
      </c>
      <c r="B231" s="3" t="s">
        <v>943</v>
      </c>
      <c r="C231" s="3" t="s">
        <v>892</v>
      </c>
      <c r="D231" s="3" t="s">
        <v>939</v>
      </c>
      <c r="E231" s="3" t="s">
        <v>944</v>
      </c>
      <c r="F231" s="3"/>
      <c r="G231" s="3"/>
      <c r="H231" s="3"/>
      <c r="I231" s="3"/>
      <c r="J231" s="3"/>
      <c r="K231" s="3" t="s">
        <v>138</v>
      </c>
      <c r="L231" s="3" t="s">
        <v>57</v>
      </c>
      <c r="M231" s="25" t="s">
        <v>107</v>
      </c>
      <c r="N231" s="3">
        <v>2019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14" t="str">
        <f t="shared" si="7"/>
        <v>Myrmica</v>
      </c>
    </row>
    <row r="232" spans="1:26" ht="14.25" customHeight="1" x14ac:dyDescent="0.2">
      <c r="A232">
        <v>801</v>
      </c>
      <c r="B232" s="3" t="s">
        <v>2720</v>
      </c>
      <c r="C232" s="3" t="s">
        <v>2649</v>
      </c>
      <c r="D232" s="3" t="s">
        <v>2721</v>
      </c>
      <c r="E232" s="3" t="s">
        <v>2722</v>
      </c>
      <c r="F232" s="15">
        <v>10</v>
      </c>
      <c r="G232" s="15"/>
      <c r="H232" s="15"/>
      <c r="I232" s="15"/>
      <c r="J232" s="15"/>
      <c r="K232" s="15" t="s">
        <v>129</v>
      </c>
      <c r="L232" s="24" t="s">
        <v>57</v>
      </c>
      <c r="M232" s="48" t="s">
        <v>99</v>
      </c>
      <c r="N232" s="23">
        <v>2019</v>
      </c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14" t="str">
        <f t="shared" si="7"/>
        <v>Myrmica</v>
      </c>
    </row>
    <row r="233" spans="1:26" ht="14.25" customHeight="1" x14ac:dyDescent="0.2">
      <c r="A233">
        <v>276</v>
      </c>
      <c r="B233" s="24" t="s">
        <v>912</v>
      </c>
      <c r="C233" s="3" t="s">
        <v>892</v>
      </c>
      <c r="D233" s="3" t="s">
        <v>893</v>
      </c>
      <c r="E233" s="3" t="s">
        <v>913</v>
      </c>
      <c r="F233" s="24"/>
      <c r="G233" s="24"/>
      <c r="H233" s="24"/>
      <c r="I233" s="24"/>
      <c r="J233" s="24"/>
      <c r="K233" s="24" t="s">
        <v>895</v>
      </c>
      <c r="L233" s="43" t="s">
        <v>61</v>
      </c>
      <c r="M233" s="24" t="s">
        <v>216</v>
      </c>
      <c r="N233" s="23"/>
      <c r="O233" s="3"/>
      <c r="P233" s="24"/>
      <c r="Q233" s="3"/>
      <c r="R233" s="3"/>
      <c r="S233" s="3"/>
      <c r="T233" s="3"/>
      <c r="U233" s="3"/>
      <c r="V233" s="3"/>
      <c r="W233" s="3"/>
      <c r="X233" s="3"/>
      <c r="Y233" s="3"/>
      <c r="Z233" s="14">
        <f t="shared" si="7"/>
        <v>0</v>
      </c>
    </row>
    <row r="234" spans="1:26" ht="14.25" customHeight="1" x14ac:dyDescent="0.2">
      <c r="A234">
        <v>485</v>
      </c>
      <c r="B234" s="3" t="s">
        <v>1410</v>
      </c>
      <c r="C234" s="3" t="s">
        <v>1314</v>
      </c>
      <c r="D234" s="3" t="s">
        <v>1411</v>
      </c>
      <c r="E234" s="3" t="s">
        <v>1412</v>
      </c>
      <c r="F234" s="24"/>
      <c r="G234" s="24"/>
      <c r="H234" s="24"/>
      <c r="I234" s="24"/>
      <c r="J234" s="24"/>
      <c r="K234" s="24"/>
      <c r="L234" s="3" t="s">
        <v>73</v>
      </c>
      <c r="M234" s="24"/>
      <c r="N234" s="23"/>
      <c r="O234" s="3"/>
      <c r="P234" s="24"/>
      <c r="Q234" s="3"/>
      <c r="R234" s="3"/>
      <c r="S234" s="3"/>
      <c r="T234" s="3"/>
      <c r="U234" s="3"/>
      <c r="V234" s="3"/>
      <c r="W234" s="3"/>
      <c r="X234" s="3"/>
      <c r="Y234" s="3"/>
      <c r="Z234" s="14">
        <f t="shared" si="7"/>
        <v>0</v>
      </c>
    </row>
    <row r="235" spans="1:26" ht="14.25" customHeight="1" x14ac:dyDescent="0.2">
      <c r="A235">
        <v>333</v>
      </c>
      <c r="B235" s="24" t="s">
        <v>1044</v>
      </c>
      <c r="C235" s="3" t="s">
        <v>892</v>
      </c>
      <c r="D235" s="3" t="s">
        <v>1038</v>
      </c>
      <c r="E235" s="3" t="s">
        <v>1045</v>
      </c>
      <c r="F235" s="24"/>
      <c r="G235" s="24"/>
      <c r="H235" s="24"/>
      <c r="I235" s="24"/>
      <c r="J235" s="24"/>
      <c r="K235" s="23" t="s">
        <v>895</v>
      </c>
      <c r="L235" s="43" t="s">
        <v>61</v>
      </c>
      <c r="M235" s="24" t="s">
        <v>216</v>
      </c>
      <c r="N235" s="24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14">
        <f t="shared" si="7"/>
        <v>0</v>
      </c>
    </row>
    <row r="236" spans="1:26" ht="14.25" customHeight="1" x14ac:dyDescent="0.2">
      <c r="A236">
        <v>1277</v>
      </c>
      <c r="B236" s="4" t="s">
        <v>3832</v>
      </c>
      <c r="C236" s="3" t="s">
        <v>3815</v>
      </c>
      <c r="D236" s="3" t="s">
        <v>3833</v>
      </c>
      <c r="E236" s="3" t="s">
        <v>3834</v>
      </c>
      <c r="F236" s="15">
        <v>5</v>
      </c>
      <c r="G236" s="15"/>
      <c r="H236" s="15"/>
      <c r="I236" s="15"/>
      <c r="J236" s="15"/>
      <c r="K236" s="15" t="s">
        <v>129</v>
      </c>
      <c r="L236" s="3" t="s">
        <v>57</v>
      </c>
      <c r="M236" s="48" t="s">
        <v>117</v>
      </c>
      <c r="N236" s="23">
        <v>2019</v>
      </c>
      <c r="O236" s="3"/>
      <c r="P236" s="14"/>
      <c r="Q236" s="3"/>
      <c r="R236" s="3"/>
      <c r="S236" s="3"/>
      <c r="T236" s="3"/>
      <c r="U236" s="3"/>
      <c r="V236" s="3"/>
      <c r="W236" s="3"/>
      <c r="X236" s="3"/>
      <c r="Y236" s="3"/>
      <c r="Z236" s="14" t="str">
        <f t="shared" si="7"/>
        <v>Myrmica</v>
      </c>
    </row>
    <row r="237" spans="1:26" ht="14.25" customHeight="1" x14ac:dyDescent="0.2">
      <c r="A237">
        <v>177</v>
      </c>
      <c r="B237" s="3" t="s">
        <v>663</v>
      </c>
      <c r="C237" s="3" t="s">
        <v>631</v>
      </c>
      <c r="D237" s="3" t="s">
        <v>664</v>
      </c>
      <c r="E237" s="3" t="s">
        <v>665</v>
      </c>
      <c r="F237" s="15">
        <v>10</v>
      </c>
      <c r="G237" s="15"/>
      <c r="H237" s="15"/>
      <c r="I237" s="15"/>
      <c r="J237" s="15"/>
      <c r="K237" s="15" t="s">
        <v>129</v>
      </c>
      <c r="L237" s="3" t="s">
        <v>57</v>
      </c>
      <c r="M237" s="48" t="s">
        <v>117</v>
      </c>
      <c r="N237" s="3">
        <v>2019</v>
      </c>
      <c r="O237" s="3"/>
      <c r="P237" s="14"/>
      <c r="Q237" s="3"/>
      <c r="R237" s="3"/>
      <c r="S237" s="3"/>
      <c r="T237" s="3"/>
      <c r="U237" s="3"/>
      <c r="V237" s="3"/>
      <c r="W237" s="3"/>
      <c r="X237" s="3"/>
      <c r="Y237" s="3"/>
      <c r="Z237" s="14" t="str">
        <f t="shared" si="7"/>
        <v>Myrmica</v>
      </c>
    </row>
    <row r="238" spans="1:26" ht="14.25" customHeight="1" x14ac:dyDescent="0.2">
      <c r="A238">
        <v>536</v>
      </c>
      <c r="B238" s="4" t="s">
        <v>1536</v>
      </c>
      <c r="C238" s="3" t="s">
        <v>1500</v>
      </c>
      <c r="D238" s="3" t="s">
        <v>1537</v>
      </c>
      <c r="E238" s="3" t="s">
        <v>1538</v>
      </c>
      <c r="F238" s="25">
        <v>7</v>
      </c>
      <c r="G238" s="25"/>
      <c r="H238" s="25"/>
      <c r="I238" s="3"/>
      <c r="J238" s="3"/>
      <c r="K238" s="3" t="s">
        <v>138</v>
      </c>
      <c r="L238" s="24" t="s">
        <v>41</v>
      </c>
      <c r="M238" s="48" t="s">
        <v>403</v>
      </c>
      <c r="N238" s="25">
        <v>2019</v>
      </c>
      <c r="O238" s="3" t="s">
        <v>947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14" t="str">
        <f t="shared" si="7"/>
        <v>Temnothorax</v>
      </c>
    </row>
    <row r="239" spans="1:26" ht="15.75" customHeight="1" x14ac:dyDescent="0.2">
      <c r="A239">
        <v>1169</v>
      </c>
      <c r="B239" s="3" t="s">
        <v>3588</v>
      </c>
      <c r="C239" s="3" t="s">
        <v>3564</v>
      </c>
      <c r="D239" s="3" t="s">
        <v>3582</v>
      </c>
      <c r="E239" s="3" t="s">
        <v>3589</v>
      </c>
      <c r="F239" s="3">
        <v>10</v>
      </c>
      <c r="G239" s="3"/>
      <c r="H239" s="3"/>
      <c r="I239" s="3"/>
      <c r="J239" s="3"/>
      <c r="K239" s="3" t="s">
        <v>49</v>
      </c>
      <c r="L239" s="24" t="s">
        <v>50</v>
      </c>
      <c r="M239" s="25" t="s">
        <v>51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14" t="str">
        <f t="shared" ref="Z239:Z270" si="8">IF(LEFT(M239,4)=LEFT(L239,4),L239,0)</f>
        <v>Lasius</v>
      </c>
    </row>
    <row r="240" spans="1:26" ht="15.75" customHeight="1" x14ac:dyDescent="0.2">
      <c r="A240">
        <v>1174</v>
      </c>
      <c r="B240" s="24" t="s">
        <v>3602</v>
      </c>
      <c r="C240" s="3" t="s">
        <v>3564</v>
      </c>
      <c r="D240" s="3" t="s">
        <v>3600</v>
      </c>
      <c r="E240" s="3" t="s">
        <v>3603</v>
      </c>
      <c r="F240" s="15">
        <v>10</v>
      </c>
      <c r="G240" s="15"/>
      <c r="H240" s="15"/>
      <c r="I240" s="15"/>
      <c r="J240" s="15"/>
      <c r="K240" s="15" t="s">
        <v>129</v>
      </c>
      <c r="L240" s="3" t="s">
        <v>57</v>
      </c>
      <c r="M240" s="48" t="s">
        <v>99</v>
      </c>
      <c r="N240" s="3">
        <v>2019</v>
      </c>
      <c r="O240" s="3"/>
      <c r="P240" s="14"/>
      <c r="Q240" s="3"/>
      <c r="R240" s="3"/>
      <c r="S240" s="3"/>
      <c r="T240" s="3"/>
      <c r="U240" s="3"/>
      <c r="V240" s="3"/>
      <c r="W240" s="3"/>
      <c r="X240" s="3"/>
      <c r="Y240" s="3"/>
      <c r="Z240" s="14" t="str">
        <f t="shared" si="8"/>
        <v>Myrmica</v>
      </c>
    </row>
    <row r="241" spans="1:26" ht="14.25" customHeight="1" x14ac:dyDescent="0.2">
      <c r="A241">
        <v>316</v>
      </c>
      <c r="B241" s="4" t="s">
        <v>1005</v>
      </c>
      <c r="C241" s="3" t="s">
        <v>892</v>
      </c>
      <c r="D241" s="3" t="s">
        <v>1004</v>
      </c>
      <c r="E241" s="3" t="s">
        <v>1006</v>
      </c>
      <c r="F241" s="3"/>
      <c r="G241" s="3"/>
      <c r="H241" s="3"/>
      <c r="I241" s="3"/>
      <c r="J241" s="3"/>
      <c r="K241" s="3" t="s">
        <v>138</v>
      </c>
      <c r="L241" s="43" t="s">
        <v>61</v>
      </c>
      <c r="M241" s="3" t="s">
        <v>163</v>
      </c>
      <c r="N241" s="3">
        <v>2019</v>
      </c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14" t="str">
        <f t="shared" si="8"/>
        <v>Formica</v>
      </c>
    </row>
    <row r="242" spans="1:26" ht="15.75" customHeight="1" x14ac:dyDescent="0.2">
      <c r="A242">
        <v>510</v>
      </c>
      <c r="B242" s="24" t="s">
        <v>1471</v>
      </c>
      <c r="C242" s="3" t="s">
        <v>1425</v>
      </c>
      <c r="D242" s="3" t="s">
        <v>1472</v>
      </c>
      <c r="E242" s="3" t="s">
        <v>1473</v>
      </c>
      <c r="F242" s="23">
        <v>10</v>
      </c>
      <c r="G242" s="24"/>
      <c r="H242" s="24"/>
      <c r="I242" s="24"/>
      <c r="J242" s="24"/>
      <c r="K242" s="23"/>
      <c r="L242" s="3" t="s">
        <v>50</v>
      </c>
      <c r="M242" s="24"/>
      <c r="N242" s="2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14">
        <f t="shared" si="8"/>
        <v>0</v>
      </c>
    </row>
    <row r="243" spans="1:26" ht="14.25" customHeight="1" x14ac:dyDescent="0.2">
      <c r="A243">
        <v>187</v>
      </c>
      <c r="B243" s="4" t="s">
        <v>693</v>
      </c>
      <c r="C243" s="3" t="s">
        <v>631</v>
      </c>
      <c r="D243" s="3" t="s">
        <v>689</v>
      </c>
      <c r="E243" s="3" t="s">
        <v>694</v>
      </c>
      <c r="F243" s="15">
        <v>5</v>
      </c>
      <c r="G243" s="15"/>
      <c r="H243" s="15"/>
      <c r="I243" s="15"/>
      <c r="J243" s="15"/>
      <c r="K243" s="15" t="s">
        <v>129</v>
      </c>
      <c r="L243" s="3" t="s">
        <v>57</v>
      </c>
      <c r="M243" s="48" t="s">
        <v>117</v>
      </c>
      <c r="N243" s="23">
        <v>2019</v>
      </c>
      <c r="O243" s="3"/>
      <c r="P243" s="14"/>
      <c r="Q243" s="3"/>
      <c r="R243" s="3"/>
      <c r="S243" s="3"/>
      <c r="T243" s="3"/>
      <c r="U243" s="3"/>
      <c r="V243" s="3"/>
      <c r="W243" s="3"/>
      <c r="X243" s="3"/>
      <c r="Y243" s="3"/>
      <c r="Z243" s="14" t="str">
        <f t="shared" si="8"/>
        <v>Myrmica</v>
      </c>
    </row>
    <row r="244" spans="1:26" ht="14.25" customHeight="1" x14ac:dyDescent="0.2">
      <c r="A244">
        <v>324</v>
      </c>
      <c r="B244" s="3" t="s">
        <v>1023</v>
      </c>
      <c r="C244" s="3" t="s">
        <v>892</v>
      </c>
      <c r="D244" s="3" t="s">
        <v>1021</v>
      </c>
      <c r="E244" s="3" t="s">
        <v>1024</v>
      </c>
      <c r="F244" s="23"/>
      <c r="G244" s="24"/>
      <c r="H244" s="24"/>
      <c r="I244" s="24"/>
      <c r="J244" s="24"/>
      <c r="K244" s="23" t="s">
        <v>895</v>
      </c>
      <c r="L244" s="43" t="s">
        <v>61</v>
      </c>
      <c r="M244" s="24" t="s">
        <v>216</v>
      </c>
      <c r="N244" s="2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14">
        <f t="shared" si="8"/>
        <v>0</v>
      </c>
    </row>
    <row r="245" spans="1:26" ht="15.75" customHeight="1" x14ac:dyDescent="0.2">
      <c r="A245">
        <v>170</v>
      </c>
      <c r="B245" s="4" t="s">
        <v>646</v>
      </c>
      <c r="C245" s="3" t="s">
        <v>631</v>
      </c>
      <c r="D245" s="3" t="s">
        <v>632</v>
      </c>
      <c r="E245" s="3" t="s">
        <v>647</v>
      </c>
      <c r="F245" s="3"/>
      <c r="G245" s="3"/>
      <c r="H245" s="3"/>
      <c r="I245" s="3"/>
      <c r="J245" s="3"/>
      <c r="K245" s="3"/>
      <c r="L245" s="24" t="s">
        <v>60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14">
        <f t="shared" si="8"/>
        <v>0</v>
      </c>
    </row>
    <row r="246" spans="1:26" ht="14.25" customHeight="1" x14ac:dyDescent="0.2">
      <c r="A246">
        <v>210</v>
      </c>
      <c r="B246" s="3" t="s">
        <v>744</v>
      </c>
      <c r="C246" s="3" t="s">
        <v>631</v>
      </c>
      <c r="D246" s="3" t="s">
        <v>731</v>
      </c>
      <c r="E246" s="3" t="s">
        <v>745</v>
      </c>
      <c r="F246" s="3"/>
      <c r="G246" s="3"/>
      <c r="H246" s="3"/>
      <c r="I246" s="3"/>
      <c r="J246" s="3"/>
      <c r="K246" s="3"/>
      <c r="L246" s="24" t="s">
        <v>60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14">
        <f t="shared" si="8"/>
        <v>0</v>
      </c>
    </row>
    <row r="247" spans="1:26" ht="14.25" customHeight="1" x14ac:dyDescent="0.2">
      <c r="A247">
        <v>317</v>
      </c>
      <c r="B247" s="3" t="s">
        <v>1007</v>
      </c>
      <c r="C247" s="3" t="s">
        <v>892</v>
      </c>
      <c r="D247" s="3" t="s">
        <v>1004</v>
      </c>
      <c r="E247" s="3" t="s">
        <v>1008</v>
      </c>
      <c r="F247" s="3"/>
      <c r="G247" s="3"/>
      <c r="H247" s="3"/>
      <c r="I247" s="3"/>
      <c r="J247" s="3"/>
      <c r="K247" s="3" t="s">
        <v>138</v>
      </c>
      <c r="L247" s="43" t="s">
        <v>61</v>
      </c>
      <c r="M247" s="3" t="s">
        <v>163</v>
      </c>
      <c r="N247" s="3">
        <v>2019</v>
      </c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14" t="str">
        <f t="shared" si="8"/>
        <v>Formica</v>
      </c>
    </row>
    <row r="248" spans="1:26" ht="15.75" customHeight="1" x14ac:dyDescent="0.2">
      <c r="A248">
        <v>277</v>
      </c>
      <c r="B248" s="4" t="s">
        <v>914</v>
      </c>
      <c r="C248" s="3" t="s">
        <v>892</v>
      </c>
      <c r="D248" s="3" t="s">
        <v>893</v>
      </c>
      <c r="E248" s="3" t="s">
        <v>915</v>
      </c>
      <c r="F248" s="3"/>
      <c r="G248" s="3"/>
      <c r="H248" s="3"/>
      <c r="I248" s="3"/>
      <c r="J248" s="3"/>
      <c r="K248" s="3" t="s">
        <v>895</v>
      </c>
      <c r="L248" s="43" t="s">
        <v>61</v>
      </c>
      <c r="M248" s="24" t="s">
        <v>216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14">
        <f t="shared" si="8"/>
        <v>0</v>
      </c>
    </row>
    <row r="249" spans="1:26" ht="14.25" customHeight="1" x14ac:dyDescent="0.2">
      <c r="A249">
        <v>278</v>
      </c>
      <c r="B249" s="3" t="s">
        <v>916</v>
      </c>
      <c r="C249" s="3" t="s">
        <v>892</v>
      </c>
      <c r="D249" s="3" t="s">
        <v>893</v>
      </c>
      <c r="E249" s="3" t="s">
        <v>917</v>
      </c>
      <c r="F249" s="3"/>
      <c r="G249" s="3"/>
      <c r="H249" s="3"/>
      <c r="I249" s="3"/>
      <c r="J249" s="3"/>
      <c r="K249" s="3" t="s">
        <v>895</v>
      </c>
      <c r="L249" s="43" t="s">
        <v>61</v>
      </c>
      <c r="M249" s="24" t="s">
        <v>216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14">
        <f t="shared" si="8"/>
        <v>0</v>
      </c>
    </row>
    <row r="250" spans="1:26" ht="14.25" customHeight="1" x14ac:dyDescent="0.2">
      <c r="A250">
        <v>318</v>
      </c>
      <c r="B250" s="3" t="s">
        <v>1009</v>
      </c>
      <c r="C250" s="3" t="s">
        <v>892</v>
      </c>
      <c r="D250" s="3" t="s">
        <v>1004</v>
      </c>
      <c r="E250" s="3" t="s">
        <v>1010</v>
      </c>
      <c r="F250" s="24"/>
      <c r="G250" s="24"/>
      <c r="H250" s="24"/>
      <c r="I250" s="3"/>
      <c r="J250" s="3"/>
      <c r="K250" s="3" t="s">
        <v>138</v>
      </c>
      <c r="L250" s="43" t="s">
        <v>61</v>
      </c>
      <c r="M250" s="24" t="s">
        <v>163</v>
      </c>
      <c r="N250" s="24">
        <v>2019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14" t="str">
        <f t="shared" si="8"/>
        <v>Formica</v>
      </c>
    </row>
    <row r="251" spans="1:26" ht="14.25" customHeight="1" x14ac:dyDescent="0.2">
      <c r="A251">
        <v>1359</v>
      </c>
      <c r="B251" s="4" t="s">
        <v>4032</v>
      </c>
      <c r="C251" s="3" t="s">
        <v>4007</v>
      </c>
      <c r="D251" s="3" t="s">
        <v>4033</v>
      </c>
      <c r="E251" s="3" t="s">
        <v>4034</v>
      </c>
      <c r="F251" s="3"/>
      <c r="G251" s="3"/>
      <c r="H251" s="3"/>
      <c r="I251" s="3"/>
      <c r="J251" s="3"/>
      <c r="K251" s="3" t="s">
        <v>138</v>
      </c>
      <c r="L251" s="3" t="s">
        <v>57</v>
      </c>
      <c r="M251" s="25" t="s">
        <v>121</v>
      </c>
      <c r="N251" s="3">
        <v>2019</v>
      </c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14" t="str">
        <f t="shared" si="8"/>
        <v>Myrmica</v>
      </c>
    </row>
    <row r="252" spans="1:26" ht="14.25" customHeight="1" x14ac:dyDescent="0.2">
      <c r="A252">
        <v>942</v>
      </c>
      <c r="B252" s="3" t="s">
        <v>3063</v>
      </c>
      <c r="C252" s="3" t="s">
        <v>3054</v>
      </c>
      <c r="D252" s="3" t="s">
        <v>3061</v>
      </c>
      <c r="E252" s="3" t="s">
        <v>3064</v>
      </c>
      <c r="F252" s="3"/>
      <c r="G252" s="3"/>
      <c r="H252" s="3"/>
      <c r="I252" s="3"/>
      <c r="J252" s="3"/>
      <c r="K252" s="3"/>
      <c r="L252" s="3" t="s">
        <v>50</v>
      </c>
      <c r="M252" s="24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14">
        <f t="shared" si="8"/>
        <v>0</v>
      </c>
    </row>
    <row r="253" spans="1:26" ht="14.25" customHeight="1" x14ac:dyDescent="0.2">
      <c r="A253">
        <v>291</v>
      </c>
      <c r="B253" s="3" t="s">
        <v>945</v>
      </c>
      <c r="C253" s="3" t="s">
        <v>892</v>
      </c>
      <c r="D253" s="3" t="s">
        <v>939</v>
      </c>
      <c r="E253" s="3" t="s">
        <v>946</v>
      </c>
      <c r="F253" s="26"/>
      <c r="G253" s="26"/>
      <c r="H253" s="26"/>
      <c r="I253" s="3"/>
      <c r="J253" s="3"/>
      <c r="K253" s="3" t="s">
        <v>138</v>
      </c>
      <c r="L253" s="3" t="s">
        <v>41</v>
      </c>
      <c r="M253" s="25" t="s">
        <v>403</v>
      </c>
      <c r="N253" s="25">
        <v>2019</v>
      </c>
      <c r="O253" s="3" t="s">
        <v>947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14" t="str">
        <f t="shared" si="8"/>
        <v>Temnothorax</v>
      </c>
    </row>
    <row r="254" spans="1:26" ht="14.25" customHeight="1" x14ac:dyDescent="0.2">
      <c r="A254">
        <v>499</v>
      </c>
      <c r="B254" s="4" t="s">
        <v>1443</v>
      </c>
      <c r="C254" s="3" t="s">
        <v>1425</v>
      </c>
      <c r="D254" s="3" t="s">
        <v>1437</v>
      </c>
      <c r="E254" s="3" t="s">
        <v>1444</v>
      </c>
      <c r="F254" s="3">
        <v>10</v>
      </c>
      <c r="G254" s="3"/>
      <c r="H254" s="3"/>
      <c r="I254" s="3"/>
      <c r="J254" s="3"/>
      <c r="K254" s="3" t="s">
        <v>49</v>
      </c>
      <c r="L254" s="24" t="s">
        <v>50</v>
      </c>
      <c r="M254" s="25" t="s">
        <v>51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14" t="str">
        <f t="shared" si="8"/>
        <v>Lasius</v>
      </c>
    </row>
    <row r="255" spans="1:26" ht="14.25" customHeight="1" x14ac:dyDescent="0.2">
      <c r="A255">
        <v>950</v>
      </c>
      <c r="B255" s="3" t="s">
        <v>3080</v>
      </c>
      <c r="C255" s="3" t="s">
        <v>3054</v>
      </c>
      <c r="D255" s="3" t="s">
        <v>3081</v>
      </c>
      <c r="E255" s="3" t="s">
        <v>3082</v>
      </c>
      <c r="F255" s="3"/>
      <c r="G255" s="3"/>
      <c r="H255" s="3"/>
      <c r="I255" s="3"/>
      <c r="J255" s="3"/>
      <c r="K255" s="3"/>
      <c r="L255" s="3" t="s">
        <v>96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14">
        <f t="shared" si="8"/>
        <v>0</v>
      </c>
    </row>
    <row r="256" spans="1:26" ht="14.25" customHeight="1" x14ac:dyDescent="0.2">
      <c r="A256">
        <v>1242</v>
      </c>
      <c r="B256" s="24" t="s">
        <v>3742</v>
      </c>
      <c r="C256" s="3" t="s">
        <v>3687</v>
      </c>
      <c r="D256" s="3" t="s">
        <v>3740</v>
      </c>
      <c r="E256" s="3" t="s">
        <v>3743</v>
      </c>
      <c r="F256" s="3">
        <v>5</v>
      </c>
      <c r="G256" s="3"/>
      <c r="H256" s="3"/>
      <c r="I256" s="3"/>
      <c r="J256" s="3"/>
      <c r="K256" s="3" t="s">
        <v>138</v>
      </c>
      <c r="L256" s="24" t="s">
        <v>61</v>
      </c>
      <c r="M256" s="3" t="s">
        <v>139</v>
      </c>
      <c r="N256" s="3" t="s">
        <v>140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14" t="str">
        <f t="shared" si="8"/>
        <v>Formica</v>
      </c>
    </row>
    <row r="257" spans="1:26" ht="14.25" customHeight="1" x14ac:dyDescent="0.2">
      <c r="A257">
        <v>319</v>
      </c>
      <c r="B257" s="24" t="s">
        <v>1011</v>
      </c>
      <c r="C257" s="3" t="s">
        <v>892</v>
      </c>
      <c r="D257" s="3" t="s">
        <v>1004</v>
      </c>
      <c r="E257" s="3" t="s">
        <v>1012</v>
      </c>
      <c r="F257" s="3"/>
      <c r="G257" s="3"/>
      <c r="H257" s="3"/>
      <c r="I257" s="3"/>
      <c r="J257" s="3"/>
      <c r="K257" s="3" t="s">
        <v>138</v>
      </c>
      <c r="L257" s="43" t="s">
        <v>61</v>
      </c>
      <c r="M257" s="3" t="s">
        <v>163</v>
      </c>
      <c r="N257" s="3">
        <v>2019</v>
      </c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14" t="str">
        <f t="shared" si="8"/>
        <v>Formica</v>
      </c>
    </row>
    <row r="258" spans="1:26" ht="15.75" customHeight="1" x14ac:dyDescent="0.2">
      <c r="A258">
        <v>508</v>
      </c>
      <c r="B258" s="3" t="s">
        <v>1465</v>
      </c>
      <c r="C258" s="3" t="s">
        <v>1425</v>
      </c>
      <c r="D258" s="3" t="s">
        <v>1466</v>
      </c>
      <c r="E258" s="3" t="s">
        <v>1467</v>
      </c>
      <c r="F258" s="24" t="s">
        <v>180</v>
      </c>
      <c r="G258" s="24"/>
      <c r="H258" s="24"/>
      <c r="I258" s="3"/>
      <c r="J258" s="3"/>
      <c r="K258" s="3"/>
      <c r="L258" s="3" t="s">
        <v>50</v>
      </c>
      <c r="M258" s="24"/>
      <c r="N258" s="24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14">
        <f t="shared" si="8"/>
        <v>0</v>
      </c>
    </row>
    <row r="259" spans="1:26" ht="14.25" customHeight="1" x14ac:dyDescent="0.2">
      <c r="A259">
        <v>320</v>
      </c>
      <c r="B259" s="4" t="s">
        <v>1013</v>
      </c>
      <c r="C259" s="3" t="s">
        <v>892</v>
      </c>
      <c r="D259" s="3" t="s">
        <v>1004</v>
      </c>
      <c r="E259" s="3" t="s">
        <v>1014</v>
      </c>
      <c r="F259" s="23"/>
      <c r="G259" s="24"/>
      <c r="H259" s="24"/>
      <c r="I259" s="24"/>
      <c r="J259" s="24"/>
      <c r="K259" s="23" t="s">
        <v>138</v>
      </c>
      <c r="L259" s="43" t="s">
        <v>61</v>
      </c>
      <c r="M259" s="24" t="s">
        <v>163</v>
      </c>
      <c r="N259" s="23">
        <v>2019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14" t="str">
        <f t="shared" si="8"/>
        <v>Formica</v>
      </c>
    </row>
    <row r="260" spans="1:26" ht="14.25" customHeight="1" x14ac:dyDescent="0.2">
      <c r="A260">
        <v>279</v>
      </c>
      <c r="B260" s="4" t="s">
        <v>918</v>
      </c>
      <c r="C260" s="3" t="s">
        <v>892</v>
      </c>
      <c r="D260" s="3" t="s">
        <v>893</v>
      </c>
      <c r="E260" s="3" t="s">
        <v>919</v>
      </c>
      <c r="F260" s="24"/>
      <c r="G260" s="24"/>
      <c r="H260" s="24"/>
      <c r="I260" s="3"/>
      <c r="J260" s="3"/>
      <c r="K260" s="3" t="s">
        <v>895</v>
      </c>
      <c r="L260" s="43" t="s">
        <v>61</v>
      </c>
      <c r="M260" s="24" t="s">
        <v>216</v>
      </c>
      <c r="N260" s="24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14">
        <f t="shared" si="8"/>
        <v>0</v>
      </c>
    </row>
    <row r="261" spans="1:26" ht="15.75" customHeight="1" x14ac:dyDescent="0.2">
      <c r="A261">
        <v>292</v>
      </c>
      <c r="B261" s="3" t="s">
        <v>948</v>
      </c>
      <c r="C261" s="3" t="s">
        <v>892</v>
      </c>
      <c r="D261" s="3" t="s">
        <v>939</v>
      </c>
      <c r="E261" s="3" t="s">
        <v>949</v>
      </c>
      <c r="F261" s="23"/>
      <c r="G261" s="24"/>
      <c r="H261" s="24"/>
      <c r="I261" s="24"/>
      <c r="J261" s="24"/>
      <c r="K261" s="23"/>
      <c r="L261" s="3" t="s">
        <v>96</v>
      </c>
      <c r="M261" s="24"/>
      <c r="N261" s="2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14">
        <f t="shared" si="8"/>
        <v>0</v>
      </c>
    </row>
    <row r="262" spans="1:26" ht="14.25" customHeight="1" x14ac:dyDescent="0.2">
      <c r="A262">
        <v>280</v>
      </c>
      <c r="B262" s="4" t="s">
        <v>920</v>
      </c>
      <c r="C262" s="3" t="s">
        <v>892</v>
      </c>
      <c r="D262" s="3" t="s">
        <v>893</v>
      </c>
      <c r="E262" s="3" t="s">
        <v>921</v>
      </c>
      <c r="F262" s="24"/>
      <c r="G262" s="24"/>
      <c r="H262" s="24"/>
      <c r="I262" s="24"/>
      <c r="J262" s="24"/>
      <c r="K262" s="24" t="s">
        <v>895</v>
      </c>
      <c r="L262" s="43" t="s">
        <v>61</v>
      </c>
      <c r="M262" s="24" t="s">
        <v>216</v>
      </c>
      <c r="N262" s="3"/>
      <c r="O262" s="3"/>
      <c r="P262" s="24"/>
      <c r="Q262" s="3"/>
      <c r="R262" s="3"/>
      <c r="S262" s="3"/>
      <c r="T262" s="3"/>
      <c r="U262" s="3"/>
      <c r="V262" s="3"/>
      <c r="W262" s="3"/>
      <c r="X262" s="3"/>
      <c r="Y262" s="3"/>
      <c r="Z262" s="14">
        <f t="shared" si="8"/>
        <v>0</v>
      </c>
    </row>
    <row r="263" spans="1:26" ht="14.25" customHeight="1" x14ac:dyDescent="0.2">
      <c r="A263">
        <v>816</v>
      </c>
      <c r="B263" s="4" t="s">
        <v>2754</v>
      </c>
      <c r="C263" s="3" t="s">
        <v>2649</v>
      </c>
      <c r="D263" s="3" t="s">
        <v>2752</v>
      </c>
      <c r="E263" s="3" t="s">
        <v>2755</v>
      </c>
      <c r="F263" s="24">
        <v>7</v>
      </c>
      <c r="G263" s="24"/>
      <c r="H263" s="24"/>
      <c r="I263" s="24"/>
      <c r="J263" s="24"/>
      <c r="K263" s="24"/>
      <c r="L263" s="3" t="s">
        <v>78</v>
      </c>
      <c r="M263" s="24"/>
      <c r="N263" s="3"/>
      <c r="O263" s="3"/>
      <c r="P263" s="24"/>
      <c r="Q263" s="3"/>
      <c r="R263" s="3"/>
      <c r="S263" s="3"/>
      <c r="T263" s="3"/>
      <c r="U263" s="3"/>
      <c r="V263" s="3"/>
      <c r="W263" s="3"/>
      <c r="X263" s="3"/>
      <c r="Y263" s="3"/>
      <c r="Z263" s="14">
        <f t="shared" si="8"/>
        <v>0</v>
      </c>
    </row>
    <row r="264" spans="1:26" ht="14.25" customHeight="1" x14ac:dyDescent="0.2">
      <c r="A264">
        <v>211</v>
      </c>
      <c r="B264" s="3" t="s">
        <v>746</v>
      </c>
      <c r="C264" s="3" t="s">
        <v>631</v>
      </c>
      <c r="D264" s="3" t="s">
        <v>731</v>
      </c>
      <c r="E264" s="3" t="s">
        <v>747</v>
      </c>
      <c r="F264" s="3"/>
      <c r="G264" s="3"/>
      <c r="H264" s="3"/>
      <c r="I264" s="3"/>
      <c r="J264" s="3"/>
      <c r="K264" s="3"/>
      <c r="L264" s="24" t="s">
        <v>60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14">
        <f t="shared" si="8"/>
        <v>0</v>
      </c>
    </row>
    <row r="265" spans="1:26" ht="14.25" customHeight="1" x14ac:dyDescent="0.2">
      <c r="A265">
        <v>1301</v>
      </c>
      <c r="B265" s="3" t="s">
        <v>3895</v>
      </c>
      <c r="C265" s="3" t="s">
        <v>3865</v>
      </c>
      <c r="D265" s="3" t="s">
        <v>3891</v>
      </c>
      <c r="E265" s="3" t="s">
        <v>3896</v>
      </c>
      <c r="F265" s="15">
        <v>10</v>
      </c>
      <c r="G265" s="15"/>
      <c r="H265" s="15"/>
      <c r="I265" s="15"/>
      <c r="J265" s="15"/>
      <c r="K265" s="15" t="s">
        <v>129</v>
      </c>
      <c r="L265" s="3" t="s">
        <v>57</v>
      </c>
      <c r="M265" s="48" t="s">
        <v>94</v>
      </c>
      <c r="N265" s="3">
        <v>2019</v>
      </c>
      <c r="O265" s="3"/>
      <c r="P265" s="14"/>
      <c r="Q265" s="3"/>
      <c r="R265" s="3"/>
      <c r="S265" s="3"/>
      <c r="T265" s="3"/>
      <c r="U265" s="3"/>
      <c r="V265" s="3"/>
      <c r="W265" s="3"/>
      <c r="X265" s="3"/>
      <c r="Y265" s="3"/>
      <c r="Z265" s="14" t="str">
        <f t="shared" si="8"/>
        <v>Myrmica</v>
      </c>
    </row>
    <row r="266" spans="1:26" ht="14.25" customHeight="1" x14ac:dyDescent="0.2">
      <c r="A266">
        <v>1297</v>
      </c>
      <c r="B266" s="3" t="s">
        <v>3885</v>
      </c>
      <c r="C266" s="3" t="s">
        <v>3865</v>
      </c>
      <c r="D266" s="3" t="s">
        <v>3883</v>
      </c>
      <c r="E266" s="3" t="s">
        <v>3886</v>
      </c>
      <c r="F266" s="15">
        <v>8</v>
      </c>
      <c r="G266" s="15"/>
      <c r="H266" s="15"/>
      <c r="I266" s="15"/>
      <c r="J266" s="15"/>
      <c r="K266" s="15" t="s">
        <v>129</v>
      </c>
      <c r="L266" s="24" t="s">
        <v>57</v>
      </c>
      <c r="M266" s="48" t="s">
        <v>99</v>
      </c>
      <c r="N266" s="3">
        <v>2019</v>
      </c>
      <c r="O266" s="3"/>
      <c r="P266" s="14"/>
      <c r="Q266" s="3"/>
      <c r="R266" s="3"/>
      <c r="S266" s="3"/>
      <c r="T266" s="3"/>
      <c r="U266" s="3"/>
      <c r="V266" s="3"/>
      <c r="W266" s="3"/>
      <c r="X266" s="3"/>
      <c r="Y266" s="3"/>
      <c r="Z266" s="14" t="str">
        <f t="shared" si="8"/>
        <v>Myrmica</v>
      </c>
    </row>
    <row r="267" spans="1:26" ht="14.25" customHeight="1" x14ac:dyDescent="0.2">
      <c r="A267">
        <v>965</v>
      </c>
      <c r="B267" s="3" t="s">
        <v>3123</v>
      </c>
      <c r="C267" s="3" t="s">
        <v>3054</v>
      </c>
      <c r="D267" s="3" t="s">
        <v>3124</v>
      </c>
      <c r="E267" s="3" t="s">
        <v>3125</v>
      </c>
      <c r="F267" s="3"/>
      <c r="G267" s="3"/>
      <c r="H267" s="3"/>
      <c r="I267" s="3"/>
      <c r="J267" s="3"/>
      <c r="K267" s="3"/>
      <c r="L267" s="24" t="s">
        <v>96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14">
        <f t="shared" si="8"/>
        <v>0</v>
      </c>
    </row>
    <row r="268" spans="1:26" ht="14.25" customHeight="1" x14ac:dyDescent="0.2">
      <c r="A268">
        <v>2</v>
      </c>
      <c r="B268" s="24" t="s">
        <v>53</v>
      </c>
      <c r="C268" s="3">
        <v>527182</v>
      </c>
      <c r="D268" s="3" t="s">
        <v>54</v>
      </c>
      <c r="E268" s="3" t="s">
        <v>55</v>
      </c>
      <c r="F268" s="3">
        <v>10</v>
      </c>
      <c r="G268" s="3"/>
      <c r="H268" s="3"/>
      <c r="I268" s="3"/>
      <c r="J268" s="3"/>
      <c r="K268" s="3" t="s">
        <v>49</v>
      </c>
      <c r="L268" s="24" t="s">
        <v>50</v>
      </c>
      <c r="M268" s="25" t="s">
        <v>51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14" t="str">
        <f t="shared" si="8"/>
        <v>Lasius</v>
      </c>
    </row>
    <row r="269" spans="1:26" ht="14.25" customHeight="1" x14ac:dyDescent="0.2">
      <c r="A269">
        <v>281</v>
      </c>
      <c r="B269" s="24" t="s">
        <v>922</v>
      </c>
      <c r="C269" s="3" t="s">
        <v>892</v>
      </c>
      <c r="D269" s="3" t="s">
        <v>893</v>
      </c>
      <c r="E269" s="3" t="s">
        <v>923</v>
      </c>
      <c r="F269" s="3"/>
      <c r="G269" s="3"/>
      <c r="H269" s="3"/>
      <c r="I269" s="3"/>
      <c r="J269" s="3"/>
      <c r="K269" s="3" t="s">
        <v>895</v>
      </c>
      <c r="L269" s="19" t="s">
        <v>61</v>
      </c>
      <c r="M269" s="3" t="s">
        <v>216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14">
        <f t="shared" si="8"/>
        <v>0</v>
      </c>
    </row>
    <row r="270" spans="1:26" ht="14.25" customHeight="1" x14ac:dyDescent="0.2">
      <c r="A270">
        <v>282</v>
      </c>
      <c r="B270" s="3" t="s">
        <v>924</v>
      </c>
      <c r="C270" s="3" t="s">
        <v>892</v>
      </c>
      <c r="D270" s="3" t="s">
        <v>893</v>
      </c>
      <c r="E270" s="3" t="s">
        <v>925</v>
      </c>
      <c r="F270" s="3"/>
      <c r="G270" s="3"/>
      <c r="H270" s="3"/>
      <c r="I270" s="3"/>
      <c r="J270" s="3"/>
      <c r="K270" s="3" t="s">
        <v>895</v>
      </c>
      <c r="L270" s="43" t="s">
        <v>61</v>
      </c>
      <c r="M270" s="24" t="s">
        <v>216</v>
      </c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14">
        <f t="shared" si="8"/>
        <v>0</v>
      </c>
    </row>
    <row r="271" spans="1:26" ht="14.25" customHeight="1" x14ac:dyDescent="0.2">
      <c r="A271">
        <v>1179</v>
      </c>
      <c r="B271" s="24" t="s">
        <v>3615</v>
      </c>
      <c r="C271" s="3" t="s">
        <v>3564</v>
      </c>
      <c r="D271" s="3" t="s">
        <v>3611</v>
      </c>
      <c r="E271" s="3" t="s">
        <v>3616</v>
      </c>
      <c r="F271" s="3">
        <v>10</v>
      </c>
      <c r="G271" s="3"/>
      <c r="H271" s="3"/>
      <c r="I271" s="3"/>
      <c r="J271" s="3"/>
      <c r="K271" s="3" t="s">
        <v>138</v>
      </c>
      <c r="L271" s="24" t="s">
        <v>61</v>
      </c>
      <c r="M271" s="3" t="s">
        <v>3617</v>
      </c>
      <c r="N271" s="3">
        <v>2019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14" t="str">
        <f t="shared" ref="Z271:Z302" si="9">IF(LEFT(M271,4)=LEFT(L271,4),L271,0)</f>
        <v>Formica</v>
      </c>
    </row>
    <row r="272" spans="1:26" ht="14.25" customHeight="1" x14ac:dyDescent="0.2">
      <c r="A272">
        <v>1336</v>
      </c>
      <c r="B272" s="4" t="s">
        <v>3981</v>
      </c>
      <c r="C272" s="3" t="s">
        <v>3916</v>
      </c>
      <c r="D272" s="3" t="s">
        <v>3977</v>
      </c>
      <c r="E272" s="3" t="s">
        <v>3982</v>
      </c>
      <c r="F272" s="24">
        <v>10</v>
      </c>
      <c r="G272" s="24"/>
      <c r="H272" s="24"/>
      <c r="I272" s="24"/>
      <c r="J272" s="24"/>
      <c r="K272" s="24" t="s">
        <v>138</v>
      </c>
      <c r="L272" s="43" t="s">
        <v>61</v>
      </c>
      <c r="M272" s="24" t="s">
        <v>163</v>
      </c>
      <c r="N272" s="3">
        <v>2019</v>
      </c>
      <c r="O272" s="3"/>
      <c r="P272" s="24"/>
      <c r="Q272" s="3"/>
      <c r="R272" s="3"/>
      <c r="S272" s="3"/>
      <c r="T272" s="3"/>
      <c r="U272" s="3"/>
      <c r="V272" s="3"/>
      <c r="W272" s="3"/>
      <c r="X272" s="3"/>
      <c r="Y272" s="3"/>
      <c r="Z272" s="14" t="str">
        <f t="shared" si="9"/>
        <v>Formica</v>
      </c>
    </row>
    <row r="273" spans="1:26" ht="14.25" customHeight="1" x14ac:dyDescent="0.2">
      <c r="A273">
        <v>1315</v>
      </c>
      <c r="B273" s="3" t="s">
        <v>3931</v>
      </c>
      <c r="C273" s="3" t="s">
        <v>3916</v>
      </c>
      <c r="D273" s="3" t="s">
        <v>3929</v>
      </c>
      <c r="E273" s="3" t="s">
        <v>3932</v>
      </c>
      <c r="F273" s="3">
        <v>10</v>
      </c>
      <c r="G273" s="3"/>
      <c r="H273" s="3"/>
      <c r="I273" s="3"/>
      <c r="J273" s="3"/>
      <c r="K273" s="3" t="s">
        <v>49</v>
      </c>
      <c r="L273" s="24" t="s">
        <v>50</v>
      </c>
      <c r="M273" s="25" t="s">
        <v>51</v>
      </c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14" t="str">
        <f t="shared" si="9"/>
        <v>Lasius</v>
      </c>
    </row>
    <row r="274" spans="1:26" ht="14.25" customHeight="1" x14ac:dyDescent="0.2">
      <c r="A274">
        <v>1322</v>
      </c>
      <c r="B274" s="24" t="s">
        <v>3949</v>
      </c>
      <c r="C274" s="3" t="s">
        <v>3916</v>
      </c>
      <c r="D274" s="3" t="s">
        <v>3947</v>
      </c>
      <c r="E274" s="3" t="s">
        <v>3950</v>
      </c>
      <c r="F274" s="3">
        <v>10</v>
      </c>
      <c r="G274" s="3"/>
      <c r="H274" s="3"/>
      <c r="I274" s="3"/>
      <c r="J274" s="3"/>
      <c r="K274" s="3"/>
      <c r="L274" s="24" t="s">
        <v>73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14">
        <f t="shared" si="9"/>
        <v>0</v>
      </c>
    </row>
    <row r="275" spans="1:26" ht="14.25" customHeight="1" x14ac:dyDescent="0.2">
      <c r="A275">
        <v>1292</v>
      </c>
      <c r="B275" s="3" t="s">
        <v>3872</v>
      </c>
      <c r="C275" s="3" t="s">
        <v>3865</v>
      </c>
      <c r="D275" s="3" t="s">
        <v>3873</v>
      </c>
      <c r="E275" s="3" t="s">
        <v>3874</v>
      </c>
      <c r="F275" s="15">
        <v>15</v>
      </c>
      <c r="G275" s="15"/>
      <c r="H275" s="15"/>
      <c r="I275" s="15"/>
      <c r="J275" s="15"/>
      <c r="K275" s="15" t="s">
        <v>129</v>
      </c>
      <c r="L275" s="24" t="s">
        <v>57</v>
      </c>
      <c r="M275" s="48" t="s">
        <v>94</v>
      </c>
      <c r="N275" s="3">
        <v>2019</v>
      </c>
      <c r="O275" s="3"/>
      <c r="P275" s="14"/>
      <c r="Q275" s="3"/>
      <c r="R275" s="3"/>
      <c r="S275" s="3"/>
      <c r="T275" s="3"/>
      <c r="U275" s="3"/>
      <c r="V275" s="3"/>
      <c r="W275" s="3"/>
      <c r="X275" s="3"/>
      <c r="Y275" s="3"/>
      <c r="Z275" s="14" t="str">
        <f t="shared" si="9"/>
        <v>Myrmica</v>
      </c>
    </row>
    <row r="276" spans="1:26" ht="14.25" customHeight="1" x14ac:dyDescent="0.2">
      <c r="A276">
        <v>283</v>
      </c>
      <c r="B276" s="3" t="s">
        <v>926</v>
      </c>
      <c r="C276" s="3" t="s">
        <v>892</v>
      </c>
      <c r="D276" s="3" t="s">
        <v>893</v>
      </c>
      <c r="E276" s="3" t="s">
        <v>927</v>
      </c>
      <c r="F276" s="3"/>
      <c r="G276" s="3"/>
      <c r="H276" s="3"/>
      <c r="I276" s="3"/>
      <c r="J276" s="3"/>
      <c r="K276" s="3" t="s">
        <v>895</v>
      </c>
      <c r="L276" s="43" t="s">
        <v>61</v>
      </c>
      <c r="M276" s="24" t="s">
        <v>216</v>
      </c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14">
        <f t="shared" si="9"/>
        <v>0</v>
      </c>
    </row>
    <row r="277" spans="1:26" ht="14.25" customHeight="1" x14ac:dyDescent="0.2">
      <c r="A277">
        <v>1229</v>
      </c>
      <c r="B277" s="4" t="s">
        <v>3705</v>
      </c>
      <c r="C277" s="3" t="s">
        <v>3687</v>
      </c>
      <c r="D277" s="3" t="s">
        <v>3706</v>
      </c>
      <c r="E277" s="3" t="s">
        <v>3707</v>
      </c>
      <c r="F277" s="3">
        <v>10</v>
      </c>
      <c r="G277" s="3"/>
      <c r="H277" s="3"/>
      <c r="I277" s="3"/>
      <c r="J277" s="3"/>
      <c r="K277" s="3" t="s">
        <v>138</v>
      </c>
      <c r="L277" s="24" t="s">
        <v>61</v>
      </c>
      <c r="M277" s="24" t="s">
        <v>139</v>
      </c>
      <c r="N277" s="3" t="s">
        <v>140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14" t="str">
        <f t="shared" si="9"/>
        <v>Formica</v>
      </c>
    </row>
    <row r="278" spans="1:26" ht="14.25" customHeight="1" x14ac:dyDescent="0.2">
      <c r="A278">
        <v>325</v>
      </c>
      <c r="B278" s="24" t="s">
        <v>1025</v>
      </c>
      <c r="C278" s="3" t="s">
        <v>892</v>
      </c>
      <c r="D278" s="3" t="s">
        <v>1021</v>
      </c>
      <c r="E278" s="3" t="s">
        <v>1026</v>
      </c>
      <c r="F278" s="3"/>
      <c r="G278" s="3"/>
      <c r="H278" s="3"/>
      <c r="I278" s="3"/>
      <c r="J278" s="3"/>
      <c r="K278" s="3" t="s">
        <v>138</v>
      </c>
      <c r="L278" s="19" t="s">
        <v>61</v>
      </c>
      <c r="M278" s="3" t="s">
        <v>163</v>
      </c>
      <c r="N278" s="3">
        <v>2019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14" t="str">
        <f t="shared" si="9"/>
        <v>Formica</v>
      </c>
    </row>
    <row r="279" spans="1:26" ht="14.25" customHeight="1" x14ac:dyDescent="0.2">
      <c r="A279">
        <v>1409</v>
      </c>
      <c r="B279" s="3" t="s">
        <v>4152</v>
      </c>
      <c r="C279" s="3" t="s">
        <v>4125</v>
      </c>
      <c r="D279" s="3" t="s">
        <v>4153</v>
      </c>
      <c r="E279" s="3" t="s">
        <v>4154</v>
      </c>
      <c r="F279" s="3"/>
      <c r="G279" s="3"/>
      <c r="H279" s="3"/>
      <c r="I279" s="3"/>
      <c r="J279" s="3"/>
      <c r="K279" s="3" t="s">
        <v>138</v>
      </c>
      <c r="L279" s="24" t="s">
        <v>57</v>
      </c>
      <c r="M279" s="25" t="s">
        <v>99</v>
      </c>
      <c r="N279" s="3">
        <v>2019</v>
      </c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14" t="str">
        <f t="shared" si="9"/>
        <v>Myrmica</v>
      </c>
    </row>
    <row r="280" spans="1:26" ht="14.25" customHeight="1" x14ac:dyDescent="0.2">
      <c r="A280">
        <v>202</v>
      </c>
      <c r="B280" s="24" t="s">
        <v>727</v>
      </c>
      <c r="C280" s="3" t="s">
        <v>631</v>
      </c>
      <c r="D280" s="3" t="s">
        <v>728</v>
      </c>
      <c r="E280" s="3" t="s">
        <v>729</v>
      </c>
      <c r="F280" s="3"/>
      <c r="G280" s="3"/>
      <c r="H280" s="3"/>
      <c r="I280" s="3"/>
      <c r="J280" s="3"/>
      <c r="K280" s="3" t="s">
        <v>138</v>
      </c>
      <c r="L280" s="19" t="s">
        <v>61</v>
      </c>
      <c r="M280" s="25" t="s">
        <v>139</v>
      </c>
      <c r="N280" s="3">
        <v>2019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14" t="str">
        <f t="shared" si="9"/>
        <v>Formica</v>
      </c>
    </row>
    <row r="281" spans="1:26" ht="14.25" customHeight="1" x14ac:dyDescent="0.2">
      <c r="A281">
        <v>321</v>
      </c>
      <c r="B281" s="24" t="s">
        <v>1015</v>
      </c>
      <c r="C281" s="3" t="s">
        <v>892</v>
      </c>
      <c r="D281" s="3" t="s">
        <v>1004</v>
      </c>
      <c r="E281" s="3" t="s">
        <v>1016</v>
      </c>
      <c r="F281" s="3"/>
      <c r="G281" s="3"/>
      <c r="H281" s="3"/>
      <c r="I281" s="3"/>
      <c r="J281" s="3"/>
      <c r="K281" s="3" t="s">
        <v>138</v>
      </c>
      <c r="L281" s="43" t="s">
        <v>61</v>
      </c>
      <c r="M281" s="24" t="s">
        <v>163</v>
      </c>
      <c r="N281" s="3">
        <v>2019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14" t="str">
        <f t="shared" si="9"/>
        <v>Formica</v>
      </c>
    </row>
    <row r="282" spans="1:26" ht="14.25" customHeight="1" x14ac:dyDescent="0.2">
      <c r="A282">
        <v>817</v>
      </c>
      <c r="B282" s="24" t="s">
        <v>2756</v>
      </c>
      <c r="C282" s="3" t="s">
        <v>2649</v>
      </c>
      <c r="D282" s="3" t="s">
        <v>2752</v>
      </c>
      <c r="E282" s="3" t="s">
        <v>2757</v>
      </c>
      <c r="F282" s="3">
        <v>8</v>
      </c>
      <c r="G282" s="3"/>
      <c r="H282" s="3"/>
      <c r="I282" s="3"/>
      <c r="J282" s="3"/>
      <c r="K282" s="3"/>
      <c r="L282" s="24" t="s">
        <v>50</v>
      </c>
      <c r="M282" s="24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14">
        <f t="shared" si="9"/>
        <v>0</v>
      </c>
    </row>
    <row r="283" spans="1:26" ht="14.25" customHeight="1" x14ac:dyDescent="0.2">
      <c r="A283">
        <v>284</v>
      </c>
      <c r="B283" s="24" t="s">
        <v>928</v>
      </c>
      <c r="C283" s="3" t="s">
        <v>892</v>
      </c>
      <c r="D283" s="3" t="s">
        <v>893</v>
      </c>
      <c r="E283" s="3" t="s">
        <v>929</v>
      </c>
      <c r="F283" s="3"/>
      <c r="G283" s="3"/>
      <c r="H283" s="3"/>
      <c r="I283" s="3"/>
      <c r="J283" s="3"/>
      <c r="K283" s="3" t="s">
        <v>895</v>
      </c>
      <c r="L283" s="43" t="s">
        <v>61</v>
      </c>
      <c r="M283" s="3" t="s">
        <v>216</v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14">
        <f t="shared" si="9"/>
        <v>0</v>
      </c>
    </row>
    <row r="284" spans="1:26" ht="14.25" customHeight="1" x14ac:dyDescent="0.2">
      <c r="A284">
        <v>791</v>
      </c>
      <c r="B284" s="3" t="s">
        <v>2698</v>
      </c>
      <c r="C284" s="3" t="s">
        <v>2649</v>
      </c>
      <c r="D284" s="3" t="s">
        <v>2699</v>
      </c>
      <c r="E284" s="3" t="s">
        <v>2700</v>
      </c>
      <c r="F284" s="3" t="s">
        <v>180</v>
      </c>
      <c r="G284" s="3"/>
      <c r="H284" s="3"/>
      <c r="I284" s="3"/>
      <c r="J284" s="3"/>
      <c r="K284" s="3" t="s">
        <v>49</v>
      </c>
      <c r="L284" s="24" t="s">
        <v>41</v>
      </c>
      <c r="M284" s="49" t="s">
        <v>403</v>
      </c>
      <c r="N284" s="3" t="s">
        <v>140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14" t="str">
        <f t="shared" si="9"/>
        <v>Temnothorax</v>
      </c>
    </row>
    <row r="285" spans="1:26" ht="14.25" customHeight="1" x14ac:dyDescent="0.2">
      <c r="A285">
        <v>997</v>
      </c>
      <c r="B285" s="4" t="s">
        <v>3204</v>
      </c>
      <c r="C285" s="3" t="s">
        <v>3153</v>
      </c>
      <c r="D285" s="3" t="s">
        <v>3202</v>
      </c>
      <c r="E285" s="3" t="s">
        <v>3205</v>
      </c>
      <c r="F285" s="3"/>
      <c r="G285" s="3"/>
      <c r="H285" s="3"/>
      <c r="I285" s="3"/>
      <c r="J285" s="3"/>
      <c r="K285" s="3" t="s">
        <v>138</v>
      </c>
      <c r="L285" s="24" t="s">
        <v>50</v>
      </c>
      <c r="M285" s="25" t="s">
        <v>296</v>
      </c>
      <c r="N285" s="3" t="s">
        <v>140</v>
      </c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14" t="str">
        <f t="shared" si="9"/>
        <v>Lasius</v>
      </c>
    </row>
    <row r="286" spans="1:26" ht="14.25" customHeight="1" x14ac:dyDescent="0.2">
      <c r="A286">
        <v>3</v>
      </c>
      <c r="B286" s="4" t="s">
        <v>56</v>
      </c>
      <c r="C286" s="3">
        <v>527182</v>
      </c>
      <c r="D286" s="3" t="s">
        <v>54</v>
      </c>
      <c r="E286" s="3" t="s">
        <v>59</v>
      </c>
      <c r="F286" s="3">
        <v>10</v>
      </c>
      <c r="G286" s="3"/>
      <c r="H286" s="3"/>
      <c r="I286" s="3"/>
      <c r="J286" s="3"/>
      <c r="K286" s="3"/>
      <c r="L286" s="3" t="s">
        <v>60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14">
        <f t="shared" si="9"/>
        <v>0</v>
      </c>
    </row>
    <row r="287" spans="1:26" ht="14.25" customHeight="1" x14ac:dyDescent="0.2">
      <c r="A287">
        <v>861</v>
      </c>
      <c r="B287" s="3" t="s">
        <v>2859</v>
      </c>
      <c r="C287" s="3" t="s">
        <v>2842</v>
      </c>
      <c r="D287" s="3" t="s">
        <v>2860</v>
      </c>
      <c r="E287" s="3" t="s">
        <v>2861</v>
      </c>
      <c r="F287" s="3"/>
      <c r="G287" s="3"/>
      <c r="H287" s="3"/>
      <c r="I287" s="3"/>
      <c r="J287" s="3"/>
      <c r="K287" s="3" t="s">
        <v>138</v>
      </c>
      <c r="L287" s="24" t="s">
        <v>57</v>
      </c>
      <c r="M287" s="25" t="s">
        <v>107</v>
      </c>
      <c r="N287" s="3">
        <v>2019</v>
      </c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14" t="str">
        <f t="shared" si="9"/>
        <v>Myrmica</v>
      </c>
    </row>
    <row r="288" spans="1:26" ht="14.25" customHeight="1" x14ac:dyDescent="0.2">
      <c r="A288">
        <v>1303</v>
      </c>
      <c r="B288" s="24" t="s">
        <v>3900</v>
      </c>
      <c r="C288" s="3" t="s">
        <v>3865</v>
      </c>
      <c r="D288" s="3" t="s">
        <v>3901</v>
      </c>
      <c r="E288" s="3" t="s">
        <v>3902</v>
      </c>
      <c r="F288" s="3">
        <v>10</v>
      </c>
      <c r="G288" s="3"/>
      <c r="H288" s="3"/>
      <c r="I288" s="3"/>
      <c r="J288" s="3"/>
      <c r="K288" s="3"/>
      <c r="L288" s="3" t="s">
        <v>73</v>
      </c>
      <c r="M288" s="24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14">
        <f t="shared" si="9"/>
        <v>0</v>
      </c>
    </row>
    <row r="289" spans="1:26" ht="14.25" customHeight="1" x14ac:dyDescent="0.2">
      <c r="A289">
        <v>854</v>
      </c>
      <c r="B289" s="24" t="s">
        <v>2845</v>
      </c>
      <c r="C289" s="3" t="s">
        <v>2842</v>
      </c>
      <c r="D289" s="3" t="s">
        <v>2843</v>
      </c>
      <c r="E289" s="3" t="s">
        <v>2846</v>
      </c>
      <c r="F289" s="3"/>
      <c r="G289" s="3"/>
      <c r="H289" s="3"/>
      <c r="I289" s="3"/>
      <c r="J289" s="3"/>
      <c r="K289" s="3"/>
      <c r="L289" s="3" t="s">
        <v>60</v>
      </c>
      <c r="M289" s="24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14">
        <f t="shared" si="9"/>
        <v>0</v>
      </c>
    </row>
    <row r="290" spans="1:26" ht="14.25" customHeight="1" x14ac:dyDescent="0.2">
      <c r="A290">
        <v>4</v>
      </c>
      <c r="B290" s="24" t="s">
        <v>64</v>
      </c>
      <c r="C290" s="3">
        <v>527182</v>
      </c>
      <c r="D290" s="3" t="s">
        <v>54</v>
      </c>
      <c r="E290" s="3" t="s">
        <v>65</v>
      </c>
      <c r="F290" s="3">
        <v>10</v>
      </c>
      <c r="G290" s="3"/>
      <c r="H290" s="3"/>
      <c r="I290" s="3"/>
      <c r="J290" s="3"/>
      <c r="K290" s="3"/>
      <c r="L290" s="24" t="s">
        <v>60</v>
      </c>
      <c r="M290" s="24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14">
        <f t="shared" si="9"/>
        <v>0</v>
      </c>
    </row>
    <row r="291" spans="1:26" ht="14.25" customHeight="1" x14ac:dyDescent="0.2">
      <c r="A291">
        <v>1005</v>
      </c>
      <c r="B291" s="4" t="s">
        <v>3223</v>
      </c>
      <c r="C291" s="3" t="s">
        <v>3153</v>
      </c>
      <c r="D291" s="3" t="s">
        <v>3224</v>
      </c>
      <c r="E291" s="3" t="s">
        <v>3225</v>
      </c>
      <c r="F291" s="3"/>
      <c r="G291" s="3"/>
      <c r="H291" s="3"/>
      <c r="I291" s="3"/>
      <c r="J291" s="3"/>
      <c r="K291" s="3" t="s">
        <v>138</v>
      </c>
      <c r="L291" s="3" t="s">
        <v>57</v>
      </c>
      <c r="M291" s="25" t="s">
        <v>99</v>
      </c>
      <c r="N291" s="3">
        <v>2019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14" t="str">
        <f t="shared" si="9"/>
        <v>Myrmica</v>
      </c>
    </row>
    <row r="292" spans="1:26" ht="14.25" customHeight="1" x14ac:dyDescent="0.2">
      <c r="A292">
        <v>989</v>
      </c>
      <c r="B292" s="3" t="s">
        <v>3186</v>
      </c>
      <c r="C292" s="3" t="s">
        <v>3153</v>
      </c>
      <c r="D292" s="3" t="s">
        <v>3187</v>
      </c>
      <c r="E292" s="3" t="s">
        <v>3188</v>
      </c>
      <c r="F292" s="24"/>
      <c r="G292" s="24"/>
      <c r="H292" s="24"/>
      <c r="I292" s="3"/>
      <c r="J292" s="3"/>
      <c r="K292" s="3" t="s">
        <v>138</v>
      </c>
      <c r="L292" s="3" t="s">
        <v>50</v>
      </c>
      <c r="M292" s="25" t="s">
        <v>296</v>
      </c>
      <c r="N292" s="24" t="s">
        <v>140</v>
      </c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14" t="str">
        <f t="shared" si="9"/>
        <v>Lasius</v>
      </c>
    </row>
    <row r="293" spans="1:26" ht="14.25" customHeight="1" x14ac:dyDescent="0.2">
      <c r="A293">
        <v>937</v>
      </c>
      <c r="B293" s="4" t="s">
        <v>3048</v>
      </c>
      <c r="C293" s="3" t="s">
        <v>2996</v>
      </c>
      <c r="D293" s="3" t="s">
        <v>3049</v>
      </c>
      <c r="E293" s="3" t="s">
        <v>3050</v>
      </c>
      <c r="F293" s="3"/>
      <c r="G293" s="3"/>
      <c r="H293" s="3"/>
      <c r="I293" s="3"/>
      <c r="J293" s="3"/>
      <c r="K293" s="3" t="s">
        <v>138</v>
      </c>
      <c r="L293" s="3" t="s">
        <v>50</v>
      </c>
      <c r="M293" s="25" t="s">
        <v>296</v>
      </c>
      <c r="N293" s="3">
        <v>2019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14" t="str">
        <f t="shared" si="9"/>
        <v>Lasius</v>
      </c>
    </row>
    <row r="294" spans="1:26" ht="14.25" customHeight="1" x14ac:dyDescent="0.2">
      <c r="A294">
        <v>1337</v>
      </c>
      <c r="B294" s="4" t="s">
        <v>3983</v>
      </c>
      <c r="C294" s="3" t="s">
        <v>3916</v>
      </c>
      <c r="D294" s="3" t="s">
        <v>3984</v>
      </c>
      <c r="E294" s="3" t="s">
        <v>3985</v>
      </c>
      <c r="F294" s="24">
        <v>6</v>
      </c>
      <c r="G294" s="24"/>
      <c r="H294" s="24"/>
      <c r="I294" s="24"/>
      <c r="J294" s="24"/>
      <c r="K294" s="24"/>
      <c r="L294" s="3" t="s">
        <v>73</v>
      </c>
      <c r="M294" s="24"/>
      <c r="N294" s="3"/>
      <c r="O294" s="3"/>
      <c r="P294" s="24"/>
      <c r="Q294" s="3"/>
      <c r="R294" s="3"/>
      <c r="S294" s="3"/>
      <c r="T294" s="3"/>
      <c r="U294" s="3"/>
      <c r="V294" s="3"/>
      <c r="W294" s="3"/>
      <c r="X294" s="3"/>
      <c r="Y294" s="3"/>
      <c r="Z294" s="14">
        <f t="shared" si="9"/>
        <v>0</v>
      </c>
    </row>
    <row r="295" spans="1:26" ht="15.75" customHeight="1" x14ac:dyDescent="0.2">
      <c r="A295">
        <v>1159</v>
      </c>
      <c r="B295" s="24" t="s">
        <v>3563</v>
      </c>
      <c r="C295" s="3" t="s">
        <v>3564</v>
      </c>
      <c r="D295" s="3" t="s">
        <v>3565</v>
      </c>
      <c r="E295" s="3" t="s">
        <v>3566</v>
      </c>
      <c r="F295" s="3">
        <v>10</v>
      </c>
      <c r="G295" s="3"/>
      <c r="H295" s="3"/>
      <c r="I295" s="3"/>
      <c r="J295" s="3"/>
      <c r="K295" s="3"/>
      <c r="L295" s="3" t="s">
        <v>78</v>
      </c>
      <c r="M295" s="24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14">
        <f t="shared" si="9"/>
        <v>0</v>
      </c>
    </row>
    <row r="296" spans="1:26" ht="14.25" customHeight="1" x14ac:dyDescent="0.2">
      <c r="A296">
        <v>992</v>
      </c>
      <c r="B296" s="24" t="s">
        <v>3194</v>
      </c>
      <c r="C296" s="3" t="s">
        <v>3153</v>
      </c>
      <c r="D296" s="58" t="s">
        <v>3187</v>
      </c>
      <c r="E296" s="3" t="s">
        <v>3195</v>
      </c>
      <c r="F296" s="3"/>
      <c r="G296" s="3"/>
      <c r="H296" s="3"/>
      <c r="I296" s="3"/>
      <c r="J296" s="3"/>
      <c r="K296" s="3" t="s">
        <v>138</v>
      </c>
      <c r="L296" s="24" t="s">
        <v>50</v>
      </c>
      <c r="M296" s="25" t="s">
        <v>296</v>
      </c>
      <c r="N296" s="3" t="s">
        <v>140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14" t="str">
        <f t="shared" si="9"/>
        <v>Lasius</v>
      </c>
    </row>
    <row r="297" spans="1:26" ht="14.25" customHeight="1" x14ac:dyDescent="0.2">
      <c r="A297">
        <v>1283</v>
      </c>
      <c r="B297" s="24" t="s">
        <v>3848</v>
      </c>
      <c r="C297" s="3" t="s">
        <v>3815</v>
      </c>
      <c r="D297" s="3" t="s">
        <v>3849</v>
      </c>
      <c r="E297" s="3" t="s">
        <v>3850</v>
      </c>
      <c r="F297" s="15">
        <v>10</v>
      </c>
      <c r="G297" s="15"/>
      <c r="H297" s="15"/>
      <c r="I297" s="15"/>
      <c r="J297" s="15"/>
      <c r="K297" s="15" t="s">
        <v>129</v>
      </c>
      <c r="L297" s="24" t="s">
        <v>57</v>
      </c>
      <c r="M297" s="48" t="s">
        <v>99</v>
      </c>
      <c r="N297" s="3">
        <v>2019</v>
      </c>
      <c r="O297" s="3"/>
      <c r="P297" s="14"/>
      <c r="Q297" s="3"/>
      <c r="R297" s="3"/>
      <c r="S297" s="3"/>
      <c r="T297" s="3"/>
      <c r="U297" s="3"/>
      <c r="V297" s="3"/>
      <c r="W297" s="3"/>
      <c r="X297" s="3"/>
      <c r="Y297" s="3"/>
      <c r="Z297" s="14" t="str">
        <f t="shared" si="9"/>
        <v>Myrmica</v>
      </c>
    </row>
    <row r="298" spans="1:26" ht="14.25" customHeight="1" x14ac:dyDescent="0.2">
      <c r="A298">
        <v>511</v>
      </c>
      <c r="B298" s="4" t="s">
        <v>1474</v>
      </c>
      <c r="C298" s="3" t="s">
        <v>1425</v>
      </c>
      <c r="D298" s="3" t="s">
        <v>1472</v>
      </c>
      <c r="E298" s="3" t="s">
        <v>1475</v>
      </c>
      <c r="F298" s="3">
        <v>10</v>
      </c>
      <c r="G298" s="3"/>
      <c r="H298" s="3"/>
      <c r="I298" s="3"/>
      <c r="J298" s="3"/>
      <c r="K298" s="3" t="s">
        <v>49</v>
      </c>
      <c r="L298" s="24" t="s">
        <v>50</v>
      </c>
      <c r="M298" s="25" t="s">
        <v>51</v>
      </c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14" t="str">
        <f t="shared" si="9"/>
        <v>Lasius</v>
      </c>
    </row>
    <row r="299" spans="1:26" ht="14.25" customHeight="1" x14ac:dyDescent="0.2">
      <c r="A299">
        <v>30</v>
      </c>
      <c r="B299" s="4" t="s">
        <v>204</v>
      </c>
      <c r="C299" s="3" t="s">
        <v>195</v>
      </c>
      <c r="D299" s="3" t="s">
        <v>196</v>
      </c>
      <c r="E299" s="3" t="s">
        <v>205</v>
      </c>
      <c r="F299" s="3"/>
      <c r="G299" s="3"/>
      <c r="H299" s="3"/>
      <c r="I299" s="3"/>
      <c r="J299" s="3"/>
      <c r="K299" s="3"/>
      <c r="L299" s="3" t="s">
        <v>60</v>
      </c>
      <c r="M299" s="24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14">
        <f t="shared" si="9"/>
        <v>0</v>
      </c>
    </row>
    <row r="300" spans="1:26" ht="14.25" customHeight="1" x14ac:dyDescent="0.2">
      <c r="A300">
        <v>1004</v>
      </c>
      <c r="B300" s="24" t="s">
        <v>3220</v>
      </c>
      <c r="C300" s="3" t="s">
        <v>3153</v>
      </c>
      <c r="D300" s="3" t="s">
        <v>3221</v>
      </c>
      <c r="E300" s="3" t="s">
        <v>3222</v>
      </c>
      <c r="F300" s="3"/>
      <c r="G300" s="3"/>
      <c r="H300" s="3"/>
      <c r="I300" s="3"/>
      <c r="J300" s="3"/>
      <c r="K300" s="3" t="s">
        <v>138</v>
      </c>
      <c r="L300" s="24" t="s">
        <v>57</v>
      </c>
      <c r="M300" s="25" t="s">
        <v>99</v>
      </c>
      <c r="N300" s="3">
        <v>2019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14" t="str">
        <f t="shared" si="9"/>
        <v>Myrmica</v>
      </c>
    </row>
    <row r="301" spans="1:26" ht="14.25" customHeight="1" x14ac:dyDescent="0.2">
      <c r="A301">
        <v>1399</v>
      </c>
      <c r="B301" s="4" t="s">
        <v>4128</v>
      </c>
      <c r="C301" s="3" t="s">
        <v>4125</v>
      </c>
      <c r="D301" s="3" t="s">
        <v>4129</v>
      </c>
      <c r="E301" s="3" t="s">
        <v>4130</v>
      </c>
      <c r="F301" s="3"/>
      <c r="G301" s="3"/>
      <c r="H301" s="3"/>
      <c r="I301" s="3"/>
      <c r="J301" s="3"/>
      <c r="K301" s="3" t="s">
        <v>138</v>
      </c>
      <c r="L301" s="24" t="s">
        <v>57</v>
      </c>
      <c r="M301" s="25" t="s">
        <v>121</v>
      </c>
      <c r="N301" s="3">
        <v>2019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14" t="str">
        <f t="shared" si="9"/>
        <v>Myrmica</v>
      </c>
    </row>
    <row r="302" spans="1:26" ht="14.25" customHeight="1" x14ac:dyDescent="0.2">
      <c r="A302">
        <v>862</v>
      </c>
      <c r="B302" s="4" t="s">
        <v>2862</v>
      </c>
      <c r="C302" s="3" t="s">
        <v>2842</v>
      </c>
      <c r="D302" s="3" t="s">
        <v>2860</v>
      </c>
      <c r="E302" s="3" t="s">
        <v>2863</v>
      </c>
      <c r="F302" s="24"/>
      <c r="G302" s="24"/>
      <c r="H302" s="24"/>
      <c r="I302" s="3"/>
      <c r="J302" s="3"/>
      <c r="K302" s="3" t="s">
        <v>138</v>
      </c>
      <c r="L302" s="3" t="s">
        <v>57</v>
      </c>
      <c r="M302" s="13" t="s">
        <v>117</v>
      </c>
      <c r="N302" s="24">
        <v>2019</v>
      </c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14" t="str">
        <f t="shared" si="9"/>
        <v>Myrmica</v>
      </c>
    </row>
    <row r="303" spans="1:26" ht="14.25" customHeight="1" x14ac:dyDescent="0.2">
      <c r="A303">
        <v>1405</v>
      </c>
      <c r="B303" s="3" t="s">
        <v>4143</v>
      </c>
      <c r="C303" s="3" t="s">
        <v>4125</v>
      </c>
      <c r="D303" s="3" t="s">
        <v>4144</v>
      </c>
      <c r="E303" s="3" t="s">
        <v>4145</v>
      </c>
      <c r="F303" s="3"/>
      <c r="G303" s="3"/>
      <c r="H303" s="3"/>
      <c r="I303" s="3"/>
      <c r="J303" s="3"/>
      <c r="K303" s="3" t="s">
        <v>138</v>
      </c>
      <c r="L303" s="43" t="s">
        <v>61</v>
      </c>
      <c r="M303" s="24" t="s">
        <v>181</v>
      </c>
      <c r="N303" s="3">
        <v>2019</v>
      </c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14">
        <f t="shared" ref="Z303:Z334" si="10">IF(LEFT(M303,4)=LEFT(L303,4),L303,0)</f>
        <v>0</v>
      </c>
    </row>
    <row r="304" spans="1:26" ht="15.75" customHeight="1" x14ac:dyDescent="0.2">
      <c r="A304">
        <v>1406</v>
      </c>
      <c r="B304" s="4" t="s">
        <v>4146</v>
      </c>
      <c r="C304" s="3" t="s">
        <v>4125</v>
      </c>
      <c r="D304" s="3" t="s">
        <v>4144</v>
      </c>
      <c r="E304" s="3" t="s">
        <v>4147</v>
      </c>
      <c r="F304" s="3"/>
      <c r="G304" s="3"/>
      <c r="H304" s="3"/>
      <c r="I304" s="3"/>
      <c r="J304" s="3"/>
      <c r="K304" s="3"/>
      <c r="L304" s="24" t="s">
        <v>57</v>
      </c>
      <c r="M304" s="24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14">
        <f t="shared" si="10"/>
        <v>0</v>
      </c>
    </row>
    <row r="305" spans="1:26" ht="14.25" customHeight="1" x14ac:dyDescent="0.2">
      <c r="A305">
        <v>927</v>
      </c>
      <c r="B305" s="24" t="s">
        <v>3025</v>
      </c>
      <c r="C305" s="3" t="s">
        <v>2996</v>
      </c>
      <c r="D305" s="3" t="s">
        <v>3026</v>
      </c>
      <c r="E305" s="3" t="s">
        <v>3</v>
      </c>
      <c r="F305" s="25">
        <v>8</v>
      </c>
      <c r="G305" s="25"/>
      <c r="H305" s="25"/>
      <c r="I305" s="3"/>
      <c r="J305" s="3"/>
      <c r="K305" s="3" t="s">
        <v>138</v>
      </c>
      <c r="L305" s="24" t="s">
        <v>41</v>
      </c>
      <c r="M305" s="25" t="s">
        <v>403</v>
      </c>
      <c r="N305" s="25">
        <v>2019</v>
      </c>
      <c r="O305" s="3" t="s">
        <v>947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14" t="str">
        <f t="shared" si="10"/>
        <v>Temnothorax</v>
      </c>
    </row>
    <row r="306" spans="1:26" ht="14.25" customHeight="1" x14ac:dyDescent="0.2">
      <c r="A306">
        <v>1002</v>
      </c>
      <c r="B306" s="24" t="s">
        <v>3215</v>
      </c>
      <c r="C306" s="3" t="s">
        <v>3153</v>
      </c>
      <c r="D306" s="3" t="s">
        <v>3216</v>
      </c>
      <c r="E306" s="3" t="s">
        <v>3217</v>
      </c>
      <c r="F306" s="3"/>
      <c r="G306" s="3"/>
      <c r="H306" s="3"/>
      <c r="I306" s="3"/>
      <c r="J306" s="3"/>
      <c r="K306" s="3" t="s">
        <v>138</v>
      </c>
      <c r="L306" s="3" t="s">
        <v>57</v>
      </c>
      <c r="M306" s="25" t="s">
        <v>99</v>
      </c>
      <c r="N306" s="3">
        <v>2019</v>
      </c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14" t="str">
        <f t="shared" si="10"/>
        <v>Myrmica</v>
      </c>
    </row>
    <row r="307" spans="1:26" ht="14.25" customHeight="1" x14ac:dyDescent="0.2">
      <c r="A307">
        <v>20</v>
      </c>
      <c r="B307" s="4" t="s">
        <v>150</v>
      </c>
      <c r="C307" s="3">
        <v>527182</v>
      </c>
      <c r="D307" s="3" t="s">
        <v>151</v>
      </c>
      <c r="E307" s="3" t="s">
        <v>152</v>
      </c>
      <c r="F307" s="3">
        <v>10</v>
      </c>
      <c r="G307" s="3"/>
      <c r="H307" s="3"/>
      <c r="I307" s="3"/>
      <c r="J307" s="3"/>
      <c r="K307" s="3"/>
      <c r="L307" s="24" t="s">
        <v>50</v>
      </c>
      <c r="M307" s="24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14">
        <f t="shared" si="10"/>
        <v>0</v>
      </c>
    </row>
    <row r="308" spans="1:26" ht="14.25" customHeight="1" x14ac:dyDescent="0.2">
      <c r="A308">
        <v>1287</v>
      </c>
      <c r="B308" s="4" t="s">
        <v>3858</v>
      </c>
      <c r="C308" s="3" t="s">
        <v>3815</v>
      </c>
      <c r="D308" s="3" t="s">
        <v>3859</v>
      </c>
      <c r="E308" s="3" t="s">
        <v>3860</v>
      </c>
      <c r="F308" s="3" t="s">
        <v>48</v>
      </c>
      <c r="G308" s="3"/>
      <c r="H308" s="3"/>
      <c r="I308" s="3"/>
      <c r="J308" s="3"/>
      <c r="K308" s="3" t="s">
        <v>138</v>
      </c>
      <c r="L308" s="24" t="s">
        <v>61</v>
      </c>
      <c r="M308" s="24" t="s">
        <v>3617</v>
      </c>
      <c r="N308" s="3">
        <v>2019</v>
      </c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14" t="str">
        <f t="shared" si="10"/>
        <v>Formica</v>
      </c>
    </row>
    <row r="309" spans="1:26" ht="14.25" customHeight="1" x14ac:dyDescent="0.2">
      <c r="A309">
        <v>919</v>
      </c>
      <c r="B309" s="4" t="s">
        <v>3008</v>
      </c>
      <c r="C309" s="3" t="s">
        <v>2996</v>
      </c>
      <c r="D309" s="3" t="s">
        <v>3009</v>
      </c>
      <c r="E309" s="3" t="s">
        <v>3010</v>
      </c>
      <c r="F309" s="3"/>
      <c r="G309" s="3"/>
      <c r="H309" s="3"/>
      <c r="I309" s="3"/>
      <c r="J309" s="3"/>
      <c r="K309" s="3" t="s">
        <v>138</v>
      </c>
      <c r="L309" s="24" t="s">
        <v>50</v>
      </c>
      <c r="M309" s="13" t="s">
        <v>245</v>
      </c>
      <c r="N309" s="3">
        <v>2019</v>
      </c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14" t="str">
        <f t="shared" si="10"/>
        <v>Lasius</v>
      </c>
    </row>
    <row r="310" spans="1:26" ht="14.25" customHeight="1" x14ac:dyDescent="0.2">
      <c r="A310">
        <v>925</v>
      </c>
      <c r="B310" s="4" t="s">
        <v>3020</v>
      </c>
      <c r="C310" s="3" t="s">
        <v>2996</v>
      </c>
      <c r="D310" s="3" t="s">
        <v>3021</v>
      </c>
      <c r="E310" s="3" t="s">
        <v>3022</v>
      </c>
      <c r="F310" s="3"/>
      <c r="G310" s="3"/>
      <c r="H310" s="3"/>
      <c r="I310" s="3"/>
      <c r="J310" s="3"/>
      <c r="K310" s="3" t="s">
        <v>895</v>
      </c>
      <c r="L310" s="24" t="s">
        <v>52</v>
      </c>
      <c r="M310" s="24" t="s">
        <v>2385</v>
      </c>
      <c r="N310" s="3">
        <v>2019</v>
      </c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14">
        <f t="shared" si="10"/>
        <v>0</v>
      </c>
    </row>
    <row r="311" spans="1:26" ht="14.25" customHeight="1" x14ac:dyDescent="0.2">
      <c r="A311">
        <v>181</v>
      </c>
      <c r="B311" s="24" t="s">
        <v>675</v>
      </c>
      <c r="C311" s="3" t="s">
        <v>631</v>
      </c>
      <c r="D311" s="3" t="s">
        <v>676</v>
      </c>
      <c r="E311" s="3" t="s">
        <v>677</v>
      </c>
      <c r="F311" s="3" t="s">
        <v>678</v>
      </c>
      <c r="G311" s="3"/>
      <c r="H311" s="3"/>
      <c r="I311" s="3"/>
      <c r="J311" s="3"/>
      <c r="K311" s="3"/>
      <c r="L311" s="24" t="s">
        <v>60</v>
      </c>
      <c r="M311" s="24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14">
        <f t="shared" si="10"/>
        <v>0</v>
      </c>
    </row>
    <row r="312" spans="1:26" ht="14.25" customHeight="1" x14ac:dyDescent="0.2">
      <c r="A312">
        <v>1407</v>
      </c>
      <c r="B312" s="3" t="s">
        <v>4148</v>
      </c>
      <c r="C312" s="3" t="s">
        <v>4125</v>
      </c>
      <c r="D312" s="3" t="s">
        <v>4144</v>
      </c>
      <c r="E312" s="3" t="s">
        <v>4149</v>
      </c>
      <c r="F312" s="24"/>
      <c r="G312" s="24"/>
      <c r="H312" s="24"/>
      <c r="I312" s="3"/>
      <c r="J312" s="3"/>
      <c r="K312" s="3" t="s">
        <v>138</v>
      </c>
      <c r="L312" s="43" t="s">
        <v>61</v>
      </c>
      <c r="M312" s="13" t="s">
        <v>139</v>
      </c>
      <c r="N312" s="24">
        <v>2019</v>
      </c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14" t="str">
        <f t="shared" si="10"/>
        <v>Formica</v>
      </c>
    </row>
    <row r="313" spans="1:26" ht="14.25" customHeight="1" x14ac:dyDescent="0.2">
      <c r="A313">
        <v>5</v>
      </c>
      <c r="B313" s="4" t="s">
        <v>69</v>
      </c>
      <c r="C313" s="3">
        <v>527182</v>
      </c>
      <c r="D313" s="3" t="s">
        <v>54</v>
      </c>
      <c r="E313" s="3" t="s">
        <v>71</v>
      </c>
      <c r="F313" s="3">
        <v>10</v>
      </c>
      <c r="G313" s="3"/>
      <c r="H313" s="3"/>
      <c r="I313" s="3"/>
      <c r="J313" s="3"/>
      <c r="K313" s="3" t="s">
        <v>49</v>
      </c>
      <c r="L313" s="3" t="s">
        <v>50</v>
      </c>
      <c r="M313" s="13" t="s">
        <v>51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14" t="str">
        <f t="shared" si="10"/>
        <v>Lasius</v>
      </c>
    </row>
    <row r="314" spans="1:26" ht="14.25" customHeight="1" x14ac:dyDescent="0.2">
      <c r="A314">
        <v>1343</v>
      </c>
      <c r="B314" s="4" t="s">
        <v>3996</v>
      </c>
      <c r="C314" s="3" t="s">
        <v>3916</v>
      </c>
      <c r="D314" s="3" t="s">
        <v>3997</v>
      </c>
      <c r="E314" s="3" t="s">
        <v>3998</v>
      </c>
      <c r="F314" s="3">
        <v>10</v>
      </c>
      <c r="G314" s="3"/>
      <c r="H314" s="3"/>
      <c r="I314" s="3"/>
      <c r="J314" s="3"/>
      <c r="K314" s="3"/>
      <c r="L314" s="24" t="s">
        <v>96</v>
      </c>
      <c r="M314" s="24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14">
        <f t="shared" si="10"/>
        <v>0</v>
      </c>
    </row>
    <row r="315" spans="1:26" ht="14.25" customHeight="1" x14ac:dyDescent="0.2">
      <c r="A315">
        <v>557</v>
      </c>
      <c r="B315" s="24" t="s">
        <v>1588</v>
      </c>
      <c r="C315" s="3" t="s">
        <v>1555</v>
      </c>
      <c r="D315" s="3" t="s">
        <v>1589</v>
      </c>
      <c r="E315" s="3" t="s">
        <v>1590</v>
      </c>
      <c r="F315" s="3"/>
      <c r="G315" s="3"/>
      <c r="H315" s="3"/>
      <c r="I315" s="3"/>
      <c r="J315" s="3"/>
      <c r="K315" s="3" t="s">
        <v>138</v>
      </c>
      <c r="L315" s="24" t="s">
        <v>50</v>
      </c>
      <c r="M315" s="13" t="s">
        <v>296</v>
      </c>
      <c r="N315" s="3" t="s">
        <v>140</v>
      </c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14" t="str">
        <f t="shared" si="10"/>
        <v>Lasius</v>
      </c>
    </row>
    <row r="316" spans="1:26" ht="14.25" customHeight="1" x14ac:dyDescent="0.2">
      <c r="A316">
        <v>1006</v>
      </c>
      <c r="B316" s="3" t="s">
        <v>3226</v>
      </c>
      <c r="C316" s="3" t="s">
        <v>3153</v>
      </c>
      <c r="D316" s="3" t="s">
        <v>3224</v>
      </c>
      <c r="E316" s="3" t="s">
        <v>3227</v>
      </c>
      <c r="F316" s="24"/>
      <c r="G316" s="24"/>
      <c r="H316" s="24"/>
      <c r="I316" s="3"/>
      <c r="J316" s="3"/>
      <c r="K316" s="3" t="s">
        <v>138</v>
      </c>
      <c r="L316" s="24" t="s">
        <v>57</v>
      </c>
      <c r="M316" s="25" t="s">
        <v>99</v>
      </c>
      <c r="N316" s="24">
        <v>2019</v>
      </c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14" t="str">
        <f t="shared" si="10"/>
        <v>Myrmica</v>
      </c>
    </row>
    <row r="317" spans="1:26" ht="14.25" customHeight="1" x14ac:dyDescent="0.2">
      <c r="A317">
        <v>855</v>
      </c>
      <c r="B317" s="24" t="s">
        <v>2847</v>
      </c>
      <c r="C317" s="3" t="s">
        <v>2842</v>
      </c>
      <c r="D317" s="3" t="s">
        <v>2843</v>
      </c>
      <c r="E317" s="3" t="s">
        <v>2848</v>
      </c>
      <c r="F317" s="3"/>
      <c r="G317" s="3"/>
      <c r="H317" s="3"/>
      <c r="I317" s="3"/>
      <c r="J317" s="3"/>
      <c r="K317" s="3"/>
      <c r="L317" s="24" t="s">
        <v>60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14">
        <f t="shared" si="10"/>
        <v>0</v>
      </c>
    </row>
    <row r="318" spans="1:26" ht="14.25" customHeight="1" x14ac:dyDescent="0.2">
      <c r="A318">
        <v>928</v>
      </c>
      <c r="B318" s="4" t="s">
        <v>3027</v>
      </c>
      <c r="C318" s="3" t="s">
        <v>2996</v>
      </c>
      <c r="D318" s="3" t="s">
        <v>3026</v>
      </c>
      <c r="E318" s="3" t="s">
        <v>3028</v>
      </c>
      <c r="F318" s="3"/>
      <c r="G318" s="3"/>
      <c r="H318" s="3"/>
      <c r="I318" s="3"/>
      <c r="J318" s="3"/>
      <c r="K318" s="3" t="s">
        <v>138</v>
      </c>
      <c r="L318" s="24" t="s">
        <v>50</v>
      </c>
      <c r="M318" s="25" t="s">
        <v>274</v>
      </c>
      <c r="N318" s="3">
        <v>2019</v>
      </c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14" t="str">
        <f t="shared" si="10"/>
        <v>Lasius</v>
      </c>
    </row>
    <row r="319" spans="1:26" ht="14.25" customHeight="1" x14ac:dyDescent="0.2">
      <c r="A319">
        <v>959</v>
      </c>
      <c r="B319" s="3" t="s">
        <v>3107</v>
      </c>
      <c r="C319" s="3" t="s">
        <v>3054</v>
      </c>
      <c r="D319" s="3" t="s">
        <v>3108</v>
      </c>
      <c r="E319" s="3" t="s">
        <v>3109</v>
      </c>
      <c r="F319" s="25">
        <v>7</v>
      </c>
      <c r="G319" s="25">
        <v>2</v>
      </c>
      <c r="H319" s="25"/>
      <c r="I319" s="3"/>
      <c r="J319" s="3"/>
      <c r="K319" s="3" t="s">
        <v>49</v>
      </c>
      <c r="L319" s="24" t="s">
        <v>41</v>
      </c>
      <c r="M319" s="25" t="s">
        <v>403</v>
      </c>
      <c r="N319" s="25">
        <v>2019</v>
      </c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14" t="str">
        <f t="shared" si="10"/>
        <v>Temnothorax</v>
      </c>
    </row>
    <row r="320" spans="1:26" ht="14.25" customHeight="1" x14ac:dyDescent="0.2">
      <c r="A320">
        <v>1327</v>
      </c>
      <c r="B320" s="4" t="s">
        <v>3960</v>
      </c>
      <c r="C320" s="3" t="s">
        <v>3916</v>
      </c>
      <c r="D320" s="3" t="s">
        <v>3961</v>
      </c>
      <c r="E320" s="3" t="s">
        <v>3962</v>
      </c>
      <c r="F320" s="3">
        <v>10</v>
      </c>
      <c r="G320" s="3"/>
      <c r="H320" s="3"/>
      <c r="I320" s="3"/>
      <c r="J320" s="3"/>
      <c r="K320" s="3"/>
      <c r="L320" s="24" t="s">
        <v>78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14">
        <f t="shared" si="10"/>
        <v>0</v>
      </c>
    </row>
    <row r="321" spans="1:26" ht="14.25" customHeight="1" x14ac:dyDescent="0.2">
      <c r="A321">
        <v>6</v>
      </c>
      <c r="B321" s="24" t="s">
        <v>75</v>
      </c>
      <c r="C321" s="3">
        <v>527182</v>
      </c>
      <c r="D321" s="3" t="s">
        <v>54</v>
      </c>
      <c r="E321" s="3" t="s">
        <v>76</v>
      </c>
      <c r="F321" s="3">
        <v>10</v>
      </c>
      <c r="G321" s="3"/>
      <c r="H321" s="3"/>
      <c r="I321" s="3"/>
      <c r="J321" s="3"/>
      <c r="K321" s="3"/>
      <c r="L321" s="24" t="s">
        <v>60</v>
      </c>
      <c r="M321" s="24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14">
        <f t="shared" si="10"/>
        <v>0</v>
      </c>
    </row>
    <row r="322" spans="1:26" ht="14.25" customHeight="1" x14ac:dyDescent="0.2">
      <c r="A322">
        <v>944</v>
      </c>
      <c r="B322" s="3" t="s">
        <v>3067</v>
      </c>
      <c r="C322" s="3" t="s">
        <v>3054</v>
      </c>
      <c r="D322" s="3" t="s">
        <v>3068</v>
      </c>
      <c r="E322" s="3" t="s">
        <v>3069</v>
      </c>
      <c r="F322" s="3"/>
      <c r="G322" s="3"/>
      <c r="H322" s="3"/>
      <c r="I322" s="3"/>
      <c r="J322" s="3"/>
      <c r="K322" s="3" t="s">
        <v>49</v>
      </c>
      <c r="L322" s="24" t="s">
        <v>50</v>
      </c>
      <c r="M322" s="24" t="s">
        <v>51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14" t="str">
        <f t="shared" si="10"/>
        <v>Lasius</v>
      </c>
    </row>
    <row r="323" spans="1:26" ht="14.25" customHeight="1" x14ac:dyDescent="0.2">
      <c r="A323">
        <v>574</v>
      </c>
      <c r="B323" s="4" t="s">
        <v>1629</v>
      </c>
      <c r="C323" s="3" t="s">
        <v>1555</v>
      </c>
      <c r="D323" s="3" t="s">
        <v>1630</v>
      </c>
      <c r="E323" s="3" t="s">
        <v>1631</v>
      </c>
      <c r="F323" s="24"/>
      <c r="G323" s="24"/>
      <c r="H323" s="24"/>
      <c r="I323" s="24"/>
      <c r="J323" s="24"/>
      <c r="K323" s="24" t="s">
        <v>138</v>
      </c>
      <c r="L323" s="3" t="s">
        <v>57</v>
      </c>
      <c r="M323" s="24" t="s">
        <v>99</v>
      </c>
      <c r="N323" s="3"/>
      <c r="O323" s="3"/>
      <c r="P323" s="24"/>
      <c r="Q323" s="3"/>
      <c r="R323" s="3"/>
      <c r="S323" s="3"/>
      <c r="T323" s="3"/>
      <c r="U323" s="3"/>
      <c r="V323" s="3"/>
      <c r="W323" s="3"/>
      <c r="X323" s="3"/>
      <c r="Y323" s="3"/>
      <c r="Z323" s="14" t="str">
        <f t="shared" si="10"/>
        <v>Myrmica</v>
      </c>
    </row>
    <row r="324" spans="1:26" ht="14.25" customHeight="1" x14ac:dyDescent="0.2">
      <c r="A324">
        <v>558</v>
      </c>
      <c r="B324" s="4" t="s">
        <v>1591</v>
      </c>
      <c r="C324" s="3" t="s">
        <v>1555</v>
      </c>
      <c r="D324" s="3" t="s">
        <v>1589</v>
      </c>
      <c r="E324" s="3" t="s">
        <v>1592</v>
      </c>
      <c r="F324" s="24"/>
      <c r="G324" s="24"/>
      <c r="H324" s="24"/>
      <c r="I324" s="24"/>
      <c r="J324" s="24"/>
      <c r="K324" s="24" t="s">
        <v>138</v>
      </c>
      <c r="L324" s="24" t="s">
        <v>50</v>
      </c>
      <c r="M324" s="25" t="s">
        <v>296</v>
      </c>
      <c r="N324" s="3" t="s">
        <v>140</v>
      </c>
      <c r="O324" s="3"/>
      <c r="P324" s="24"/>
      <c r="Q324" s="3"/>
      <c r="R324" s="3"/>
      <c r="S324" s="3"/>
      <c r="T324" s="3"/>
      <c r="U324" s="3"/>
      <c r="V324" s="3"/>
      <c r="W324" s="3"/>
      <c r="X324" s="3"/>
      <c r="Y324" s="3"/>
      <c r="Z324" s="14" t="str">
        <f t="shared" si="10"/>
        <v>Lasius</v>
      </c>
    </row>
    <row r="325" spans="1:26" ht="14.25" customHeight="1" x14ac:dyDescent="0.2">
      <c r="A325">
        <v>575</v>
      </c>
      <c r="B325" s="3" t="s">
        <v>1632</v>
      </c>
      <c r="C325" s="3" t="s">
        <v>1555</v>
      </c>
      <c r="D325" s="3" t="s">
        <v>1630</v>
      </c>
      <c r="E325" s="3" t="s">
        <v>1633</v>
      </c>
      <c r="F325" s="3"/>
      <c r="G325" s="3"/>
      <c r="H325" s="3"/>
      <c r="I325" s="3"/>
      <c r="J325" s="3"/>
      <c r="K325" s="3" t="s">
        <v>138</v>
      </c>
      <c r="L325" s="24" t="s">
        <v>50</v>
      </c>
      <c r="M325" s="25" t="s">
        <v>307</v>
      </c>
      <c r="N325" s="3" t="s">
        <v>140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14" t="str">
        <f t="shared" si="10"/>
        <v>Lasius</v>
      </c>
    </row>
    <row r="326" spans="1:26" ht="14.25" customHeight="1" x14ac:dyDescent="0.2">
      <c r="A326">
        <v>1293</v>
      </c>
      <c r="B326" s="3" t="s">
        <v>3875</v>
      </c>
      <c r="C326" s="3" t="s">
        <v>3865</v>
      </c>
      <c r="D326" s="3" t="s">
        <v>3876</v>
      </c>
      <c r="E326" s="3" t="s">
        <v>3877</v>
      </c>
      <c r="F326" s="15">
        <v>10</v>
      </c>
      <c r="G326" s="15"/>
      <c r="H326" s="15"/>
      <c r="I326" s="15"/>
      <c r="J326" s="15"/>
      <c r="K326" s="15" t="s">
        <v>129</v>
      </c>
      <c r="L326" s="24" t="s">
        <v>57</v>
      </c>
      <c r="M326" s="48" t="s">
        <v>117</v>
      </c>
      <c r="N326" s="3">
        <v>2019</v>
      </c>
      <c r="O326" s="3"/>
      <c r="P326" s="14"/>
      <c r="Q326" s="3"/>
      <c r="R326" s="3"/>
      <c r="S326" s="3"/>
      <c r="T326" s="3"/>
      <c r="U326" s="3"/>
      <c r="V326" s="3"/>
      <c r="W326" s="3"/>
      <c r="X326" s="3"/>
      <c r="Y326" s="3"/>
      <c r="Z326" s="14" t="str">
        <f t="shared" si="10"/>
        <v>Myrmica</v>
      </c>
    </row>
    <row r="327" spans="1:26" ht="14.25" customHeight="1" x14ac:dyDescent="0.2">
      <c r="A327">
        <v>1316</v>
      </c>
      <c r="B327" s="4" t="s">
        <v>3933</v>
      </c>
      <c r="C327" s="3" t="s">
        <v>3916</v>
      </c>
      <c r="D327" s="3" t="s">
        <v>3934</v>
      </c>
      <c r="E327" s="3" t="s">
        <v>3935</v>
      </c>
      <c r="F327" s="15">
        <v>10</v>
      </c>
      <c r="G327" s="15"/>
      <c r="H327" s="15"/>
      <c r="I327" s="15"/>
      <c r="J327" s="15"/>
      <c r="K327" s="15" t="s">
        <v>129</v>
      </c>
      <c r="L327" s="24" t="s">
        <v>57</v>
      </c>
      <c r="M327" s="48" t="s">
        <v>77</v>
      </c>
      <c r="N327" s="3">
        <v>2019</v>
      </c>
      <c r="O327" s="3"/>
      <c r="P327" s="14"/>
      <c r="Q327" s="3"/>
      <c r="R327" s="3"/>
      <c r="S327" s="3"/>
      <c r="T327" s="3"/>
      <c r="U327" s="3"/>
      <c r="V327" s="3"/>
      <c r="W327" s="3"/>
      <c r="X327" s="3"/>
      <c r="Y327" s="3"/>
      <c r="Z327" s="14" t="str">
        <f t="shared" si="10"/>
        <v>Myrmica</v>
      </c>
    </row>
    <row r="328" spans="1:26" ht="14.25" customHeight="1" x14ac:dyDescent="0.2">
      <c r="A328">
        <v>987</v>
      </c>
      <c r="B328" s="24" t="s">
        <v>3180</v>
      </c>
      <c r="C328" s="3" t="s">
        <v>3153</v>
      </c>
      <c r="D328" s="3" t="s">
        <v>3181</v>
      </c>
      <c r="E328" s="3" t="s">
        <v>3182</v>
      </c>
      <c r="F328" s="24"/>
      <c r="G328" s="24"/>
      <c r="H328" s="24"/>
      <c r="I328" s="3"/>
      <c r="J328" s="3"/>
      <c r="K328" s="3" t="s">
        <v>138</v>
      </c>
      <c r="L328" s="43" t="s">
        <v>61</v>
      </c>
      <c r="M328" s="13" t="s">
        <v>221</v>
      </c>
      <c r="N328" s="24">
        <v>2019</v>
      </c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14" t="str">
        <f t="shared" si="10"/>
        <v>Formica</v>
      </c>
    </row>
    <row r="329" spans="1:26" ht="14.25" customHeight="1" x14ac:dyDescent="0.2">
      <c r="A329">
        <v>1001</v>
      </c>
      <c r="B329" s="3" t="s">
        <v>3212</v>
      </c>
      <c r="C329" s="3" t="s">
        <v>3153</v>
      </c>
      <c r="D329" s="3" t="s">
        <v>3213</v>
      </c>
      <c r="E329" s="3" t="s">
        <v>3214</v>
      </c>
      <c r="F329" s="3"/>
      <c r="G329" s="3"/>
      <c r="H329" s="3"/>
      <c r="I329" s="3"/>
      <c r="J329" s="3"/>
      <c r="K329" s="3" t="s">
        <v>138</v>
      </c>
      <c r="L329" s="3" t="s">
        <v>88</v>
      </c>
      <c r="M329" s="25" t="s">
        <v>1839</v>
      </c>
      <c r="N329" s="3">
        <v>2019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14" t="str">
        <f t="shared" si="10"/>
        <v>Camponotus</v>
      </c>
    </row>
    <row r="330" spans="1:26" ht="14.25" customHeight="1" x14ac:dyDescent="0.2">
      <c r="A330">
        <v>938</v>
      </c>
      <c r="B330" s="4" t="s">
        <v>3051</v>
      </c>
      <c r="C330" s="3" t="s">
        <v>2996</v>
      </c>
      <c r="D330" s="3" t="s">
        <v>3049</v>
      </c>
      <c r="E330" s="3" t="s">
        <v>3052</v>
      </c>
      <c r="F330" s="3" t="s">
        <v>48</v>
      </c>
      <c r="G330" s="3"/>
      <c r="H330" s="3"/>
      <c r="I330" s="3"/>
      <c r="J330" s="3"/>
      <c r="K330" s="3" t="s">
        <v>49</v>
      </c>
      <c r="L330" s="24" t="s">
        <v>50</v>
      </c>
      <c r="M330" s="25" t="s">
        <v>51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14" t="str">
        <f t="shared" si="10"/>
        <v>Lasius</v>
      </c>
    </row>
    <row r="331" spans="1:26" ht="15.75" customHeight="1" x14ac:dyDescent="0.2">
      <c r="A331">
        <v>929</v>
      </c>
      <c r="B331" s="4" t="s">
        <v>3029</v>
      </c>
      <c r="C331" s="3" t="s">
        <v>2996</v>
      </c>
      <c r="D331" s="3" t="s">
        <v>3026</v>
      </c>
      <c r="E331" s="3" t="s">
        <v>3030</v>
      </c>
      <c r="F331" s="25">
        <v>8</v>
      </c>
      <c r="G331" s="25"/>
      <c r="H331" s="25"/>
      <c r="I331" s="3"/>
      <c r="J331" s="3"/>
      <c r="K331" s="3" t="s">
        <v>138</v>
      </c>
      <c r="L331" s="24" t="s">
        <v>41</v>
      </c>
      <c r="M331" s="25" t="s">
        <v>403</v>
      </c>
      <c r="N331" s="25">
        <v>2019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14" t="str">
        <f t="shared" si="10"/>
        <v>Temnothorax</v>
      </c>
    </row>
    <row r="332" spans="1:26" ht="14.25" customHeight="1" x14ac:dyDescent="0.2">
      <c r="A332">
        <v>1291</v>
      </c>
      <c r="B332" s="24" t="s">
        <v>3870</v>
      </c>
      <c r="C332" s="3" t="s">
        <v>3865</v>
      </c>
      <c r="D332" s="3" t="s">
        <v>3866</v>
      </c>
      <c r="E332" s="3" t="s">
        <v>3871</v>
      </c>
      <c r="F332" s="24">
        <v>10</v>
      </c>
      <c r="G332" s="24"/>
      <c r="H332" s="24"/>
      <c r="I332" s="24"/>
      <c r="J332" s="24"/>
      <c r="K332" s="24"/>
      <c r="L332" s="24" t="s">
        <v>73</v>
      </c>
      <c r="M332" s="24"/>
      <c r="N332" s="3"/>
      <c r="O332" s="3"/>
      <c r="P332" s="24"/>
      <c r="Q332" s="3"/>
      <c r="R332" s="3"/>
      <c r="S332" s="3"/>
      <c r="T332" s="3"/>
      <c r="U332" s="3"/>
      <c r="V332" s="3"/>
      <c r="W332" s="3"/>
      <c r="X332" s="3"/>
      <c r="Y332" s="3"/>
      <c r="Z332" s="14">
        <f t="shared" si="10"/>
        <v>0</v>
      </c>
    </row>
    <row r="333" spans="1:26" ht="14.25" customHeight="1" x14ac:dyDescent="0.2">
      <c r="A333">
        <v>7</v>
      </c>
      <c r="B333" s="24" t="s">
        <v>80</v>
      </c>
      <c r="C333" s="3">
        <v>527182</v>
      </c>
      <c r="D333" s="3" t="s">
        <v>54</v>
      </c>
      <c r="E333" s="3" t="s">
        <v>81</v>
      </c>
      <c r="F333" s="3">
        <v>10</v>
      </c>
      <c r="G333" s="3"/>
      <c r="H333" s="3"/>
      <c r="I333" s="3"/>
      <c r="J333" s="3"/>
      <c r="K333" s="3"/>
      <c r="L333" s="24" t="s">
        <v>60</v>
      </c>
      <c r="M333" s="24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14">
        <f t="shared" si="10"/>
        <v>0</v>
      </c>
    </row>
    <row r="334" spans="1:26" ht="14.25" customHeight="1" x14ac:dyDescent="0.2">
      <c r="A334">
        <v>1400</v>
      </c>
      <c r="B334" s="24" t="s">
        <v>4131</v>
      </c>
      <c r="C334" s="3" t="s">
        <v>4125</v>
      </c>
      <c r="D334" s="3" t="s">
        <v>4132</v>
      </c>
      <c r="E334" s="3" t="s">
        <v>4133</v>
      </c>
      <c r="F334" s="24"/>
      <c r="G334" s="24"/>
      <c r="H334" s="24"/>
      <c r="I334" s="24"/>
      <c r="J334" s="24"/>
      <c r="K334" s="24"/>
      <c r="L334" s="24" t="s">
        <v>60</v>
      </c>
      <c r="M334" s="24"/>
      <c r="N334" s="3"/>
      <c r="O334" s="3"/>
      <c r="P334" s="24"/>
      <c r="Q334" s="3"/>
      <c r="R334" s="3"/>
      <c r="S334" s="3"/>
      <c r="T334" s="3"/>
      <c r="U334" s="3"/>
      <c r="V334" s="3"/>
      <c r="W334" s="3"/>
      <c r="X334" s="3"/>
      <c r="Y334" s="3"/>
      <c r="Z334" s="14">
        <f t="shared" si="10"/>
        <v>0</v>
      </c>
    </row>
    <row r="335" spans="1:26" ht="14.25" customHeight="1" x14ac:dyDescent="0.2">
      <c r="A335">
        <v>1185</v>
      </c>
      <c r="B335" s="4" t="s">
        <v>3630</v>
      </c>
      <c r="C335" s="3" t="s">
        <v>3564</v>
      </c>
      <c r="D335" s="3" t="s">
        <v>3631</v>
      </c>
      <c r="E335" s="3" t="s">
        <v>3632</v>
      </c>
      <c r="F335" s="15">
        <v>10</v>
      </c>
      <c r="G335" s="15"/>
      <c r="H335" s="15"/>
      <c r="I335" s="15"/>
      <c r="J335" s="15"/>
      <c r="K335" s="15" t="s">
        <v>129</v>
      </c>
      <c r="L335" s="24" t="s">
        <v>57</v>
      </c>
      <c r="M335" s="48" t="s">
        <v>94</v>
      </c>
      <c r="N335" s="3">
        <v>2019</v>
      </c>
      <c r="O335" s="3"/>
      <c r="P335" s="14"/>
      <c r="Q335" s="3"/>
      <c r="R335" s="3"/>
      <c r="S335" s="3"/>
      <c r="T335" s="3"/>
      <c r="U335" s="3"/>
      <c r="V335" s="3"/>
      <c r="W335" s="3"/>
      <c r="X335" s="3"/>
      <c r="Y335" s="3"/>
      <c r="Z335" s="14" t="str">
        <f t="shared" ref="Z335:Z350" si="11">IF(LEFT(M335,4)=LEFT(L335,4),L335,0)</f>
        <v>Myrmica</v>
      </c>
    </row>
    <row r="336" spans="1:26" ht="15.75" customHeight="1" x14ac:dyDescent="0.2">
      <c r="A336">
        <v>1401</v>
      </c>
      <c r="B336" s="3" t="s">
        <v>4134</v>
      </c>
      <c r="C336" s="3" t="s">
        <v>4125</v>
      </c>
      <c r="D336" s="3" t="s">
        <v>4132</v>
      </c>
      <c r="E336" s="3" t="s">
        <v>4135</v>
      </c>
      <c r="F336" s="3" t="s">
        <v>2728</v>
      </c>
      <c r="G336" s="3" t="s">
        <v>0</v>
      </c>
      <c r="H336" s="3"/>
      <c r="I336" s="3"/>
      <c r="J336" s="3"/>
      <c r="K336" s="3" t="s">
        <v>138</v>
      </c>
      <c r="L336" s="43" t="s">
        <v>61</v>
      </c>
      <c r="M336" s="25" t="s">
        <v>139</v>
      </c>
      <c r="N336" s="3">
        <v>2019</v>
      </c>
      <c r="O336" s="3"/>
      <c r="P336" s="3"/>
      <c r="Q336" s="3" t="s">
        <v>4136</v>
      </c>
      <c r="R336" s="3"/>
      <c r="S336" s="3"/>
      <c r="T336" s="3"/>
      <c r="U336" s="3"/>
      <c r="V336" s="3"/>
      <c r="W336" s="3"/>
      <c r="X336" s="3"/>
      <c r="Y336" s="3"/>
      <c r="Z336" s="14" t="str">
        <f t="shared" si="11"/>
        <v>Formica</v>
      </c>
    </row>
    <row r="337" spans="1:26" ht="14.25" customHeight="1" x14ac:dyDescent="0.2">
      <c r="A337">
        <v>1294</v>
      </c>
      <c r="B337" s="4" t="s">
        <v>3878</v>
      </c>
      <c r="C337" s="3" t="s">
        <v>3865</v>
      </c>
      <c r="D337" s="3" t="s">
        <v>3876</v>
      </c>
      <c r="E337" s="3" t="s">
        <v>3879</v>
      </c>
      <c r="F337" s="15">
        <v>15</v>
      </c>
      <c r="G337" s="15"/>
      <c r="H337" s="15"/>
      <c r="I337" s="15"/>
      <c r="J337" s="15"/>
      <c r="K337" s="15" t="s">
        <v>129</v>
      </c>
      <c r="L337" s="3" t="s">
        <v>57</v>
      </c>
      <c r="M337" s="48" t="s">
        <v>117</v>
      </c>
      <c r="N337" s="3">
        <v>2019</v>
      </c>
      <c r="O337" s="3"/>
      <c r="P337" s="14"/>
      <c r="Q337" s="3"/>
      <c r="R337" s="3"/>
      <c r="S337" s="3"/>
      <c r="T337" s="3"/>
      <c r="U337" s="3"/>
      <c r="V337" s="3"/>
      <c r="W337" s="3"/>
      <c r="X337" s="3"/>
      <c r="Y337" s="3"/>
      <c r="Z337" s="14" t="str">
        <f t="shared" si="11"/>
        <v>Myrmica</v>
      </c>
    </row>
    <row r="338" spans="1:26" ht="15.75" customHeight="1" x14ac:dyDescent="0.2">
      <c r="A338">
        <v>104</v>
      </c>
      <c r="B338" s="24" t="s">
        <v>482</v>
      </c>
      <c r="C338" s="3" t="s">
        <v>195</v>
      </c>
      <c r="D338" s="3" t="s">
        <v>483</v>
      </c>
      <c r="E338" s="3" t="s">
        <v>484</v>
      </c>
      <c r="F338" s="24"/>
      <c r="G338" s="24"/>
      <c r="H338" s="24"/>
      <c r="I338" s="3"/>
      <c r="J338" s="3"/>
      <c r="K338" s="3" t="s">
        <v>138</v>
      </c>
      <c r="L338" s="43" t="s">
        <v>61</v>
      </c>
      <c r="M338" s="24" t="s">
        <v>181</v>
      </c>
      <c r="N338" s="24">
        <v>2019</v>
      </c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14">
        <f t="shared" si="11"/>
        <v>0</v>
      </c>
    </row>
    <row r="339" spans="1:26" ht="15.75" customHeight="1" x14ac:dyDescent="0.2">
      <c r="A339">
        <v>709</v>
      </c>
      <c r="B339" s="3" t="s">
        <v>2329</v>
      </c>
      <c r="C339" s="3" t="s">
        <v>2161</v>
      </c>
      <c r="D339" s="3" t="s">
        <v>2330</v>
      </c>
      <c r="E339" s="3" t="s">
        <v>2331</v>
      </c>
      <c r="F339" s="3"/>
      <c r="G339" s="3"/>
      <c r="H339" s="3"/>
      <c r="I339" s="3"/>
      <c r="J339" s="3"/>
      <c r="K339" s="3" t="s">
        <v>138</v>
      </c>
      <c r="L339" s="3" t="s">
        <v>57</v>
      </c>
      <c r="M339" s="24" t="s">
        <v>99</v>
      </c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14" t="str">
        <f t="shared" si="11"/>
        <v>Myrmica</v>
      </c>
    </row>
    <row r="340" spans="1:26" ht="15.75" customHeight="1" x14ac:dyDescent="0.2">
      <c r="A340">
        <v>489</v>
      </c>
      <c r="B340" s="3" t="s">
        <v>1419</v>
      </c>
      <c r="C340" s="3" t="s">
        <v>1314</v>
      </c>
      <c r="D340" s="3" t="s">
        <v>1420</v>
      </c>
      <c r="E340" s="3" t="s">
        <v>1421</v>
      </c>
      <c r="F340" s="3"/>
      <c r="G340" s="3"/>
      <c r="H340" s="3"/>
      <c r="I340" s="3"/>
      <c r="J340" s="3"/>
      <c r="K340" s="3" t="s">
        <v>138</v>
      </c>
      <c r="L340" s="3" t="s">
        <v>501</v>
      </c>
      <c r="M340" s="25" t="s">
        <v>502</v>
      </c>
      <c r="N340" s="3" t="s">
        <v>140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14" t="str">
        <f t="shared" si="11"/>
        <v>Solenopsis</v>
      </c>
    </row>
    <row r="341" spans="1:26" ht="14.25" customHeight="1" x14ac:dyDescent="0.2">
      <c r="A341">
        <v>956</v>
      </c>
      <c r="B341" s="3" t="s">
        <v>3098</v>
      </c>
      <c r="C341" s="3" t="s">
        <v>3054</v>
      </c>
      <c r="D341" s="3" t="s">
        <v>3099</v>
      </c>
      <c r="E341" s="3" t="s">
        <v>3100</v>
      </c>
      <c r="F341" s="25">
        <v>7</v>
      </c>
      <c r="G341" s="25">
        <v>2</v>
      </c>
      <c r="H341" s="25"/>
      <c r="I341" s="3"/>
      <c r="J341" s="3"/>
      <c r="K341" s="3" t="s">
        <v>49</v>
      </c>
      <c r="L341" s="3" t="s">
        <v>41</v>
      </c>
      <c r="M341" s="13" t="s">
        <v>403</v>
      </c>
      <c r="N341" s="25">
        <v>2019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14" t="str">
        <f t="shared" si="11"/>
        <v>Temnothorax</v>
      </c>
    </row>
    <row r="342" spans="1:26" ht="15.75" customHeight="1" x14ac:dyDescent="0.2">
      <c r="A342">
        <v>856</v>
      </c>
      <c r="B342" s="24" t="s">
        <v>2849</v>
      </c>
      <c r="C342" s="3" t="s">
        <v>2842</v>
      </c>
      <c r="D342" s="3" t="s">
        <v>2843</v>
      </c>
      <c r="E342" s="3" t="s">
        <v>2850</v>
      </c>
      <c r="F342" s="3"/>
      <c r="G342" s="3"/>
      <c r="H342" s="3"/>
      <c r="I342" s="3"/>
      <c r="J342" s="3"/>
      <c r="K342" s="3"/>
      <c r="L342" s="3" t="s">
        <v>60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14">
        <f t="shared" si="11"/>
        <v>0</v>
      </c>
    </row>
    <row r="343" spans="1:26" ht="15.75" customHeight="1" x14ac:dyDescent="0.2">
      <c r="A343">
        <v>8</v>
      </c>
      <c r="B343" s="24" t="s">
        <v>84</v>
      </c>
      <c r="C343" s="3">
        <v>527182</v>
      </c>
      <c r="D343" s="3" t="s">
        <v>54</v>
      </c>
      <c r="E343" s="3" t="s">
        <v>85</v>
      </c>
      <c r="F343" s="3">
        <v>10</v>
      </c>
      <c r="G343" s="3"/>
      <c r="H343" s="3"/>
      <c r="I343" s="3"/>
      <c r="J343" s="3"/>
      <c r="K343" s="3"/>
      <c r="L343" s="3" t="s">
        <v>60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14">
        <f t="shared" si="11"/>
        <v>0</v>
      </c>
    </row>
    <row r="344" spans="1:26" ht="14.25" customHeight="1" x14ac:dyDescent="0.2">
      <c r="A344">
        <v>930</v>
      </c>
      <c r="B344" s="24" t="s">
        <v>3031</v>
      </c>
      <c r="C344" s="3" t="s">
        <v>2996</v>
      </c>
      <c r="D344" s="58" t="s">
        <v>2997</v>
      </c>
      <c r="E344" s="3" t="s">
        <v>3032</v>
      </c>
      <c r="F344" s="24"/>
      <c r="G344" s="24"/>
      <c r="H344" s="24"/>
      <c r="I344" s="24"/>
      <c r="J344" s="24"/>
      <c r="K344" s="24" t="s">
        <v>138</v>
      </c>
      <c r="L344" s="3" t="s">
        <v>50</v>
      </c>
      <c r="M344" s="25" t="s">
        <v>245</v>
      </c>
      <c r="N344" s="3">
        <v>2019</v>
      </c>
      <c r="O344" s="3"/>
      <c r="P344" s="24"/>
      <c r="Q344" s="3"/>
      <c r="R344" s="3"/>
      <c r="S344" s="3"/>
      <c r="T344" s="3"/>
      <c r="U344" s="3"/>
      <c r="V344" s="3"/>
      <c r="W344" s="3"/>
      <c r="X344" s="3"/>
      <c r="Y344" s="3"/>
      <c r="Z344" s="14" t="str">
        <f t="shared" si="11"/>
        <v>Lasius</v>
      </c>
    </row>
    <row r="345" spans="1:26" ht="14.25" customHeight="1" x14ac:dyDescent="0.2">
      <c r="A345">
        <v>501</v>
      </c>
      <c r="B345" s="4" t="s">
        <v>1447</v>
      </c>
      <c r="C345" s="3" t="s">
        <v>1425</v>
      </c>
      <c r="D345" s="3" t="s">
        <v>1448</v>
      </c>
      <c r="E345" s="3" t="s">
        <v>1449</v>
      </c>
      <c r="F345" s="3">
        <v>10</v>
      </c>
      <c r="G345" s="3"/>
      <c r="H345" s="3"/>
      <c r="I345" s="3"/>
      <c r="J345" s="3"/>
      <c r="K345" s="3"/>
      <c r="L345" s="24" t="s">
        <v>50</v>
      </c>
      <c r="M345" s="24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14">
        <f t="shared" si="11"/>
        <v>0</v>
      </c>
    </row>
    <row r="346" spans="1:26" ht="15.75" customHeight="1" x14ac:dyDescent="0.2">
      <c r="A346">
        <v>529</v>
      </c>
      <c r="B346" s="4" t="s">
        <v>1517</v>
      </c>
      <c r="C346" s="3" t="s">
        <v>1500</v>
      </c>
      <c r="D346" s="3" t="s">
        <v>1518</v>
      </c>
      <c r="E346" s="3" t="s">
        <v>1519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14">
        <f t="shared" si="11"/>
        <v>0</v>
      </c>
    </row>
    <row r="347" spans="1:26" ht="14.25" customHeight="1" x14ac:dyDescent="0.2">
      <c r="A347">
        <v>1298</v>
      </c>
      <c r="B347" s="4" t="s">
        <v>3887</v>
      </c>
      <c r="C347" s="3" t="s">
        <v>3865</v>
      </c>
      <c r="D347" s="3" t="s">
        <v>3888</v>
      </c>
      <c r="E347" s="3" t="s">
        <v>3889</v>
      </c>
      <c r="F347" s="15">
        <v>10</v>
      </c>
      <c r="G347" s="15"/>
      <c r="H347" s="15"/>
      <c r="I347" s="15"/>
      <c r="J347" s="15"/>
      <c r="K347" s="15" t="s">
        <v>129</v>
      </c>
      <c r="L347" s="3" t="s">
        <v>57</v>
      </c>
      <c r="M347" s="48" t="s">
        <v>94</v>
      </c>
      <c r="N347" s="3">
        <v>2019</v>
      </c>
      <c r="O347" s="3"/>
      <c r="P347" s="14"/>
      <c r="Q347" s="3"/>
      <c r="R347" s="3"/>
      <c r="S347" s="3"/>
      <c r="T347" s="3"/>
      <c r="U347" s="3"/>
      <c r="V347" s="3"/>
      <c r="W347" s="3"/>
      <c r="X347" s="3"/>
      <c r="Y347" s="3"/>
      <c r="Z347" s="14" t="str">
        <f t="shared" si="11"/>
        <v>Myrmica</v>
      </c>
    </row>
    <row r="348" spans="1:26" ht="14.25" customHeight="1" x14ac:dyDescent="0.2">
      <c r="A348">
        <v>632</v>
      </c>
      <c r="B348" s="24" t="s">
        <v>1750</v>
      </c>
      <c r="C348" s="3" t="s">
        <v>1694</v>
      </c>
      <c r="D348" s="3" t="s">
        <v>1751</v>
      </c>
      <c r="E348" s="3" t="s">
        <v>1752</v>
      </c>
      <c r="F348" s="24"/>
      <c r="G348" s="24"/>
      <c r="H348" s="24"/>
      <c r="I348" s="24"/>
      <c r="J348" s="24"/>
      <c r="K348" s="24"/>
      <c r="L348" s="24" t="s">
        <v>50</v>
      </c>
      <c r="M348" s="24"/>
      <c r="N348" s="3"/>
      <c r="O348" s="3"/>
      <c r="P348" s="24"/>
      <c r="Q348" s="3"/>
      <c r="R348" s="3"/>
      <c r="S348" s="3"/>
      <c r="T348" s="3"/>
      <c r="U348" s="3"/>
      <c r="V348" s="3"/>
      <c r="W348" s="3"/>
      <c r="X348" s="3"/>
      <c r="Y348" s="3"/>
      <c r="Z348" s="14">
        <f t="shared" si="11"/>
        <v>0</v>
      </c>
    </row>
    <row r="349" spans="1:26" ht="14.25" customHeight="1" x14ac:dyDescent="0.2">
      <c r="A349">
        <v>1338</v>
      </c>
      <c r="B349" s="3" t="s">
        <v>3986</v>
      </c>
      <c r="C349" s="3" t="s">
        <v>3916</v>
      </c>
      <c r="D349" s="3" t="s">
        <v>3984</v>
      </c>
      <c r="E349" s="3" t="s">
        <v>3987</v>
      </c>
      <c r="F349" s="3">
        <v>2</v>
      </c>
      <c r="G349" s="3"/>
      <c r="H349" s="3"/>
      <c r="I349" s="3"/>
      <c r="J349" s="3"/>
      <c r="K349" s="3"/>
      <c r="L349" s="3" t="s">
        <v>73</v>
      </c>
      <c r="M349" s="24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14">
        <f t="shared" si="11"/>
        <v>0</v>
      </c>
    </row>
    <row r="350" spans="1:26" ht="14.25" customHeight="1" x14ac:dyDescent="0.2">
      <c r="A350">
        <v>531</v>
      </c>
      <c r="B350" s="3" t="s">
        <v>1522</v>
      </c>
      <c r="C350" s="3" t="s">
        <v>1500</v>
      </c>
      <c r="D350" s="3" t="s">
        <v>1523</v>
      </c>
      <c r="E350" s="3" t="s">
        <v>1524</v>
      </c>
      <c r="F350" s="3"/>
      <c r="G350" s="3"/>
      <c r="H350" s="3"/>
      <c r="I350" s="3"/>
      <c r="J350" s="3"/>
      <c r="K350" s="3"/>
      <c r="L350" s="3"/>
      <c r="M350" s="24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14">
        <f t="shared" si="11"/>
        <v>0</v>
      </c>
    </row>
    <row r="351" spans="1:26" ht="14.25" customHeight="1" x14ac:dyDescent="0.2">
      <c r="A351">
        <v>1304</v>
      </c>
      <c r="B351" s="4" t="s">
        <v>3903</v>
      </c>
      <c r="C351" s="3" t="s">
        <v>3865</v>
      </c>
      <c r="D351" s="3" t="s">
        <v>3901</v>
      </c>
      <c r="E351" s="3" t="s">
        <v>3904</v>
      </c>
      <c r="F351" s="15">
        <v>10</v>
      </c>
      <c r="G351" s="15"/>
      <c r="H351" s="15"/>
      <c r="I351" s="15"/>
      <c r="J351" s="15"/>
      <c r="K351" s="15" t="s">
        <v>129</v>
      </c>
      <c r="L351" s="3" t="s">
        <v>57</v>
      </c>
      <c r="M351" s="48" t="s">
        <v>94</v>
      </c>
      <c r="N351" s="3">
        <v>2019</v>
      </c>
      <c r="O351" s="3"/>
      <c r="P351" s="14"/>
      <c r="Q351" s="3"/>
      <c r="R351" s="3"/>
      <c r="S351" s="3"/>
      <c r="T351" s="3"/>
      <c r="U351" s="3"/>
      <c r="V351" s="3"/>
      <c r="W351" s="3"/>
      <c r="X351" s="3"/>
      <c r="Y351" s="3"/>
      <c r="Z351" s="24"/>
    </row>
    <row r="352" spans="1:26" ht="15.75" customHeight="1" x14ac:dyDescent="0.2">
      <c r="A352">
        <v>528</v>
      </c>
      <c r="B352" s="24" t="s">
        <v>1514</v>
      </c>
      <c r="C352" s="3" t="s">
        <v>1500</v>
      </c>
      <c r="D352" s="3" t="s">
        <v>1515</v>
      </c>
      <c r="E352" s="3" t="s">
        <v>1516</v>
      </c>
      <c r="F352" s="3"/>
      <c r="G352" s="3"/>
      <c r="H352" s="3"/>
      <c r="I352" s="3"/>
      <c r="J352" s="3"/>
      <c r="K352" s="3"/>
      <c r="L352" s="3" t="s">
        <v>78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14">
        <f>IF(LEFT(M352,4)=LEFT(L352,4),L352,0)</f>
        <v>0</v>
      </c>
    </row>
    <row r="353" spans="1:26" ht="14.25" customHeight="1" x14ac:dyDescent="0.2">
      <c r="A353">
        <v>1446</v>
      </c>
      <c r="B353" s="3" t="s">
        <v>4247</v>
      </c>
      <c r="C353" s="3" t="s">
        <v>4222</v>
      </c>
      <c r="D353" s="3" t="s">
        <v>4248</v>
      </c>
      <c r="E353" s="3" t="s">
        <v>4249</v>
      </c>
      <c r="F353" s="3" t="s">
        <v>678</v>
      </c>
      <c r="G353" s="3"/>
      <c r="H353" s="3"/>
      <c r="I353" s="3"/>
      <c r="J353" s="3"/>
      <c r="K353" s="3" t="s">
        <v>129</v>
      </c>
      <c r="L353" s="3" t="s">
        <v>57</v>
      </c>
      <c r="M353" s="41" t="s">
        <v>117</v>
      </c>
      <c r="N353" s="3" t="s">
        <v>295</v>
      </c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14" t="str">
        <f>IF(LEFT(M353,4)=LEFT(L353,4),L353,0)</f>
        <v>Myrmica</v>
      </c>
    </row>
    <row r="354" spans="1:26" ht="14.25" customHeight="1" x14ac:dyDescent="0.2">
      <c r="A354">
        <v>576</v>
      </c>
      <c r="B354" s="3" t="s">
        <v>1634</v>
      </c>
      <c r="C354" s="3" t="s">
        <v>1555</v>
      </c>
      <c r="D354" s="3" t="s">
        <v>1630</v>
      </c>
      <c r="E354" s="3" t="s">
        <v>1635</v>
      </c>
      <c r="F354" s="3"/>
      <c r="G354" s="3"/>
      <c r="H354" s="3"/>
      <c r="I354" s="3"/>
      <c r="J354" s="3"/>
      <c r="K354" s="3" t="s">
        <v>138</v>
      </c>
      <c r="L354" s="24" t="s">
        <v>57</v>
      </c>
      <c r="M354" s="24" t="s">
        <v>99</v>
      </c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14" t="str">
        <f>IF(LEFT(M354,4)=LEFT(L354,4),L354,0)</f>
        <v>Myrmica</v>
      </c>
    </row>
    <row r="355" spans="1:26" ht="14.25" customHeight="1" x14ac:dyDescent="0.2">
      <c r="A355">
        <v>493</v>
      </c>
      <c r="B355" s="4" t="s">
        <v>1428</v>
      </c>
      <c r="C355" s="3" t="s">
        <v>1425</v>
      </c>
      <c r="D355" s="3" t="s">
        <v>1429</v>
      </c>
      <c r="E355" s="3" t="s">
        <v>1430</v>
      </c>
      <c r="F355" s="3">
        <v>10</v>
      </c>
      <c r="G355" s="3"/>
      <c r="H355" s="3"/>
      <c r="I355" s="3"/>
      <c r="J355" s="3"/>
      <c r="K355" s="3"/>
      <c r="L355" s="3" t="s"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14">
        <f>IF(LEFT(M355,4)=LEFT(L355,4),L355,0)</f>
        <v>0</v>
      </c>
    </row>
    <row r="356" spans="1:26" ht="14.25" customHeight="1" x14ac:dyDescent="0.2">
      <c r="A356">
        <v>1328</v>
      </c>
      <c r="B356" s="24" t="s">
        <v>3963</v>
      </c>
      <c r="C356" s="3" t="s">
        <v>3916</v>
      </c>
      <c r="D356" s="3" t="s">
        <v>3961</v>
      </c>
      <c r="E356" s="3" t="s">
        <v>3964</v>
      </c>
      <c r="F356" s="3">
        <v>3</v>
      </c>
      <c r="G356" s="3"/>
      <c r="H356" s="3"/>
      <c r="I356" s="3"/>
      <c r="J356" s="3"/>
      <c r="K356" s="3"/>
      <c r="L356" s="3" t="s">
        <v>73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14">
        <f>IF(LEFT(Q356,4)=LEFT(L356,4),L356,0)</f>
        <v>0</v>
      </c>
    </row>
    <row r="357" spans="1:26" ht="14.25" customHeight="1" x14ac:dyDescent="0.2">
      <c r="A357">
        <v>197</v>
      </c>
      <c r="B357" s="24" t="s">
        <v>716</v>
      </c>
      <c r="C357" s="3" t="s">
        <v>631</v>
      </c>
      <c r="D357" s="3" t="s">
        <v>717</v>
      </c>
      <c r="E357" s="3" t="s">
        <v>718</v>
      </c>
      <c r="F357" s="3" t="s">
        <v>48</v>
      </c>
      <c r="G357" s="3"/>
      <c r="H357" s="3"/>
      <c r="I357" s="3"/>
      <c r="J357" s="3"/>
      <c r="K357" s="3" t="s">
        <v>138</v>
      </c>
      <c r="L357" s="43" t="s">
        <v>61</v>
      </c>
      <c r="M357" s="25" t="s">
        <v>162</v>
      </c>
      <c r="N357" s="3">
        <v>2019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14" t="str">
        <f t="shared" ref="Z357:Z388" si="12">IF(LEFT(M357,4)=LEFT(L357,4),L357,0)</f>
        <v>Formica</v>
      </c>
    </row>
    <row r="358" spans="1:26" ht="14.25" customHeight="1" x14ac:dyDescent="0.2">
      <c r="A358">
        <v>9</v>
      </c>
      <c r="B358" s="3" t="s">
        <v>89</v>
      </c>
      <c r="C358" s="3">
        <v>527182</v>
      </c>
      <c r="D358" s="3" t="s">
        <v>54</v>
      </c>
      <c r="E358" s="3" t="s">
        <v>91</v>
      </c>
      <c r="F358" s="3">
        <v>10</v>
      </c>
      <c r="G358" s="3"/>
      <c r="H358" s="3"/>
      <c r="I358" s="3"/>
      <c r="J358" s="3"/>
      <c r="K358" s="3"/>
      <c r="L358" s="3" t="s">
        <v>60</v>
      </c>
      <c r="M358" s="24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14">
        <f t="shared" si="12"/>
        <v>0</v>
      </c>
    </row>
    <row r="359" spans="1:26" ht="14.25" customHeight="1" x14ac:dyDescent="0.2">
      <c r="A359">
        <v>1422</v>
      </c>
      <c r="B359" s="4" t="s">
        <v>4188</v>
      </c>
      <c r="C359" s="3" t="s">
        <v>4159</v>
      </c>
      <c r="D359" s="3" t="s">
        <v>4189</v>
      </c>
      <c r="E359" s="3" t="s">
        <v>4190</v>
      </c>
      <c r="F359" s="24"/>
      <c r="G359" s="24"/>
      <c r="H359" s="24"/>
      <c r="I359" s="24"/>
      <c r="J359" s="24"/>
      <c r="K359" s="24"/>
      <c r="L359" s="3" t="s">
        <v>78</v>
      </c>
      <c r="M359" s="24"/>
      <c r="N359" s="3"/>
      <c r="O359" s="3"/>
      <c r="P359" s="24"/>
      <c r="Q359" s="3"/>
      <c r="R359" s="3"/>
      <c r="S359" s="3"/>
      <c r="T359" s="3"/>
      <c r="U359" s="3"/>
      <c r="V359" s="3"/>
      <c r="W359" s="3"/>
      <c r="X359" s="3"/>
      <c r="Y359" s="3"/>
      <c r="Z359" s="14">
        <f t="shared" si="12"/>
        <v>0</v>
      </c>
    </row>
    <row r="360" spans="1:26" ht="15.75" customHeight="1" x14ac:dyDescent="0.2">
      <c r="A360">
        <v>920</v>
      </c>
      <c r="B360" s="4" t="s">
        <v>3011</v>
      </c>
      <c r="C360" s="3" t="s">
        <v>2996</v>
      </c>
      <c r="D360" s="3" t="s">
        <v>3009</v>
      </c>
      <c r="E360" s="3" t="s">
        <v>3012</v>
      </c>
      <c r="F360" s="3"/>
      <c r="G360" s="3"/>
      <c r="H360" s="3"/>
      <c r="I360" s="3"/>
      <c r="J360" s="3"/>
      <c r="K360" s="3" t="s">
        <v>138</v>
      </c>
      <c r="L360" s="3" t="s">
        <v>50</v>
      </c>
      <c r="M360" s="25" t="s">
        <v>245</v>
      </c>
      <c r="N360" s="3">
        <v>2019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14" t="str">
        <f t="shared" si="12"/>
        <v>Lasius</v>
      </c>
    </row>
    <row r="361" spans="1:26" ht="15.75" customHeight="1" x14ac:dyDescent="0.2">
      <c r="A361">
        <v>360</v>
      </c>
      <c r="B361" s="3" t="s">
        <v>1107</v>
      </c>
      <c r="C361" s="3" t="s">
        <v>1083</v>
      </c>
      <c r="D361" s="3" t="s">
        <v>1108</v>
      </c>
      <c r="E361" s="3" t="s">
        <v>1109</v>
      </c>
      <c r="F361" s="23" t="s">
        <v>827</v>
      </c>
      <c r="G361" s="24"/>
      <c r="H361" s="24"/>
      <c r="I361" s="24"/>
      <c r="J361" s="24"/>
      <c r="K361" s="23" t="s">
        <v>129</v>
      </c>
      <c r="L361" s="3" t="s">
        <v>57</v>
      </c>
      <c r="M361" s="41" t="s">
        <v>107</v>
      </c>
      <c r="N361" s="23" t="s">
        <v>295</v>
      </c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14" t="str">
        <f t="shared" si="12"/>
        <v>Myrmica</v>
      </c>
    </row>
    <row r="362" spans="1:26" ht="15.75" customHeight="1" x14ac:dyDescent="0.2">
      <c r="A362">
        <v>1175</v>
      </c>
      <c r="B362" s="24" t="s">
        <v>3604</v>
      </c>
      <c r="C362" s="3" t="s">
        <v>3564</v>
      </c>
      <c r="D362" s="3" t="s">
        <v>3605</v>
      </c>
      <c r="E362" s="3" t="s">
        <v>3606</v>
      </c>
      <c r="F362" s="15">
        <v>10</v>
      </c>
      <c r="G362" s="15"/>
      <c r="H362" s="15"/>
      <c r="I362" s="15"/>
      <c r="J362" s="15"/>
      <c r="K362" s="15" t="s">
        <v>129</v>
      </c>
      <c r="L362" s="3" t="s">
        <v>57</v>
      </c>
      <c r="M362" s="48" t="s">
        <v>99</v>
      </c>
      <c r="N362" s="3">
        <v>2019</v>
      </c>
      <c r="O362" s="3"/>
      <c r="P362" s="14"/>
      <c r="Q362" s="3"/>
      <c r="R362" s="3"/>
      <c r="S362" s="3"/>
      <c r="T362" s="3"/>
      <c r="U362" s="3"/>
      <c r="V362" s="3"/>
      <c r="W362" s="3"/>
      <c r="X362" s="3"/>
      <c r="Y362" s="3"/>
      <c r="Z362" s="14" t="str">
        <f t="shared" si="12"/>
        <v>Myrmica</v>
      </c>
    </row>
    <row r="363" spans="1:26" ht="14.25" customHeight="1" x14ac:dyDescent="0.2">
      <c r="A363">
        <v>17</v>
      </c>
      <c r="B363" s="4" t="s">
        <v>134</v>
      </c>
      <c r="C363" s="3">
        <v>527182</v>
      </c>
      <c r="D363" s="3" t="s">
        <v>135</v>
      </c>
      <c r="E363" s="3" t="s">
        <v>136</v>
      </c>
      <c r="F363" s="3">
        <v>10</v>
      </c>
      <c r="G363" s="3"/>
      <c r="H363" s="3"/>
      <c r="I363" s="3"/>
      <c r="J363" s="3"/>
      <c r="K363" s="3" t="s">
        <v>138</v>
      </c>
      <c r="L363" s="3" t="s">
        <v>61</v>
      </c>
      <c r="M363" s="3" t="s">
        <v>139</v>
      </c>
      <c r="N363" s="3" t="s">
        <v>140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14" t="str">
        <f t="shared" si="12"/>
        <v>Formica</v>
      </c>
    </row>
    <row r="364" spans="1:26" ht="14.25" customHeight="1" x14ac:dyDescent="0.2">
      <c r="A364">
        <v>411</v>
      </c>
      <c r="B364" s="24" t="s">
        <v>1229</v>
      </c>
      <c r="C364" s="3" t="s">
        <v>1200</v>
      </c>
      <c r="D364" s="3" t="s">
        <v>1230</v>
      </c>
      <c r="E364" s="3" t="s">
        <v>1231</v>
      </c>
      <c r="F364" s="24"/>
      <c r="G364" s="24"/>
      <c r="H364" s="24"/>
      <c r="I364" s="24"/>
      <c r="J364" s="24"/>
      <c r="K364" s="24"/>
      <c r="L364" s="3" t="s">
        <v>96</v>
      </c>
      <c r="M364" s="24"/>
      <c r="N364" s="3"/>
      <c r="O364" s="3"/>
      <c r="P364" s="24"/>
      <c r="Q364" s="3"/>
      <c r="R364" s="3"/>
      <c r="S364" s="3"/>
      <c r="T364" s="3"/>
      <c r="U364" s="3"/>
      <c r="V364" s="3"/>
      <c r="W364" s="3"/>
      <c r="X364" s="3"/>
      <c r="Y364" s="3"/>
      <c r="Z364" s="14">
        <f t="shared" si="12"/>
        <v>0</v>
      </c>
    </row>
    <row r="365" spans="1:26" ht="15.75" customHeight="1" x14ac:dyDescent="0.2">
      <c r="A365">
        <v>1345</v>
      </c>
      <c r="B365" s="4" t="s">
        <v>4001</v>
      </c>
      <c r="C365" s="3" t="s">
        <v>3916</v>
      </c>
      <c r="D365" s="3" t="s">
        <v>4002</v>
      </c>
      <c r="E365" s="3" t="s">
        <v>4003</v>
      </c>
      <c r="F365" s="3">
        <v>5</v>
      </c>
      <c r="G365" s="3"/>
      <c r="H365" s="3"/>
      <c r="I365" s="3"/>
      <c r="J365" s="3"/>
      <c r="K365" s="3" t="s">
        <v>49</v>
      </c>
      <c r="L365" s="24" t="s">
        <v>50</v>
      </c>
      <c r="M365" s="25" t="s">
        <v>51</v>
      </c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14" t="str">
        <f t="shared" si="12"/>
        <v>Lasius</v>
      </c>
    </row>
    <row r="366" spans="1:26" ht="14.25" customHeight="1" x14ac:dyDescent="0.2">
      <c r="A366">
        <v>27</v>
      </c>
      <c r="B366" s="3" t="s">
        <v>188</v>
      </c>
      <c r="C366" s="3">
        <v>527182</v>
      </c>
      <c r="D366" s="3" t="s">
        <v>190</v>
      </c>
      <c r="E366" s="3" t="s">
        <v>191</v>
      </c>
      <c r="F366" s="3">
        <v>10</v>
      </c>
      <c r="G366" s="3"/>
      <c r="H366" s="3"/>
      <c r="I366" s="3"/>
      <c r="J366" s="3"/>
      <c r="K366" s="3" t="s">
        <v>138</v>
      </c>
      <c r="L366" s="3" t="s">
        <v>61</v>
      </c>
      <c r="M366" s="3" t="s">
        <v>139</v>
      </c>
      <c r="N366" s="3" t="s">
        <v>140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14" t="str">
        <f t="shared" si="12"/>
        <v>Formica</v>
      </c>
    </row>
    <row r="367" spans="1:26" ht="14.25" customHeight="1" x14ac:dyDescent="0.2">
      <c r="A367">
        <v>1305</v>
      </c>
      <c r="B367" s="4" t="s">
        <v>3905</v>
      </c>
      <c r="C367" s="3" t="s">
        <v>3865</v>
      </c>
      <c r="D367" s="3" t="s">
        <v>3901</v>
      </c>
      <c r="E367" s="3" t="s">
        <v>3906</v>
      </c>
      <c r="F367" s="15">
        <v>10</v>
      </c>
      <c r="G367" s="15"/>
      <c r="H367" s="15"/>
      <c r="I367" s="15"/>
      <c r="J367" s="15"/>
      <c r="K367" s="15" t="s">
        <v>129</v>
      </c>
      <c r="L367" s="3" t="s">
        <v>57</v>
      </c>
      <c r="M367" s="48" t="s">
        <v>99</v>
      </c>
      <c r="N367" s="23">
        <v>2019</v>
      </c>
      <c r="O367" s="3"/>
      <c r="P367" s="14"/>
      <c r="Q367" s="3"/>
      <c r="R367" s="3"/>
      <c r="S367" s="3"/>
      <c r="T367" s="3"/>
      <c r="U367" s="3"/>
      <c r="V367" s="3"/>
      <c r="W367" s="3"/>
      <c r="X367" s="3"/>
      <c r="Y367" s="3"/>
      <c r="Z367" s="14" t="str">
        <f t="shared" si="12"/>
        <v>Myrmica</v>
      </c>
    </row>
    <row r="368" spans="1:26" ht="14.25" customHeight="1" x14ac:dyDescent="0.2">
      <c r="A368">
        <v>1302</v>
      </c>
      <c r="B368" s="4" t="s">
        <v>3897</v>
      </c>
      <c r="C368" s="3" t="s">
        <v>3865</v>
      </c>
      <c r="D368" s="3" t="s">
        <v>3898</v>
      </c>
      <c r="E368" s="3" t="s">
        <v>3899</v>
      </c>
      <c r="F368" s="24">
        <v>10</v>
      </c>
      <c r="G368" s="24"/>
      <c r="H368" s="24"/>
      <c r="I368" s="24"/>
      <c r="J368" s="24"/>
      <c r="K368" s="24" t="s">
        <v>138</v>
      </c>
      <c r="L368" s="43" t="s">
        <v>61</v>
      </c>
      <c r="M368" s="24" t="s">
        <v>163</v>
      </c>
      <c r="N368" s="3">
        <v>2019</v>
      </c>
      <c r="O368" s="3"/>
      <c r="P368" s="24"/>
      <c r="Q368" s="3"/>
      <c r="R368" s="3"/>
      <c r="S368" s="3"/>
      <c r="T368" s="3"/>
      <c r="U368" s="3"/>
      <c r="V368" s="3"/>
      <c r="W368" s="3"/>
      <c r="X368" s="3"/>
      <c r="Y368" s="3"/>
      <c r="Z368" s="14" t="str">
        <f t="shared" si="12"/>
        <v>Formica</v>
      </c>
    </row>
    <row r="369" spans="1:26" ht="14.25" customHeight="1" x14ac:dyDescent="0.2">
      <c r="A369">
        <v>857</v>
      </c>
      <c r="B369" s="24" t="s">
        <v>2851</v>
      </c>
      <c r="C369" s="3" t="s">
        <v>2842</v>
      </c>
      <c r="D369" s="3" t="s">
        <v>2843</v>
      </c>
      <c r="E369" s="3" t="s">
        <v>2852</v>
      </c>
      <c r="F369" s="23"/>
      <c r="G369" s="24"/>
      <c r="H369" s="24"/>
      <c r="I369" s="24"/>
      <c r="J369" s="24"/>
      <c r="K369" s="23"/>
      <c r="L369" s="24" t="s">
        <v>60</v>
      </c>
      <c r="M369" s="24"/>
      <c r="N369" s="2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14">
        <f t="shared" si="12"/>
        <v>0</v>
      </c>
    </row>
    <row r="370" spans="1:26" ht="14.25" customHeight="1" x14ac:dyDescent="0.2">
      <c r="A370">
        <v>10</v>
      </c>
      <c r="B370" s="4" t="s">
        <v>93</v>
      </c>
      <c r="C370" s="3">
        <v>527182</v>
      </c>
      <c r="D370" s="3" t="s">
        <v>54</v>
      </c>
      <c r="E370" s="3" t="s">
        <v>95</v>
      </c>
      <c r="F370" s="23">
        <v>10</v>
      </c>
      <c r="G370" s="24"/>
      <c r="H370" s="24"/>
      <c r="I370" s="24"/>
      <c r="J370" s="24"/>
      <c r="K370" s="23"/>
      <c r="L370" s="3" t="s">
        <v>60</v>
      </c>
      <c r="M370" s="24"/>
      <c r="N370" s="2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14">
        <f t="shared" si="12"/>
        <v>0</v>
      </c>
    </row>
    <row r="371" spans="1:26" ht="14.25" customHeight="1" x14ac:dyDescent="0.2">
      <c r="A371">
        <v>1329</v>
      </c>
      <c r="B371" s="4" t="s">
        <v>3965</v>
      </c>
      <c r="C371" s="3" t="s">
        <v>3916</v>
      </c>
      <c r="D371" s="3" t="s">
        <v>3961</v>
      </c>
      <c r="E371" s="3" t="s">
        <v>3966</v>
      </c>
      <c r="F371" s="15">
        <v>10</v>
      </c>
      <c r="G371" s="15"/>
      <c r="H371" s="15"/>
      <c r="I371" s="15"/>
      <c r="J371" s="15"/>
      <c r="K371" s="15" t="s">
        <v>129</v>
      </c>
      <c r="L371" s="24" t="s">
        <v>57</v>
      </c>
      <c r="M371" s="48" t="s">
        <v>77</v>
      </c>
      <c r="N371" s="3">
        <v>2019</v>
      </c>
      <c r="O371" s="3"/>
      <c r="P371" s="14"/>
      <c r="Q371" s="3"/>
      <c r="R371" s="3"/>
      <c r="S371" s="3"/>
      <c r="T371" s="3"/>
      <c r="U371" s="3"/>
      <c r="V371" s="3"/>
      <c r="W371" s="3"/>
      <c r="X371" s="3"/>
      <c r="Y371" s="3"/>
      <c r="Z371" s="14" t="str">
        <f t="shared" si="12"/>
        <v>Myrmica</v>
      </c>
    </row>
    <row r="372" spans="1:26" ht="15.75" customHeight="1" x14ac:dyDescent="0.2">
      <c r="A372">
        <v>1233</v>
      </c>
      <c r="B372" s="4" t="s">
        <v>3717</v>
      </c>
      <c r="C372" s="3" t="s">
        <v>3687</v>
      </c>
      <c r="D372" s="3" t="s">
        <v>3718</v>
      </c>
      <c r="E372" s="3" t="s">
        <v>3719</v>
      </c>
      <c r="F372" s="24">
        <v>10</v>
      </c>
      <c r="G372" s="24"/>
      <c r="H372" s="24"/>
      <c r="I372" s="24"/>
      <c r="J372" s="24"/>
      <c r="K372" s="24" t="s">
        <v>138</v>
      </c>
      <c r="L372" s="43" t="s">
        <v>61</v>
      </c>
      <c r="M372" s="24" t="s">
        <v>163</v>
      </c>
      <c r="N372" s="3">
        <v>2019</v>
      </c>
      <c r="O372" s="3"/>
      <c r="P372" s="24"/>
      <c r="Q372" s="3"/>
      <c r="R372" s="3"/>
      <c r="S372" s="3"/>
      <c r="T372" s="3"/>
      <c r="U372" s="3"/>
      <c r="V372" s="3"/>
      <c r="W372" s="3"/>
      <c r="X372" s="3"/>
      <c r="Y372" s="3"/>
      <c r="Z372" s="14" t="str">
        <f t="shared" si="12"/>
        <v>Formica</v>
      </c>
    </row>
    <row r="373" spans="1:26" ht="14.25" customHeight="1" x14ac:dyDescent="0.2">
      <c r="A373">
        <v>1170</v>
      </c>
      <c r="B373" s="24" t="s">
        <v>3590</v>
      </c>
      <c r="C373" s="3" t="s">
        <v>3564</v>
      </c>
      <c r="D373" s="3" t="s">
        <v>3591</v>
      </c>
      <c r="E373" s="3" t="s">
        <v>3592</v>
      </c>
      <c r="F373" s="23">
        <v>10</v>
      </c>
      <c r="G373" s="24"/>
      <c r="H373" s="24"/>
      <c r="I373" s="24"/>
      <c r="J373" s="24"/>
      <c r="K373" s="23" t="s">
        <v>49</v>
      </c>
      <c r="L373" s="3" t="s">
        <v>50</v>
      </c>
      <c r="M373" s="25" t="s">
        <v>51</v>
      </c>
      <c r="N373" s="2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14" t="str">
        <f t="shared" si="12"/>
        <v>Lasius</v>
      </c>
    </row>
    <row r="374" spans="1:26" ht="14.25" customHeight="1" x14ac:dyDescent="0.2">
      <c r="A374">
        <v>1402</v>
      </c>
      <c r="B374" s="24" t="s">
        <v>4137</v>
      </c>
      <c r="C374" s="3" t="s">
        <v>4125</v>
      </c>
      <c r="D374" s="3" t="s">
        <v>4132</v>
      </c>
      <c r="E374" s="3" t="s">
        <v>4138</v>
      </c>
      <c r="F374" s="24"/>
      <c r="G374" s="24"/>
      <c r="H374" s="24"/>
      <c r="I374" s="24"/>
      <c r="J374" s="24"/>
      <c r="K374" s="24" t="s">
        <v>138</v>
      </c>
      <c r="L374" s="43" t="s">
        <v>61</v>
      </c>
      <c r="M374" s="25" t="s">
        <v>139</v>
      </c>
      <c r="N374" s="23">
        <v>2019</v>
      </c>
      <c r="O374" s="3"/>
      <c r="P374" s="24"/>
      <c r="Q374" s="3"/>
      <c r="R374" s="3"/>
      <c r="S374" s="3"/>
      <c r="T374" s="3"/>
      <c r="U374" s="3"/>
      <c r="V374" s="3"/>
      <c r="W374" s="3"/>
      <c r="X374" s="3"/>
      <c r="Y374" s="3"/>
      <c r="Z374" s="14" t="str">
        <f t="shared" si="12"/>
        <v>Formica</v>
      </c>
    </row>
    <row r="375" spans="1:26" ht="14.25" customHeight="1" x14ac:dyDescent="0.2">
      <c r="A375">
        <v>16</v>
      </c>
      <c r="B375" s="3" t="s">
        <v>124</v>
      </c>
      <c r="C375" s="3">
        <v>527182</v>
      </c>
      <c r="D375" s="3" t="s">
        <v>125</v>
      </c>
      <c r="E375" s="3" t="s">
        <v>126</v>
      </c>
      <c r="F375" s="15">
        <v>10</v>
      </c>
      <c r="G375" s="15"/>
      <c r="H375" s="15"/>
      <c r="I375" s="15"/>
      <c r="J375" s="15"/>
      <c r="K375" s="15" t="s">
        <v>129</v>
      </c>
      <c r="L375" s="3" t="s">
        <v>57</v>
      </c>
      <c r="M375" s="48" t="s">
        <v>117</v>
      </c>
      <c r="N375" s="3">
        <v>2019</v>
      </c>
      <c r="O375" s="3"/>
      <c r="P375" s="14"/>
      <c r="Q375" s="3"/>
      <c r="R375" s="3"/>
      <c r="S375" s="3"/>
      <c r="T375" s="3"/>
      <c r="U375" s="3"/>
      <c r="V375" s="3"/>
      <c r="W375" s="3"/>
      <c r="X375" s="3"/>
      <c r="Y375" s="3"/>
      <c r="Z375" s="14" t="str">
        <f t="shared" si="12"/>
        <v>Myrmica</v>
      </c>
    </row>
    <row r="376" spans="1:26" ht="15.75" customHeight="1" x14ac:dyDescent="0.2">
      <c r="A376">
        <v>1160</v>
      </c>
      <c r="B376" s="4" t="s">
        <v>3567</v>
      </c>
      <c r="C376" s="3" t="s">
        <v>3564</v>
      </c>
      <c r="D376" s="3" t="s">
        <v>3565</v>
      </c>
      <c r="E376" s="3" t="s">
        <v>3568</v>
      </c>
      <c r="F376" s="3">
        <v>10</v>
      </c>
      <c r="G376" s="3"/>
      <c r="H376" s="3"/>
      <c r="I376" s="3"/>
      <c r="J376" s="3"/>
      <c r="K376" s="3"/>
      <c r="L376" s="3" t="s">
        <v>78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14">
        <f t="shared" si="12"/>
        <v>0</v>
      </c>
    </row>
    <row r="377" spans="1:26" ht="14.25" customHeight="1" x14ac:dyDescent="0.2">
      <c r="A377">
        <v>18</v>
      </c>
      <c r="B377" s="4" t="s">
        <v>141</v>
      </c>
      <c r="C377" s="3">
        <v>527182</v>
      </c>
      <c r="D377" s="3" t="s">
        <v>135</v>
      </c>
      <c r="E377" s="3" t="s">
        <v>142</v>
      </c>
      <c r="F377" s="15">
        <v>10</v>
      </c>
      <c r="G377" s="15"/>
      <c r="H377" s="15"/>
      <c r="I377" s="15"/>
      <c r="J377" s="15"/>
      <c r="K377" s="15" t="s">
        <v>129</v>
      </c>
      <c r="L377" s="24" t="s">
        <v>57</v>
      </c>
      <c r="M377" s="48" t="s">
        <v>117</v>
      </c>
      <c r="N377" s="3">
        <v>2019</v>
      </c>
      <c r="O377" s="3"/>
      <c r="P377" s="14"/>
      <c r="Q377" s="3"/>
      <c r="R377" s="3"/>
      <c r="S377" s="3"/>
      <c r="T377" s="3"/>
      <c r="U377" s="3"/>
      <c r="V377" s="3"/>
      <c r="W377" s="3"/>
      <c r="X377" s="3"/>
      <c r="Y377" s="3"/>
      <c r="Z377" s="14" t="str">
        <f t="shared" si="12"/>
        <v>Myrmica</v>
      </c>
    </row>
    <row r="378" spans="1:26" ht="15.75" customHeight="1" x14ac:dyDescent="0.2">
      <c r="A378">
        <v>650</v>
      </c>
      <c r="B378" s="24" t="s">
        <v>1946</v>
      </c>
      <c r="C378" s="3" t="s">
        <v>1694</v>
      </c>
      <c r="D378" s="3" t="s">
        <v>1947</v>
      </c>
      <c r="E378" s="3" t="s">
        <v>1948</v>
      </c>
      <c r="F378" s="3"/>
      <c r="G378" s="3"/>
      <c r="H378" s="3"/>
      <c r="I378" s="3"/>
      <c r="J378" s="3"/>
      <c r="K378" s="3"/>
      <c r="L378" s="3" t="s">
        <v>96</v>
      </c>
      <c r="M378" s="24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14">
        <f t="shared" si="12"/>
        <v>0</v>
      </c>
    </row>
    <row r="379" spans="1:26" ht="15.75" customHeight="1" x14ac:dyDescent="0.2">
      <c r="A379">
        <v>1344</v>
      </c>
      <c r="B379" s="3" t="s">
        <v>3999</v>
      </c>
      <c r="C379" s="3" t="s">
        <v>3916</v>
      </c>
      <c r="D379" s="3" t="s">
        <v>3997</v>
      </c>
      <c r="E379" s="3" t="s">
        <v>4000</v>
      </c>
      <c r="F379" s="24">
        <v>10</v>
      </c>
      <c r="G379" s="24"/>
      <c r="H379" s="24"/>
      <c r="I379" s="24"/>
      <c r="J379" s="24"/>
      <c r="K379" s="24"/>
      <c r="L379" s="3" t="s">
        <v>96</v>
      </c>
      <c r="M379" s="24"/>
      <c r="N379" s="24"/>
      <c r="O379" s="3"/>
      <c r="P379" s="24"/>
      <c r="Q379" s="3"/>
      <c r="R379" s="3"/>
      <c r="S379" s="3"/>
      <c r="T379" s="3"/>
      <c r="U379" s="3"/>
      <c r="V379" s="3"/>
      <c r="W379" s="3"/>
      <c r="X379" s="3"/>
      <c r="Y379" s="3"/>
      <c r="Z379" s="14">
        <f t="shared" si="12"/>
        <v>0</v>
      </c>
    </row>
    <row r="380" spans="1:26" ht="14.25" customHeight="1" x14ac:dyDescent="0.2">
      <c r="A380">
        <v>1176</v>
      </c>
      <c r="B380" s="4" t="s">
        <v>3607</v>
      </c>
      <c r="C380" s="3" t="s">
        <v>3564</v>
      </c>
      <c r="D380" s="3" t="s">
        <v>3608</v>
      </c>
      <c r="E380" s="3" t="s">
        <v>3609</v>
      </c>
      <c r="F380" s="3">
        <v>10</v>
      </c>
      <c r="G380" s="3"/>
      <c r="H380" s="3"/>
      <c r="I380" s="3"/>
      <c r="J380" s="3"/>
      <c r="K380" s="3" t="s">
        <v>138</v>
      </c>
      <c r="L380" s="43" t="s">
        <v>61</v>
      </c>
      <c r="M380" s="25" t="s">
        <v>215</v>
      </c>
      <c r="N380" s="3">
        <v>2019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14" t="str">
        <f t="shared" si="12"/>
        <v>Formica</v>
      </c>
    </row>
    <row r="381" spans="1:26" ht="14.25" customHeight="1" x14ac:dyDescent="0.2">
      <c r="A381">
        <v>175</v>
      </c>
      <c r="B381" s="4" t="s">
        <v>658</v>
      </c>
      <c r="C381" s="3" t="s">
        <v>631</v>
      </c>
      <c r="D381" s="3" t="s">
        <v>659</v>
      </c>
      <c r="E381" s="3" t="s">
        <v>660</v>
      </c>
      <c r="F381" s="24"/>
      <c r="G381" s="24"/>
      <c r="H381" s="24"/>
      <c r="I381" s="24"/>
      <c r="J381" s="24"/>
      <c r="K381" s="24" t="s">
        <v>138</v>
      </c>
      <c r="L381" s="3" t="s">
        <v>57</v>
      </c>
      <c r="M381" s="25" t="s">
        <v>77</v>
      </c>
      <c r="N381" s="3">
        <v>2019</v>
      </c>
      <c r="O381" s="3"/>
      <c r="P381" s="24"/>
      <c r="Q381" s="3"/>
      <c r="R381" s="3"/>
      <c r="S381" s="3"/>
      <c r="T381" s="3"/>
      <c r="U381" s="3"/>
      <c r="V381" s="3"/>
      <c r="W381" s="3"/>
      <c r="X381" s="3"/>
      <c r="Y381" s="3"/>
      <c r="Z381" s="14" t="str">
        <f t="shared" si="12"/>
        <v>Myrmica</v>
      </c>
    </row>
    <row r="382" spans="1:26" ht="14.25" customHeight="1" x14ac:dyDescent="0.2">
      <c r="A382">
        <v>1186</v>
      </c>
      <c r="B382" s="24" t="s">
        <v>3633</v>
      </c>
      <c r="C382" s="3" t="s">
        <v>3564</v>
      </c>
      <c r="D382" s="3" t="s">
        <v>3634</v>
      </c>
      <c r="E382" s="3" t="s">
        <v>3635</v>
      </c>
      <c r="F382" s="15">
        <v>10</v>
      </c>
      <c r="G382" s="15"/>
      <c r="H382" s="15"/>
      <c r="I382" s="15"/>
      <c r="J382" s="15"/>
      <c r="K382" s="15" t="s">
        <v>129</v>
      </c>
      <c r="L382" s="3" t="s">
        <v>57</v>
      </c>
      <c r="M382" s="48" t="s">
        <v>107</v>
      </c>
      <c r="N382" s="23">
        <v>2019</v>
      </c>
      <c r="O382" s="3"/>
      <c r="P382" s="14"/>
      <c r="Q382" s="3"/>
      <c r="R382" s="3"/>
      <c r="S382" s="3"/>
      <c r="T382" s="3"/>
      <c r="U382" s="3"/>
      <c r="V382" s="3"/>
      <c r="W382" s="3"/>
      <c r="X382" s="3"/>
      <c r="Y382" s="3"/>
      <c r="Z382" s="14" t="str">
        <f t="shared" si="12"/>
        <v>Myrmica</v>
      </c>
    </row>
    <row r="383" spans="1:26" ht="14.25" customHeight="1" x14ac:dyDescent="0.2">
      <c r="A383">
        <v>1323</v>
      </c>
      <c r="B383" s="4" t="s">
        <v>3951</v>
      </c>
      <c r="C383" s="3" t="s">
        <v>3916</v>
      </c>
      <c r="D383" s="3" t="s">
        <v>3952</v>
      </c>
      <c r="E383" s="3" t="s">
        <v>3953</v>
      </c>
      <c r="F383" s="3">
        <v>4</v>
      </c>
      <c r="G383" s="3"/>
      <c r="H383" s="3"/>
      <c r="I383" s="3"/>
      <c r="J383" s="3"/>
      <c r="K383" s="3"/>
      <c r="L383" s="3" t="s">
        <v>60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14">
        <f t="shared" si="12"/>
        <v>0</v>
      </c>
    </row>
    <row r="384" spans="1:26" ht="14.25" customHeight="1" x14ac:dyDescent="0.2">
      <c r="A384">
        <v>1180</v>
      </c>
      <c r="B384" s="3" t="s">
        <v>3618</v>
      </c>
      <c r="C384" s="3" t="s">
        <v>3564</v>
      </c>
      <c r="D384" s="3" t="s">
        <v>3619</v>
      </c>
      <c r="E384" s="3" t="s">
        <v>3620</v>
      </c>
      <c r="F384" s="15">
        <v>15</v>
      </c>
      <c r="G384" s="15"/>
      <c r="H384" s="15"/>
      <c r="I384" s="15"/>
      <c r="J384" s="15"/>
      <c r="K384" s="15" t="s">
        <v>129</v>
      </c>
      <c r="L384" s="3" t="s">
        <v>57</v>
      </c>
      <c r="M384" s="48" t="s">
        <v>99</v>
      </c>
      <c r="N384" s="3">
        <v>2019</v>
      </c>
      <c r="O384" s="3"/>
      <c r="P384" s="14"/>
      <c r="Q384" s="3"/>
      <c r="R384" s="3"/>
      <c r="S384" s="3"/>
      <c r="T384" s="3"/>
      <c r="U384" s="3"/>
      <c r="V384" s="3"/>
      <c r="W384" s="3"/>
      <c r="X384" s="3"/>
      <c r="Y384" s="3"/>
      <c r="Z384" s="14" t="str">
        <f t="shared" si="12"/>
        <v>Myrmica</v>
      </c>
    </row>
    <row r="385" spans="1:26" ht="15.75" customHeight="1" x14ac:dyDescent="0.2">
      <c r="A385">
        <v>1330</v>
      </c>
      <c r="B385" s="4" t="s">
        <v>3967</v>
      </c>
      <c r="C385" s="3" t="s">
        <v>3916</v>
      </c>
      <c r="D385" s="3" t="s">
        <v>3961</v>
      </c>
      <c r="E385" s="3" t="s">
        <v>3968</v>
      </c>
      <c r="F385" s="3">
        <v>0</v>
      </c>
      <c r="G385" s="3">
        <v>1</v>
      </c>
      <c r="H385" s="3"/>
      <c r="I385" s="3"/>
      <c r="J385" s="3"/>
      <c r="K385" s="3"/>
      <c r="L385" s="3" t="s">
        <v>88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14">
        <f t="shared" si="12"/>
        <v>0</v>
      </c>
    </row>
    <row r="386" spans="1:26" ht="14.25" customHeight="1" x14ac:dyDescent="0.2">
      <c r="A386">
        <v>494</v>
      </c>
      <c r="B386" s="24" t="s">
        <v>1431</v>
      </c>
      <c r="C386" s="3" t="s">
        <v>1425</v>
      </c>
      <c r="D386" s="3" t="s">
        <v>1429</v>
      </c>
      <c r="E386" s="3" t="s">
        <v>1432</v>
      </c>
      <c r="F386" s="3">
        <v>10</v>
      </c>
      <c r="G386" s="3"/>
      <c r="H386" s="3"/>
      <c r="I386" s="3"/>
      <c r="J386" s="3"/>
      <c r="K386" s="3"/>
      <c r="L386" s="3" t="s"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14">
        <f t="shared" si="12"/>
        <v>0</v>
      </c>
    </row>
    <row r="387" spans="1:26" ht="14.25" customHeight="1" x14ac:dyDescent="0.2">
      <c r="A387">
        <v>606</v>
      </c>
      <c r="B387" s="3"/>
      <c r="C387" s="3" t="s">
        <v>1659</v>
      </c>
      <c r="D387" s="3" t="s">
        <v>1690</v>
      </c>
      <c r="E387" s="3" t="s">
        <v>1691</v>
      </c>
      <c r="F387" s="23"/>
      <c r="G387" s="24"/>
      <c r="H387" s="24"/>
      <c r="I387" s="24"/>
      <c r="J387" s="24"/>
      <c r="K387" s="23"/>
      <c r="L387" s="3" t="s">
        <v>50</v>
      </c>
      <c r="M387" s="24"/>
      <c r="N387" s="2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14">
        <f t="shared" si="12"/>
        <v>0</v>
      </c>
    </row>
    <row r="388" spans="1:26" ht="14.25" customHeight="1" x14ac:dyDescent="0.2">
      <c r="A388">
        <v>589</v>
      </c>
      <c r="B388" s="3"/>
      <c r="C388" s="3" t="s">
        <v>1659</v>
      </c>
      <c r="D388" s="3" t="s">
        <v>1663</v>
      </c>
      <c r="E388" s="3" t="s">
        <v>1664</v>
      </c>
      <c r="F388" s="24"/>
      <c r="G388" s="24"/>
      <c r="H388" s="24"/>
      <c r="I388" s="24"/>
      <c r="J388" s="24"/>
      <c r="K388" s="24"/>
      <c r="L388" s="3" t="s">
        <v>50</v>
      </c>
      <c r="M388" s="24"/>
      <c r="N388" s="23"/>
      <c r="O388" s="3"/>
      <c r="P388" s="24"/>
      <c r="Q388" s="3"/>
      <c r="R388" s="3"/>
      <c r="S388" s="3"/>
      <c r="T388" s="3"/>
      <c r="U388" s="3"/>
      <c r="V388" s="3"/>
      <c r="W388" s="3"/>
      <c r="X388" s="3"/>
      <c r="Y388" s="3"/>
      <c r="Z388" s="14">
        <f t="shared" si="12"/>
        <v>0</v>
      </c>
    </row>
    <row r="389" spans="1:26" ht="14.25" customHeight="1" x14ac:dyDescent="0.2">
      <c r="A389">
        <v>1223</v>
      </c>
      <c r="B389" s="4" t="s">
        <v>3692</v>
      </c>
      <c r="C389" s="3" t="s">
        <v>3687</v>
      </c>
      <c r="D389" s="3" t="s">
        <v>3693</v>
      </c>
      <c r="E389" s="3" t="s">
        <v>3694</v>
      </c>
      <c r="F389" s="3">
        <v>10</v>
      </c>
      <c r="G389" s="3"/>
      <c r="H389" s="3"/>
      <c r="I389" s="3"/>
      <c r="J389" s="3"/>
      <c r="K389" s="3" t="s">
        <v>138</v>
      </c>
      <c r="L389" s="24" t="s">
        <v>61</v>
      </c>
      <c r="M389" s="3" t="s">
        <v>139</v>
      </c>
      <c r="N389" s="3" t="s">
        <v>140</v>
      </c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14" t="str">
        <f t="shared" ref="Z389:Z420" si="13">IF(LEFT(M389,4)=LEFT(L389,4),L389,0)</f>
        <v>Formica</v>
      </c>
    </row>
    <row r="390" spans="1:26" ht="15.75" customHeight="1" x14ac:dyDescent="0.2">
      <c r="A390">
        <v>893</v>
      </c>
      <c r="B390" s="3" t="s">
        <v>2942</v>
      </c>
      <c r="C390" s="3" t="s">
        <v>2892</v>
      </c>
      <c r="D390" s="3" t="s">
        <v>2943</v>
      </c>
      <c r="E390" s="3" t="s">
        <v>5</v>
      </c>
      <c r="F390" s="3"/>
      <c r="G390" s="3"/>
      <c r="H390" s="3"/>
      <c r="I390" s="3"/>
      <c r="J390" s="3"/>
      <c r="K390" s="3"/>
      <c r="L390" s="24" t="s">
        <v>96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14">
        <f t="shared" si="13"/>
        <v>0</v>
      </c>
    </row>
    <row r="391" spans="1:26" ht="14.25" customHeight="1" x14ac:dyDescent="0.2">
      <c r="A391">
        <v>191</v>
      </c>
      <c r="B391" s="3" t="s">
        <v>705</v>
      </c>
      <c r="C391" s="3" t="s">
        <v>631</v>
      </c>
      <c r="D391" s="3" t="s">
        <v>706</v>
      </c>
      <c r="E391" s="3" t="s">
        <v>4293</v>
      </c>
      <c r="F391" s="15">
        <v>5</v>
      </c>
      <c r="G391" s="15"/>
      <c r="H391" s="15"/>
      <c r="I391" s="15"/>
      <c r="J391" s="15"/>
      <c r="K391" s="15" t="s">
        <v>129</v>
      </c>
      <c r="L391" s="24" t="s">
        <v>57</v>
      </c>
      <c r="M391" s="48" t="s">
        <v>107</v>
      </c>
      <c r="N391" s="3">
        <v>2019</v>
      </c>
      <c r="O391" s="3"/>
      <c r="P391" s="14"/>
      <c r="Q391" s="3"/>
      <c r="R391" s="3"/>
      <c r="S391" s="3"/>
      <c r="T391" s="3"/>
      <c r="U391" s="3"/>
      <c r="V391" s="3"/>
      <c r="W391" s="3"/>
      <c r="X391" s="3"/>
      <c r="Y391" s="3"/>
      <c r="Z391" s="14" t="str">
        <f t="shared" si="13"/>
        <v>Myrmica</v>
      </c>
    </row>
    <row r="392" spans="1:26" ht="14.25" customHeight="1" x14ac:dyDescent="0.2">
      <c r="A392">
        <v>192</v>
      </c>
      <c r="B392" s="4" t="s">
        <v>707</v>
      </c>
      <c r="C392" s="3" t="s">
        <v>631</v>
      </c>
      <c r="D392" s="3" t="s">
        <v>706</v>
      </c>
      <c r="E392" s="3" t="s">
        <v>4289</v>
      </c>
      <c r="F392" s="3" t="s">
        <v>0</v>
      </c>
      <c r="G392" s="3"/>
      <c r="H392" s="3"/>
      <c r="I392" s="3"/>
      <c r="J392" s="3"/>
      <c r="K392" s="3" t="s">
        <v>138</v>
      </c>
      <c r="L392" s="43" t="s">
        <v>61</v>
      </c>
      <c r="M392" s="25" t="s">
        <v>215</v>
      </c>
      <c r="N392" s="3">
        <v>2019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14" t="str">
        <f t="shared" si="13"/>
        <v>Formica</v>
      </c>
    </row>
    <row r="393" spans="1:26" ht="14.25" customHeight="1" x14ac:dyDescent="0.2">
      <c r="A393">
        <v>1010</v>
      </c>
      <c r="B393" s="24" t="s">
        <v>3236</v>
      </c>
      <c r="C393" s="3" t="s">
        <v>3231</v>
      </c>
      <c r="D393" s="3" t="s">
        <v>3237</v>
      </c>
      <c r="E393" s="3" t="s">
        <v>3238</v>
      </c>
      <c r="F393" s="24"/>
      <c r="G393" s="24"/>
      <c r="H393" s="24"/>
      <c r="I393" s="3"/>
      <c r="J393" s="3"/>
      <c r="K393" s="3" t="s">
        <v>138</v>
      </c>
      <c r="L393" s="24" t="s">
        <v>57</v>
      </c>
      <c r="M393" s="24" t="s">
        <v>94</v>
      </c>
      <c r="N393" s="24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14" t="str">
        <f t="shared" si="13"/>
        <v>Myrmica</v>
      </c>
    </row>
    <row r="394" spans="1:26" ht="15.75" customHeight="1" x14ac:dyDescent="0.2">
      <c r="A394">
        <v>1348</v>
      </c>
      <c r="B394" s="3" t="s">
        <v>4010</v>
      </c>
      <c r="C394" s="3" t="s">
        <v>4007</v>
      </c>
      <c r="D394" s="3" t="s">
        <v>4008</v>
      </c>
      <c r="E394" s="3" t="s">
        <v>4011</v>
      </c>
      <c r="F394" s="3"/>
      <c r="G394" s="3"/>
      <c r="H394" s="3"/>
      <c r="I394" s="3"/>
      <c r="J394" s="3"/>
      <c r="K394" s="3" t="s">
        <v>895</v>
      </c>
      <c r="L394" s="43" t="s">
        <v>61</v>
      </c>
      <c r="M394" s="3" t="s">
        <v>216</v>
      </c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14">
        <f t="shared" si="13"/>
        <v>0</v>
      </c>
    </row>
    <row r="395" spans="1:26" ht="14.25" customHeight="1" x14ac:dyDescent="0.2">
      <c r="A395">
        <v>967</v>
      </c>
      <c r="B395" s="3" t="s">
        <v>3129</v>
      </c>
      <c r="C395" s="3" t="s">
        <v>3130</v>
      </c>
      <c r="D395" s="3" t="s">
        <v>3131</v>
      </c>
      <c r="E395" s="3" t="s">
        <v>3132</v>
      </c>
      <c r="F395" s="3"/>
      <c r="G395" s="3"/>
      <c r="H395" s="3"/>
      <c r="I395" s="3"/>
      <c r="J395" s="3"/>
      <c r="K395" s="3"/>
      <c r="L395" s="3" t="s"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14">
        <f t="shared" si="13"/>
        <v>0</v>
      </c>
    </row>
    <row r="396" spans="1:26" ht="14.25" customHeight="1" x14ac:dyDescent="0.2">
      <c r="A396">
        <v>1252</v>
      </c>
      <c r="B396" s="3" t="s">
        <v>3766</v>
      </c>
      <c r="C396" s="3" t="s">
        <v>3747</v>
      </c>
      <c r="D396" s="3" t="s">
        <v>3767</v>
      </c>
      <c r="E396" s="3" t="s">
        <v>3768</v>
      </c>
      <c r="F396" s="3"/>
      <c r="G396" s="3"/>
      <c r="H396" s="3"/>
      <c r="I396" s="3"/>
      <c r="J396" s="3"/>
      <c r="K396" s="3"/>
      <c r="L396" s="3" t="s">
        <v>73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14">
        <f t="shared" si="13"/>
        <v>0</v>
      </c>
    </row>
    <row r="397" spans="1:26" ht="14.25" customHeight="1" x14ac:dyDescent="0.2">
      <c r="A397">
        <v>144</v>
      </c>
      <c r="B397" s="4" t="s">
        <v>583</v>
      </c>
      <c r="C397" s="3" t="s">
        <v>491</v>
      </c>
      <c r="D397" s="3" t="s">
        <v>584</v>
      </c>
      <c r="E397" s="3" t="s">
        <v>585</v>
      </c>
      <c r="F397" s="25">
        <v>18</v>
      </c>
      <c r="G397" s="25">
        <v>1</v>
      </c>
      <c r="H397" s="25"/>
      <c r="I397" s="3"/>
      <c r="J397" s="3"/>
      <c r="K397" s="3" t="s">
        <v>49</v>
      </c>
      <c r="L397" s="3" t="s">
        <v>41</v>
      </c>
      <c r="M397" s="48" t="s">
        <v>403</v>
      </c>
      <c r="N397" s="25">
        <v>2019</v>
      </c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14" t="str">
        <f t="shared" si="13"/>
        <v>Temnothorax</v>
      </c>
    </row>
    <row r="398" spans="1:26" ht="14.25" customHeight="1" x14ac:dyDescent="0.2">
      <c r="A398">
        <v>902</v>
      </c>
      <c r="B398" s="3" t="s">
        <v>2967</v>
      </c>
      <c r="C398" s="3" t="s">
        <v>2945</v>
      </c>
      <c r="D398" s="3" t="s">
        <v>2968</v>
      </c>
      <c r="E398" s="3" t="s">
        <v>2969</v>
      </c>
      <c r="F398" s="3"/>
      <c r="G398" s="3"/>
      <c r="H398" s="3"/>
      <c r="I398" s="3"/>
      <c r="J398" s="3"/>
      <c r="K398" s="3"/>
      <c r="L398" s="24" t="s"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14">
        <f t="shared" si="13"/>
        <v>0</v>
      </c>
    </row>
    <row r="399" spans="1:26" ht="14.25" customHeight="1" x14ac:dyDescent="0.2">
      <c r="A399">
        <v>153</v>
      </c>
      <c r="B399" s="3" t="s">
        <v>607</v>
      </c>
      <c r="C399" s="3" t="s">
        <v>491</v>
      </c>
      <c r="D399" s="3" t="s">
        <v>608</v>
      </c>
      <c r="E399" s="3" t="s">
        <v>609</v>
      </c>
      <c r="F399" s="3"/>
      <c r="G399" s="3"/>
      <c r="H399" s="3"/>
      <c r="I399" s="3"/>
      <c r="J399" s="3"/>
      <c r="K399" s="3"/>
      <c r="L399" s="3" t="s">
        <v>96</v>
      </c>
      <c r="M399" s="3"/>
      <c r="N399" s="3"/>
      <c r="O399" s="3"/>
      <c r="P399" s="3"/>
      <c r="Q399" s="3" t="s">
        <v>610</v>
      </c>
      <c r="R399" s="3"/>
      <c r="S399" s="3"/>
      <c r="T399" s="3"/>
      <c r="U399" s="3"/>
      <c r="V399" s="3"/>
      <c r="W399" s="3"/>
      <c r="X399" s="3"/>
      <c r="Y399" s="3"/>
      <c r="Z399" s="14">
        <f t="shared" si="13"/>
        <v>0</v>
      </c>
    </row>
    <row r="400" spans="1:26" ht="14.25" customHeight="1" x14ac:dyDescent="0.2">
      <c r="A400">
        <v>361</v>
      </c>
      <c r="B400" s="3" t="s">
        <v>1110</v>
      </c>
      <c r="C400" s="3" t="s">
        <v>1083</v>
      </c>
      <c r="D400" s="3" t="s">
        <v>1108</v>
      </c>
      <c r="E400" s="3" t="s">
        <v>1111</v>
      </c>
      <c r="F400" s="3"/>
      <c r="G400" s="3"/>
      <c r="H400" s="3"/>
      <c r="I400" s="3"/>
      <c r="J400" s="3"/>
      <c r="K400" s="3" t="s">
        <v>49</v>
      </c>
      <c r="L400" s="3" t="s">
        <v>50</v>
      </c>
      <c r="M400" s="3" t="s">
        <v>51</v>
      </c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14" t="str">
        <f t="shared" si="13"/>
        <v>Lasius</v>
      </c>
    </row>
    <row r="401" spans="1:26" ht="14.25" customHeight="1" x14ac:dyDescent="0.2">
      <c r="A401">
        <v>1113</v>
      </c>
      <c r="B401" s="3"/>
      <c r="C401" s="3" t="s">
        <v>3418</v>
      </c>
      <c r="D401" s="3" t="s">
        <v>3462</v>
      </c>
      <c r="E401" s="3" t="s">
        <v>3463</v>
      </c>
      <c r="F401" s="3"/>
      <c r="G401" s="3"/>
      <c r="H401" s="3"/>
      <c r="I401" s="3"/>
      <c r="J401" s="3"/>
      <c r="K401" s="3"/>
      <c r="L401" s="3" t="s">
        <v>50</v>
      </c>
      <c r="M401" s="3"/>
      <c r="N401" s="3"/>
      <c r="O401" s="24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14">
        <f t="shared" si="13"/>
        <v>0</v>
      </c>
    </row>
    <row r="402" spans="1:26" ht="14.25" customHeight="1" x14ac:dyDescent="0.2">
      <c r="A402">
        <v>388</v>
      </c>
      <c r="B402" s="3" t="s">
        <v>1168</v>
      </c>
      <c r="C402" s="3" t="s">
        <v>1083</v>
      </c>
      <c r="D402" s="3" t="s">
        <v>1169</v>
      </c>
      <c r="E402" s="3" t="s">
        <v>1170</v>
      </c>
      <c r="F402" s="3"/>
      <c r="G402" s="3"/>
      <c r="H402" s="3"/>
      <c r="I402" s="3"/>
      <c r="J402" s="3"/>
      <c r="K402" s="3"/>
      <c r="L402" s="43" t="s">
        <v>61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14">
        <f t="shared" si="13"/>
        <v>0</v>
      </c>
    </row>
    <row r="403" spans="1:26" ht="14.25" customHeight="1" x14ac:dyDescent="0.2">
      <c r="A403">
        <v>896</v>
      </c>
      <c r="B403" s="3" t="s">
        <v>2950</v>
      </c>
      <c r="C403" s="3" t="s">
        <v>2945</v>
      </c>
      <c r="D403" s="3" t="s">
        <v>2951</v>
      </c>
      <c r="E403" s="3" t="s">
        <v>2952</v>
      </c>
      <c r="F403" s="3"/>
      <c r="G403" s="3"/>
      <c r="H403" s="3"/>
      <c r="I403" s="3"/>
      <c r="J403" s="3"/>
      <c r="K403" s="3"/>
      <c r="L403" s="24" t="s"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14">
        <f t="shared" si="13"/>
        <v>0</v>
      </c>
    </row>
    <row r="404" spans="1:26" ht="14.25" customHeight="1" x14ac:dyDescent="0.2">
      <c r="A404">
        <v>253</v>
      </c>
      <c r="B404" s="3" t="s">
        <v>854</v>
      </c>
      <c r="C404" s="3" t="s">
        <v>839</v>
      </c>
      <c r="D404" s="3" t="s">
        <v>855</v>
      </c>
      <c r="E404" s="3" t="s">
        <v>856</v>
      </c>
      <c r="F404" s="3"/>
      <c r="G404" s="3"/>
      <c r="H404" s="3"/>
      <c r="I404" s="3"/>
      <c r="J404" s="3"/>
      <c r="K404" s="3"/>
      <c r="L404" s="3" t="s"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14">
        <f t="shared" si="13"/>
        <v>0</v>
      </c>
    </row>
    <row r="405" spans="1:26" ht="14.25" customHeight="1" x14ac:dyDescent="0.2">
      <c r="A405">
        <v>449</v>
      </c>
      <c r="B405" s="3" t="s">
        <v>1323</v>
      </c>
      <c r="C405" s="3" t="s">
        <v>1314</v>
      </c>
      <c r="D405" s="3" t="s">
        <v>1324</v>
      </c>
      <c r="E405" s="3" t="s">
        <v>1325</v>
      </c>
      <c r="F405" s="24"/>
      <c r="G405" s="24"/>
      <c r="H405" s="24"/>
      <c r="I405" s="3"/>
      <c r="J405" s="3"/>
      <c r="K405" s="3"/>
      <c r="L405" s="24" t="s">
        <v>50</v>
      </c>
      <c r="M405" s="24"/>
      <c r="N405" s="24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14">
        <f t="shared" si="13"/>
        <v>0</v>
      </c>
    </row>
    <row r="406" spans="1:26" ht="14.25" customHeight="1" x14ac:dyDescent="0.2">
      <c r="A406">
        <v>349</v>
      </c>
      <c r="B406" s="3" t="s">
        <v>1082</v>
      </c>
      <c r="C406" s="3" t="s">
        <v>1083</v>
      </c>
      <c r="D406" s="3" t="s">
        <v>1084</v>
      </c>
      <c r="E406" s="3" t="s">
        <v>1085</v>
      </c>
      <c r="F406" s="3"/>
      <c r="G406" s="3"/>
      <c r="H406" s="3"/>
      <c r="I406" s="3"/>
      <c r="J406" s="3"/>
      <c r="K406" s="3" t="s">
        <v>49</v>
      </c>
      <c r="L406" s="3" t="s">
        <v>50</v>
      </c>
      <c r="M406" s="3" t="s">
        <v>51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14" t="str">
        <f t="shared" si="13"/>
        <v>Lasius</v>
      </c>
    </row>
    <row r="407" spans="1:26" ht="14.25" customHeight="1" x14ac:dyDescent="0.2">
      <c r="A407">
        <v>402</v>
      </c>
      <c r="B407" s="24" t="s">
        <v>1203</v>
      </c>
      <c r="C407" s="3" t="s">
        <v>1200</v>
      </c>
      <c r="D407" s="3" t="s">
        <v>1204</v>
      </c>
      <c r="E407" s="3" t="s">
        <v>1205</v>
      </c>
      <c r="F407" s="3"/>
      <c r="G407" s="3"/>
      <c r="H407" s="3"/>
      <c r="I407" s="3"/>
      <c r="J407" s="3"/>
      <c r="K407" s="3"/>
      <c r="L407" s="43" t="s">
        <v>61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14">
        <f t="shared" si="13"/>
        <v>0</v>
      </c>
    </row>
    <row r="408" spans="1:26" ht="14.25" customHeight="1" x14ac:dyDescent="0.2">
      <c r="A408">
        <v>220</v>
      </c>
      <c r="B408" s="3"/>
      <c r="C408" s="3" t="s">
        <v>631</v>
      </c>
      <c r="D408" s="3" t="s">
        <v>766</v>
      </c>
      <c r="E408" s="3" t="s">
        <v>767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14">
        <f t="shared" si="13"/>
        <v>0</v>
      </c>
    </row>
    <row r="409" spans="1:26" ht="14.25" customHeight="1" x14ac:dyDescent="0.2">
      <c r="A409">
        <v>1368</v>
      </c>
      <c r="B409" s="24" t="s">
        <v>4055</v>
      </c>
      <c r="C409" s="3" t="s">
        <v>4007</v>
      </c>
      <c r="D409" s="3" t="s">
        <v>4051</v>
      </c>
      <c r="E409" s="3" t="s">
        <v>4056</v>
      </c>
      <c r="F409" s="3"/>
      <c r="G409" s="3"/>
      <c r="H409" s="3"/>
      <c r="I409" s="3"/>
      <c r="J409" s="3"/>
      <c r="K409" s="3" t="s">
        <v>138</v>
      </c>
      <c r="L409" s="43" t="s">
        <v>61</v>
      </c>
      <c r="M409" s="25" t="s">
        <v>139</v>
      </c>
      <c r="N409" s="3">
        <v>2019</v>
      </c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14" t="str">
        <f t="shared" si="13"/>
        <v>Formica</v>
      </c>
    </row>
    <row r="410" spans="1:26" ht="14.25" customHeight="1" x14ac:dyDescent="0.2">
      <c r="A410">
        <v>480</v>
      </c>
      <c r="B410" s="3" t="s">
        <v>1399</v>
      </c>
      <c r="C410" s="3" t="s">
        <v>1314</v>
      </c>
      <c r="D410" s="3" t="s">
        <v>1400</v>
      </c>
      <c r="E410" s="3" t="s">
        <v>1401</v>
      </c>
      <c r="F410" s="3"/>
      <c r="G410" s="3"/>
      <c r="H410" s="3"/>
      <c r="I410" s="3"/>
      <c r="J410" s="3"/>
      <c r="K410" s="3" t="s">
        <v>49</v>
      </c>
      <c r="L410" s="24" t="s">
        <v>50</v>
      </c>
      <c r="M410" s="3" t="s">
        <v>51</v>
      </c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14" t="str">
        <f t="shared" si="13"/>
        <v>Lasius</v>
      </c>
    </row>
    <row r="411" spans="1:26" ht="14.25" customHeight="1" x14ac:dyDescent="0.2">
      <c r="A411">
        <v>619</v>
      </c>
      <c r="B411" s="4" t="s">
        <v>1720</v>
      </c>
      <c r="C411" s="3" t="s">
        <v>1694</v>
      </c>
      <c r="D411" s="3" t="s">
        <v>1721</v>
      </c>
      <c r="E411" s="3" t="s">
        <v>1722</v>
      </c>
      <c r="F411" s="3"/>
      <c r="G411" s="3"/>
      <c r="H411" s="3"/>
      <c r="I411" s="3"/>
      <c r="J411" s="3"/>
      <c r="K411" s="3"/>
      <c r="L411" s="3" t="s">
        <v>50</v>
      </c>
      <c r="M411" s="24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14">
        <f t="shared" si="13"/>
        <v>0</v>
      </c>
    </row>
    <row r="412" spans="1:26" ht="14.25" customHeight="1" x14ac:dyDescent="0.2">
      <c r="A412">
        <v>464</v>
      </c>
      <c r="B412" s="3" t="s">
        <v>1360</v>
      </c>
      <c r="C412" s="3" t="s">
        <v>1314</v>
      </c>
      <c r="D412" s="3" t="s">
        <v>1361</v>
      </c>
      <c r="E412" s="3" t="s">
        <v>1362</v>
      </c>
      <c r="F412" s="3"/>
      <c r="G412" s="3"/>
      <c r="H412" s="3"/>
      <c r="I412" s="3"/>
      <c r="J412" s="3"/>
      <c r="K412" s="3"/>
      <c r="L412" s="3" t="s"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14">
        <f t="shared" si="13"/>
        <v>0</v>
      </c>
    </row>
    <row r="413" spans="1:26" ht="14.25" customHeight="1" x14ac:dyDescent="0.2">
      <c r="A413">
        <v>882</v>
      </c>
      <c r="B413" s="4" t="s">
        <v>2914</v>
      </c>
      <c r="C413" s="3" t="s">
        <v>2892</v>
      </c>
      <c r="D413" s="3" t="s">
        <v>2915</v>
      </c>
      <c r="E413" s="3" t="s">
        <v>2916</v>
      </c>
      <c r="F413" s="23"/>
      <c r="G413" s="24"/>
      <c r="H413" s="24"/>
      <c r="I413" s="24"/>
      <c r="J413" s="24"/>
      <c r="K413" s="23"/>
      <c r="L413" s="3" t="s">
        <v>50</v>
      </c>
      <c r="M413" s="24"/>
      <c r="N413" s="2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14">
        <f t="shared" si="13"/>
        <v>0</v>
      </c>
    </row>
    <row r="414" spans="1:26" ht="14.25" customHeight="1" x14ac:dyDescent="0.2">
      <c r="A414">
        <v>1209</v>
      </c>
      <c r="B414" s="3"/>
      <c r="C414" s="3" t="s">
        <v>3641</v>
      </c>
      <c r="D414" s="3" t="s">
        <v>3672</v>
      </c>
      <c r="E414" s="3" t="s">
        <v>3673</v>
      </c>
      <c r="F414" s="3"/>
      <c r="G414" s="3"/>
      <c r="H414" s="3"/>
      <c r="I414" s="3"/>
      <c r="J414" s="3"/>
      <c r="K414" s="3"/>
      <c r="L414" s="3"/>
      <c r="M414" s="24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14">
        <f t="shared" si="13"/>
        <v>0</v>
      </c>
    </row>
    <row r="415" spans="1:26" ht="14.25" customHeight="1" x14ac:dyDescent="0.2">
      <c r="A415">
        <v>107</v>
      </c>
      <c r="B415" s="4" t="s">
        <v>490</v>
      </c>
      <c r="C415" s="3" t="s">
        <v>491</v>
      </c>
      <c r="D415" s="3" t="s">
        <v>492</v>
      </c>
      <c r="E415" s="3" t="s">
        <v>493</v>
      </c>
      <c r="F415" s="3"/>
      <c r="G415" s="3"/>
      <c r="H415" s="3"/>
      <c r="I415" s="3"/>
      <c r="J415" s="3"/>
      <c r="K415" s="3" t="s">
        <v>138</v>
      </c>
      <c r="L415" s="3" t="s">
        <v>50</v>
      </c>
      <c r="M415" s="25" t="s">
        <v>296</v>
      </c>
      <c r="N415" s="3" t="s">
        <v>140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14" t="str">
        <f t="shared" si="13"/>
        <v>Lasius</v>
      </c>
    </row>
    <row r="416" spans="1:26" ht="14.25" customHeight="1" x14ac:dyDescent="0.2">
      <c r="A416">
        <v>618</v>
      </c>
      <c r="B416" s="3" t="s">
        <v>1718</v>
      </c>
      <c r="C416" s="3" t="s">
        <v>1694</v>
      </c>
      <c r="D416" s="3" t="s">
        <v>1716</v>
      </c>
      <c r="E416" s="3" t="s">
        <v>1719</v>
      </c>
      <c r="F416" s="3"/>
      <c r="G416" s="3"/>
      <c r="H416" s="3"/>
      <c r="I416" s="3"/>
      <c r="J416" s="3"/>
      <c r="K416" s="3" t="s">
        <v>49</v>
      </c>
      <c r="L416" s="3" t="s">
        <v>50</v>
      </c>
      <c r="M416" s="24" t="s">
        <v>51</v>
      </c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14" t="str">
        <f t="shared" si="13"/>
        <v>Lasius</v>
      </c>
    </row>
    <row r="417" spans="1:26" ht="14.25" customHeight="1" x14ac:dyDescent="0.2">
      <c r="A417">
        <v>829</v>
      </c>
      <c r="B417" s="3" t="s">
        <v>2785</v>
      </c>
      <c r="C417" s="3" t="s">
        <v>2759</v>
      </c>
      <c r="D417" s="3" t="s">
        <v>2786</v>
      </c>
      <c r="E417" s="3" t="s">
        <v>2787</v>
      </c>
      <c r="F417" s="3"/>
      <c r="G417" s="3"/>
      <c r="H417" s="3"/>
      <c r="I417" s="3"/>
      <c r="J417" s="3"/>
      <c r="K417" s="3"/>
      <c r="L417" s="3" t="s"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14">
        <f t="shared" si="13"/>
        <v>0</v>
      </c>
    </row>
    <row r="418" spans="1:26" ht="14.25" customHeight="1" x14ac:dyDescent="0.2">
      <c r="A418">
        <v>108</v>
      </c>
      <c r="B418" s="3" t="s">
        <v>494</v>
      </c>
      <c r="C418" s="3" t="s">
        <v>491</v>
      </c>
      <c r="D418" s="3" t="s">
        <v>492</v>
      </c>
      <c r="E418" s="3" t="s">
        <v>495</v>
      </c>
      <c r="F418" s="3"/>
      <c r="G418" s="3"/>
      <c r="H418" s="3"/>
      <c r="I418" s="3"/>
      <c r="J418" s="3"/>
      <c r="K418" s="3" t="s">
        <v>138</v>
      </c>
      <c r="L418" s="3" t="s">
        <v>50</v>
      </c>
      <c r="M418" s="25" t="s">
        <v>296</v>
      </c>
      <c r="N418" s="3" t="s">
        <v>140</v>
      </c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14" t="str">
        <f t="shared" si="13"/>
        <v>Lasius</v>
      </c>
    </row>
    <row r="419" spans="1:26" ht="14.25" customHeight="1" x14ac:dyDescent="0.2">
      <c r="A419">
        <v>818</v>
      </c>
      <c r="B419" s="24" t="s">
        <v>2758</v>
      </c>
      <c r="C419" s="3" t="s">
        <v>2759</v>
      </c>
      <c r="D419" s="3" t="s">
        <v>2760</v>
      </c>
      <c r="E419" s="3" t="s">
        <v>2761</v>
      </c>
      <c r="F419" s="3"/>
      <c r="G419" s="3"/>
      <c r="H419" s="3"/>
      <c r="I419" s="3"/>
      <c r="J419" s="3"/>
      <c r="K419" s="3"/>
      <c r="L419" s="24" t="s">
        <v>50</v>
      </c>
      <c r="M419" s="24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14">
        <f t="shared" si="13"/>
        <v>0</v>
      </c>
    </row>
    <row r="420" spans="1:26" ht="14.25" customHeight="1" x14ac:dyDescent="0.2">
      <c r="A420">
        <v>1198</v>
      </c>
      <c r="B420" s="3"/>
      <c r="C420" s="3" t="s">
        <v>3641</v>
      </c>
      <c r="D420" s="3" t="s">
        <v>3656</v>
      </c>
      <c r="E420" s="3" t="s">
        <v>3657</v>
      </c>
      <c r="F420" s="3"/>
      <c r="G420" s="3"/>
      <c r="H420" s="3"/>
      <c r="I420" s="3"/>
      <c r="J420" s="3"/>
      <c r="K420" s="3" t="s">
        <v>138</v>
      </c>
      <c r="L420" s="3" t="s">
        <v>501</v>
      </c>
      <c r="M420" s="25" t="s">
        <v>502</v>
      </c>
      <c r="N420" s="24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14" t="str">
        <f t="shared" si="13"/>
        <v>Solenopsis</v>
      </c>
    </row>
    <row r="421" spans="1:26" ht="14.25" customHeight="1" x14ac:dyDescent="0.2">
      <c r="A421">
        <v>420</v>
      </c>
      <c r="B421" s="3" t="s">
        <v>1250</v>
      </c>
      <c r="C421" s="3" t="s">
        <v>1251</v>
      </c>
      <c r="D421" s="3" t="s">
        <v>1252</v>
      </c>
      <c r="E421" s="3" t="s">
        <v>1253</v>
      </c>
      <c r="F421" s="3"/>
      <c r="G421" s="3"/>
      <c r="H421" s="3"/>
      <c r="I421" s="3"/>
      <c r="J421" s="3"/>
      <c r="K421" s="3"/>
      <c r="L421" s="3" t="s">
        <v>60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14">
        <f t="shared" ref="Z421:Z452" si="14">IF(LEFT(M421,4)=LEFT(L421,4),L421,0)</f>
        <v>0</v>
      </c>
    </row>
    <row r="422" spans="1:26" ht="14.25" customHeight="1" x14ac:dyDescent="0.2">
      <c r="A422">
        <v>1202</v>
      </c>
      <c r="B422" s="3"/>
      <c r="C422" s="3" t="s">
        <v>3641</v>
      </c>
      <c r="D422" s="3" t="s">
        <v>3662</v>
      </c>
      <c r="E422" s="3" t="s">
        <v>3663</v>
      </c>
      <c r="F422" s="3"/>
      <c r="G422" s="3"/>
      <c r="H422" s="3"/>
      <c r="I422" s="3"/>
      <c r="J422" s="3"/>
      <c r="K422" s="3" t="s">
        <v>138</v>
      </c>
      <c r="L422" s="3" t="s">
        <v>501</v>
      </c>
      <c r="M422" s="25" t="s">
        <v>502</v>
      </c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14" t="str">
        <f t="shared" si="14"/>
        <v>Solenopsis</v>
      </c>
    </row>
    <row r="423" spans="1:26" ht="14.25" customHeight="1" x14ac:dyDescent="0.2">
      <c r="A423">
        <v>1386</v>
      </c>
      <c r="B423" s="4" t="s">
        <v>4098</v>
      </c>
      <c r="C423" s="3" t="s">
        <v>4007</v>
      </c>
      <c r="D423" s="3" t="s">
        <v>4099</v>
      </c>
      <c r="E423" s="3" t="s">
        <v>4100</v>
      </c>
      <c r="F423" s="3"/>
      <c r="G423" s="3"/>
      <c r="H423" s="3"/>
      <c r="I423" s="3"/>
      <c r="J423" s="3"/>
      <c r="K423" s="3" t="s">
        <v>138</v>
      </c>
      <c r="L423" s="43" t="s">
        <v>61</v>
      </c>
      <c r="M423" s="25" t="s">
        <v>139</v>
      </c>
      <c r="N423" s="3">
        <v>2019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14" t="str">
        <f t="shared" si="14"/>
        <v>Formica</v>
      </c>
    </row>
    <row r="424" spans="1:26" ht="14.25" customHeight="1" x14ac:dyDescent="0.2">
      <c r="A424">
        <v>1124</v>
      </c>
      <c r="B424" s="24" t="s">
        <v>3484</v>
      </c>
      <c r="C424" s="3" t="s">
        <v>3469</v>
      </c>
      <c r="D424" s="3" t="s">
        <v>3485</v>
      </c>
      <c r="E424" s="3" t="s">
        <v>3486</v>
      </c>
      <c r="F424" s="3"/>
      <c r="G424" s="3"/>
      <c r="H424" s="3"/>
      <c r="I424" s="3"/>
      <c r="J424" s="3"/>
      <c r="K424" s="3"/>
      <c r="L424" s="3" t="s">
        <v>96</v>
      </c>
      <c r="M424" s="44"/>
      <c r="N424" s="4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14">
        <f t="shared" si="14"/>
        <v>0</v>
      </c>
    </row>
    <row r="425" spans="1:26" ht="14.25" customHeight="1" x14ac:dyDescent="0.2">
      <c r="A425">
        <v>894</v>
      </c>
      <c r="B425" s="3" t="s">
        <v>2944</v>
      </c>
      <c r="C425" s="3" t="s">
        <v>2945</v>
      </c>
      <c r="D425" s="3" t="s">
        <v>2946</v>
      </c>
      <c r="E425" s="3" t="s">
        <v>2947</v>
      </c>
      <c r="F425" s="3"/>
      <c r="G425" s="3"/>
      <c r="H425" s="3"/>
      <c r="I425" s="3"/>
      <c r="J425" s="3"/>
      <c r="K425" s="3"/>
      <c r="L425" s="3" t="s">
        <v>96</v>
      </c>
      <c r="M425" s="24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14">
        <f t="shared" si="14"/>
        <v>0</v>
      </c>
    </row>
    <row r="426" spans="1:26" ht="14.25" customHeight="1" x14ac:dyDescent="0.2">
      <c r="A426">
        <v>757</v>
      </c>
      <c r="B426" s="24" t="s">
        <v>2627</v>
      </c>
      <c r="C426" s="3" t="s">
        <v>2161</v>
      </c>
      <c r="D426" s="3" t="s">
        <v>2628</v>
      </c>
      <c r="E426" s="3" t="s">
        <v>2629</v>
      </c>
      <c r="F426" s="3"/>
      <c r="G426" s="3"/>
      <c r="H426" s="3"/>
      <c r="I426" s="3"/>
      <c r="J426" s="3"/>
      <c r="K426" s="3" t="s">
        <v>138</v>
      </c>
      <c r="L426" s="24" t="s">
        <v>474</v>
      </c>
      <c r="M426" s="24" t="s">
        <v>475</v>
      </c>
      <c r="N426" s="3">
        <v>2019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14" t="str">
        <f t="shared" si="14"/>
        <v>Manica</v>
      </c>
    </row>
    <row r="427" spans="1:26" ht="14.25" customHeight="1" x14ac:dyDescent="0.2">
      <c r="A427">
        <v>481</v>
      </c>
      <c r="B427" s="3" t="s">
        <v>1402</v>
      </c>
      <c r="C427" s="3" t="s">
        <v>1314</v>
      </c>
      <c r="D427" s="3" t="s">
        <v>1400</v>
      </c>
      <c r="E427" s="3" t="s">
        <v>1403</v>
      </c>
      <c r="F427" s="3"/>
      <c r="G427" s="3"/>
      <c r="H427" s="3"/>
      <c r="I427" s="3"/>
      <c r="J427" s="3"/>
      <c r="K427" s="3" t="s">
        <v>138</v>
      </c>
      <c r="L427" s="3" t="s">
        <v>501</v>
      </c>
      <c r="M427" s="25" t="s">
        <v>502</v>
      </c>
      <c r="N427" s="3" t="s">
        <v>140</v>
      </c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14" t="str">
        <f t="shared" si="14"/>
        <v>Solenopsis</v>
      </c>
    </row>
    <row r="428" spans="1:26" ht="14.25" customHeight="1" x14ac:dyDescent="0.2">
      <c r="A428">
        <v>683</v>
      </c>
      <c r="B428" s="3" t="s">
        <v>2160</v>
      </c>
      <c r="C428" s="3" t="s">
        <v>2161</v>
      </c>
      <c r="D428" s="3" t="s">
        <v>2162</v>
      </c>
      <c r="E428" s="3" t="s">
        <v>2164</v>
      </c>
      <c r="F428" s="3"/>
      <c r="G428" s="3"/>
      <c r="H428" s="3"/>
      <c r="I428" s="3"/>
      <c r="J428" s="3"/>
      <c r="K428" s="3" t="s">
        <v>49</v>
      </c>
      <c r="L428" s="3" t="s">
        <v>50</v>
      </c>
      <c r="M428" s="3" t="s">
        <v>51</v>
      </c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14" t="str">
        <f t="shared" si="14"/>
        <v>Lasius</v>
      </c>
    </row>
    <row r="429" spans="1:26" ht="14.25" customHeight="1" x14ac:dyDescent="0.2">
      <c r="A429">
        <v>1154</v>
      </c>
      <c r="B429" s="24" t="s">
        <v>3552</v>
      </c>
      <c r="C429" s="3" t="s">
        <v>3469</v>
      </c>
      <c r="D429" s="3" t="s">
        <v>3553</v>
      </c>
      <c r="E429" s="3" t="s">
        <v>3554</v>
      </c>
      <c r="F429" s="3"/>
      <c r="G429" s="3"/>
      <c r="H429" s="3"/>
      <c r="I429" s="3"/>
      <c r="J429" s="3"/>
      <c r="K429" s="3" t="s">
        <v>138</v>
      </c>
      <c r="L429" s="3" t="s">
        <v>474</v>
      </c>
      <c r="M429" s="3" t="s">
        <v>475</v>
      </c>
      <c r="N429" s="3">
        <v>2019</v>
      </c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14" t="str">
        <f t="shared" si="14"/>
        <v>Manica</v>
      </c>
    </row>
    <row r="430" spans="1:26" ht="14.25" customHeight="1" x14ac:dyDescent="0.2">
      <c r="A430">
        <v>127</v>
      </c>
      <c r="B430" s="4" t="s">
        <v>543</v>
      </c>
      <c r="C430" s="3" t="s">
        <v>491</v>
      </c>
      <c r="D430" s="3" t="s">
        <v>544</v>
      </c>
      <c r="E430" s="24" t="s">
        <v>545</v>
      </c>
      <c r="F430" s="3"/>
      <c r="G430" s="3"/>
      <c r="H430" s="3"/>
      <c r="I430" s="3"/>
      <c r="J430" s="3"/>
      <c r="K430" s="3" t="s">
        <v>138</v>
      </c>
      <c r="L430" s="43" t="s">
        <v>61</v>
      </c>
      <c r="M430" s="25" t="s">
        <v>221</v>
      </c>
      <c r="N430" s="3">
        <v>2019</v>
      </c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14" t="str">
        <f t="shared" si="14"/>
        <v>Formica</v>
      </c>
    </row>
    <row r="431" spans="1:26" ht="14.25" customHeight="1" x14ac:dyDescent="0.2">
      <c r="A431">
        <v>628</v>
      </c>
      <c r="B431" s="24" t="s">
        <v>1739</v>
      </c>
      <c r="C431" s="3" t="s">
        <v>1694</v>
      </c>
      <c r="D431" s="3" t="s">
        <v>1740</v>
      </c>
      <c r="E431" s="24" t="s">
        <v>1741</v>
      </c>
      <c r="F431" s="3"/>
      <c r="G431" s="3"/>
      <c r="H431" s="3"/>
      <c r="I431" s="3"/>
      <c r="J431" s="3"/>
      <c r="K431" s="3" t="s">
        <v>49</v>
      </c>
      <c r="L431" s="3" t="s">
        <v>50</v>
      </c>
      <c r="M431" s="24" t="s">
        <v>51</v>
      </c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14" t="str">
        <f t="shared" si="14"/>
        <v>Lasius</v>
      </c>
    </row>
    <row r="432" spans="1:26" ht="14.25" customHeight="1" x14ac:dyDescent="0.2">
      <c r="A432">
        <v>901</v>
      </c>
      <c r="B432" s="3" t="s">
        <v>2964</v>
      </c>
      <c r="C432" s="3" t="s">
        <v>2945</v>
      </c>
      <c r="D432" s="3" t="s">
        <v>2965</v>
      </c>
      <c r="E432" s="3" t="s">
        <v>2966</v>
      </c>
      <c r="F432" s="3"/>
      <c r="G432" s="3"/>
      <c r="H432" s="3"/>
      <c r="I432" s="3"/>
      <c r="J432" s="3"/>
      <c r="K432" s="3" t="s">
        <v>138</v>
      </c>
      <c r="L432" s="24" t="s">
        <v>57</v>
      </c>
      <c r="M432" s="24" t="s">
        <v>99</v>
      </c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14" t="str">
        <f t="shared" si="14"/>
        <v>Myrmica</v>
      </c>
    </row>
    <row r="433" spans="1:26" ht="14.25" customHeight="1" x14ac:dyDescent="0.2">
      <c r="A433">
        <v>69</v>
      </c>
      <c r="B433" s="4" t="s">
        <v>377</v>
      </c>
      <c r="C433" s="3" t="s">
        <v>195</v>
      </c>
      <c r="D433" s="3" t="s">
        <v>373</v>
      </c>
      <c r="E433" s="3" t="s">
        <v>378</v>
      </c>
      <c r="F433" s="3"/>
      <c r="G433" s="3"/>
      <c r="H433" s="3"/>
      <c r="I433" s="3"/>
      <c r="J433" s="3"/>
      <c r="K433" s="3"/>
      <c r="L433" s="24" t="s">
        <v>60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14">
        <f t="shared" si="14"/>
        <v>0</v>
      </c>
    </row>
    <row r="434" spans="1:26" ht="14.25" customHeight="1" x14ac:dyDescent="0.2">
      <c r="A434">
        <v>918</v>
      </c>
      <c r="B434" s="3" t="s">
        <v>3006</v>
      </c>
      <c r="C434" s="3" t="s">
        <v>2996</v>
      </c>
      <c r="D434" s="3" t="s">
        <v>3007</v>
      </c>
      <c r="E434" s="57" t="s">
        <v>21</v>
      </c>
      <c r="F434" s="3"/>
      <c r="G434" s="3"/>
      <c r="H434" s="3"/>
      <c r="I434" s="3"/>
      <c r="J434" s="3"/>
      <c r="K434" s="3" t="s">
        <v>138</v>
      </c>
      <c r="L434" s="3" t="s">
        <v>50</v>
      </c>
      <c r="M434" s="25" t="s">
        <v>245</v>
      </c>
      <c r="N434" s="3">
        <v>2019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14" t="str">
        <f t="shared" si="14"/>
        <v>Lasius</v>
      </c>
    </row>
    <row r="435" spans="1:26" ht="14.25" customHeight="1" x14ac:dyDescent="0.2">
      <c r="A435">
        <v>710</v>
      </c>
      <c r="B435" s="3" t="s">
        <v>2338</v>
      </c>
      <c r="C435" s="3" t="s">
        <v>2161</v>
      </c>
      <c r="D435" s="3" t="s">
        <v>2330</v>
      </c>
      <c r="E435" s="3" t="s">
        <v>2341</v>
      </c>
      <c r="F435" s="3"/>
      <c r="G435" s="3"/>
      <c r="H435" s="3"/>
      <c r="I435" s="3"/>
      <c r="J435" s="3"/>
      <c r="K435" s="3"/>
      <c r="L435" s="24" t="s">
        <v>57</v>
      </c>
      <c r="M435" s="41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14">
        <f t="shared" si="14"/>
        <v>0</v>
      </c>
    </row>
    <row r="436" spans="1:26" ht="14.25" customHeight="1" x14ac:dyDescent="0.2">
      <c r="A436">
        <v>1131</v>
      </c>
      <c r="B436" s="24" t="s">
        <v>3498</v>
      </c>
      <c r="C436" s="3" t="s">
        <v>3469</v>
      </c>
      <c r="D436" s="3" t="s">
        <v>3499</v>
      </c>
      <c r="E436" s="3" t="s">
        <v>3500</v>
      </c>
      <c r="F436" s="3"/>
      <c r="G436" s="3"/>
      <c r="H436" s="3"/>
      <c r="I436" s="3"/>
      <c r="J436" s="3"/>
      <c r="K436" s="3"/>
      <c r="L436" s="43" t="s">
        <v>61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14">
        <f t="shared" si="14"/>
        <v>0</v>
      </c>
    </row>
    <row r="437" spans="1:26" ht="14.25" customHeight="1" x14ac:dyDescent="0.2">
      <c r="A437">
        <v>70</v>
      </c>
      <c r="B437" s="3" t="s">
        <v>381</v>
      </c>
      <c r="C437" s="3" t="s">
        <v>195</v>
      </c>
      <c r="D437" s="3" t="s">
        <v>373</v>
      </c>
      <c r="E437" s="3" t="s">
        <v>383</v>
      </c>
      <c r="F437" s="3"/>
      <c r="G437" s="3"/>
      <c r="H437" s="3"/>
      <c r="I437" s="3"/>
      <c r="J437" s="3"/>
      <c r="K437" s="3"/>
      <c r="L437" s="24" t="s">
        <v>60</v>
      </c>
      <c r="M437" s="24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14">
        <f t="shared" si="14"/>
        <v>0</v>
      </c>
    </row>
    <row r="438" spans="1:26" ht="14.25" customHeight="1" x14ac:dyDescent="0.2">
      <c r="A438">
        <v>1360</v>
      </c>
      <c r="B438" s="4" t="s">
        <v>4035</v>
      </c>
      <c r="C438" s="3" t="s">
        <v>4007</v>
      </c>
      <c r="D438" s="3" t="s">
        <v>4033</v>
      </c>
      <c r="E438" s="3" t="s">
        <v>4036</v>
      </c>
      <c r="F438" s="3"/>
      <c r="G438" s="3"/>
      <c r="H438" s="3"/>
      <c r="I438" s="3"/>
      <c r="J438" s="3"/>
      <c r="K438" s="3" t="s">
        <v>138</v>
      </c>
      <c r="L438" s="24" t="s">
        <v>57</v>
      </c>
      <c r="M438" s="25" t="s">
        <v>82</v>
      </c>
      <c r="N438" s="3">
        <v>2019</v>
      </c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14" t="str">
        <f t="shared" si="14"/>
        <v>Myrmica</v>
      </c>
    </row>
    <row r="439" spans="1:26" ht="14.25" customHeight="1" x14ac:dyDescent="0.2">
      <c r="A439">
        <v>60</v>
      </c>
      <c r="B439" s="3" t="s">
        <v>337</v>
      </c>
      <c r="C439" s="3" t="s">
        <v>195</v>
      </c>
      <c r="D439" s="3" t="s">
        <v>339</v>
      </c>
      <c r="E439" s="3" t="s">
        <v>340</v>
      </c>
      <c r="F439" s="3"/>
      <c r="G439" s="3"/>
      <c r="H439" s="3"/>
      <c r="I439" s="3"/>
      <c r="J439" s="3"/>
      <c r="K439" s="3"/>
      <c r="L439" s="3" t="s">
        <v>60</v>
      </c>
      <c r="M439" s="24"/>
      <c r="N439" s="3"/>
      <c r="O439" s="3"/>
      <c r="P439" s="3"/>
      <c r="Q439" s="24"/>
      <c r="R439" s="3"/>
      <c r="S439" s="3"/>
      <c r="T439" s="3"/>
      <c r="U439" s="3"/>
      <c r="V439" s="3"/>
      <c r="W439" s="3"/>
      <c r="X439" s="3"/>
      <c r="Y439" s="3"/>
      <c r="Z439" s="14">
        <f t="shared" si="14"/>
        <v>0</v>
      </c>
    </row>
    <row r="440" spans="1:26" ht="14.25" customHeight="1" x14ac:dyDescent="0.2">
      <c r="A440">
        <v>1118</v>
      </c>
      <c r="B440" s="24" t="s">
        <v>3468</v>
      </c>
      <c r="C440" s="3" t="s">
        <v>3469</v>
      </c>
      <c r="D440" s="3" t="s">
        <v>3470</v>
      </c>
      <c r="E440" s="3" t="s">
        <v>3471</v>
      </c>
      <c r="F440" s="3"/>
      <c r="G440" s="3"/>
      <c r="H440" s="3"/>
      <c r="I440" s="3"/>
      <c r="J440" s="3"/>
      <c r="K440" s="3"/>
      <c r="L440" s="3" t="s">
        <v>60</v>
      </c>
      <c r="M440" s="24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14">
        <f t="shared" si="14"/>
        <v>0</v>
      </c>
    </row>
    <row r="441" spans="1:26" ht="14.25" customHeight="1" x14ac:dyDescent="0.2">
      <c r="A441">
        <v>235</v>
      </c>
      <c r="B441" s="24" t="s">
        <v>803</v>
      </c>
      <c r="C441" s="3" t="s">
        <v>773</v>
      </c>
      <c r="D441" s="3" t="s">
        <v>804</v>
      </c>
      <c r="E441" s="3" t="s">
        <v>805</v>
      </c>
      <c r="F441" s="3" t="s">
        <v>48</v>
      </c>
      <c r="G441" s="3"/>
      <c r="H441" s="3"/>
      <c r="I441" s="3"/>
      <c r="J441" s="3"/>
      <c r="K441" s="3" t="s">
        <v>129</v>
      </c>
      <c r="L441" s="24" t="s">
        <v>57</v>
      </c>
      <c r="M441" s="41" t="s">
        <v>107</v>
      </c>
      <c r="N441" s="3" t="s">
        <v>295</v>
      </c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14" t="str">
        <f t="shared" si="14"/>
        <v>Myrmica</v>
      </c>
    </row>
    <row r="442" spans="1:26" ht="14.25" customHeight="1" x14ac:dyDescent="0.2">
      <c r="A442">
        <v>1244</v>
      </c>
      <c r="B442" s="24" t="s">
        <v>3746</v>
      </c>
      <c r="C442" s="3" t="s">
        <v>3747</v>
      </c>
      <c r="D442" s="3" t="s">
        <v>3748</v>
      </c>
      <c r="E442" s="3" t="s">
        <v>3749</v>
      </c>
      <c r="F442" s="3"/>
      <c r="G442" s="3"/>
      <c r="H442" s="3"/>
      <c r="I442" s="3"/>
      <c r="J442" s="3"/>
      <c r="K442" s="3"/>
      <c r="L442" s="24" t="s">
        <v>60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14">
        <f t="shared" si="14"/>
        <v>0</v>
      </c>
    </row>
    <row r="443" spans="1:26" ht="14.25" customHeight="1" x14ac:dyDescent="0.2">
      <c r="A443">
        <v>564</v>
      </c>
      <c r="B443" s="24" t="s">
        <v>1605</v>
      </c>
      <c r="C443" s="3" t="s">
        <v>1555</v>
      </c>
      <c r="D443" s="3" t="s">
        <v>1606</v>
      </c>
      <c r="E443" s="3" t="s">
        <v>1607</v>
      </c>
      <c r="F443" s="3"/>
      <c r="G443" s="3"/>
      <c r="H443" s="3"/>
      <c r="I443" s="3"/>
      <c r="J443" s="3"/>
      <c r="K443" s="3" t="s">
        <v>49</v>
      </c>
      <c r="L443" s="24" t="s">
        <v>50</v>
      </c>
      <c r="M443" s="24" t="s">
        <v>51</v>
      </c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14" t="str">
        <f t="shared" si="14"/>
        <v>Lasius</v>
      </c>
    </row>
    <row r="444" spans="1:26" ht="14.25" customHeight="1" x14ac:dyDescent="0.2">
      <c r="A444">
        <v>399</v>
      </c>
      <c r="B444" s="24" t="s">
        <v>1194</v>
      </c>
      <c r="C444" s="3" t="s">
        <v>1083</v>
      </c>
      <c r="D444" s="3" t="s">
        <v>1195</v>
      </c>
      <c r="E444" s="3" t="s">
        <v>1196</v>
      </c>
      <c r="F444" s="3"/>
      <c r="G444" s="3"/>
      <c r="H444" s="3"/>
      <c r="I444" s="3"/>
      <c r="J444" s="3"/>
      <c r="K444" s="3"/>
      <c r="L444" s="3" t="s">
        <v>73</v>
      </c>
      <c r="M444" s="24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14">
        <f t="shared" si="14"/>
        <v>0</v>
      </c>
    </row>
    <row r="445" spans="1:26" ht="14.25" customHeight="1" x14ac:dyDescent="0.2">
      <c r="A445">
        <v>1420</v>
      </c>
      <c r="B445" s="4" t="s">
        <v>4182</v>
      </c>
      <c r="C445" s="3" t="s">
        <v>4159</v>
      </c>
      <c r="D445" s="3" t="s">
        <v>4183</v>
      </c>
      <c r="E445" s="3" t="s">
        <v>4184</v>
      </c>
      <c r="F445" s="3"/>
      <c r="G445" s="3"/>
      <c r="H445" s="3"/>
      <c r="I445" s="3"/>
      <c r="J445" s="3"/>
      <c r="K445" s="3" t="s">
        <v>138</v>
      </c>
      <c r="L445" s="43" t="s">
        <v>61</v>
      </c>
      <c r="M445" s="25" t="s">
        <v>139</v>
      </c>
      <c r="N445" s="3">
        <v>2019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14" t="str">
        <f t="shared" si="14"/>
        <v>Formica</v>
      </c>
    </row>
    <row r="446" spans="1:26" ht="14.25" customHeight="1" x14ac:dyDescent="0.2">
      <c r="A446">
        <v>524</v>
      </c>
      <c r="B446" s="4" t="s">
        <v>1503</v>
      </c>
      <c r="C446" s="3" t="s">
        <v>1500</v>
      </c>
      <c r="D446" s="3" t="s">
        <v>1504</v>
      </c>
      <c r="E446" s="3" t="s">
        <v>1505</v>
      </c>
      <c r="F446" s="3"/>
      <c r="G446" s="3"/>
      <c r="H446" s="3"/>
      <c r="I446" s="3"/>
      <c r="J446" s="3"/>
      <c r="K446" s="3"/>
      <c r="L446" s="24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14">
        <f t="shared" si="14"/>
        <v>0</v>
      </c>
    </row>
    <row r="447" spans="1:26" ht="14.25" customHeight="1" x14ac:dyDescent="0.2">
      <c r="A447">
        <v>873</v>
      </c>
      <c r="B447" s="4" t="s">
        <v>2888</v>
      </c>
      <c r="C447" s="3" t="s">
        <v>2842</v>
      </c>
      <c r="D447" s="3" t="s">
        <v>2889</v>
      </c>
      <c r="E447" s="3" t="s">
        <v>2890</v>
      </c>
      <c r="F447" s="3"/>
      <c r="G447" s="3"/>
      <c r="H447" s="3"/>
      <c r="I447" s="3"/>
      <c r="J447" s="3"/>
      <c r="K447" s="3" t="s">
        <v>138</v>
      </c>
      <c r="L447" s="3" t="s">
        <v>57</v>
      </c>
      <c r="M447" s="25" t="s">
        <v>99</v>
      </c>
      <c r="N447" s="3">
        <v>2019</v>
      </c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14" t="str">
        <f t="shared" si="14"/>
        <v>Myrmica</v>
      </c>
    </row>
    <row r="448" spans="1:26" ht="14.25" customHeight="1" x14ac:dyDescent="0.2">
      <c r="A448">
        <v>578</v>
      </c>
      <c r="B448" s="3" t="s">
        <v>1639</v>
      </c>
      <c r="C448" s="3" t="s">
        <v>1555</v>
      </c>
      <c r="D448" s="3" t="s">
        <v>1640</v>
      </c>
      <c r="E448" s="3" t="s">
        <v>1641</v>
      </c>
      <c r="F448" s="24"/>
      <c r="G448" s="24"/>
      <c r="H448" s="24"/>
      <c r="I448" s="3"/>
      <c r="J448" s="3"/>
      <c r="K448" s="3" t="s">
        <v>138</v>
      </c>
      <c r="L448" s="3" t="s">
        <v>50</v>
      </c>
      <c r="M448" s="25" t="s">
        <v>245</v>
      </c>
      <c r="N448" s="24" t="s">
        <v>140</v>
      </c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14" t="str">
        <f t="shared" si="14"/>
        <v>Lasius</v>
      </c>
    </row>
    <row r="449" spans="1:26" ht="14.25" customHeight="1" x14ac:dyDescent="0.2">
      <c r="A449">
        <v>551</v>
      </c>
      <c r="B449" s="3" t="s">
        <v>1573</v>
      </c>
      <c r="C449" s="3" t="s">
        <v>1555</v>
      </c>
      <c r="D449" s="3" t="s">
        <v>1574</v>
      </c>
      <c r="E449" s="3" t="s">
        <v>1575</v>
      </c>
      <c r="F449" s="3"/>
      <c r="G449" s="3"/>
      <c r="H449" s="3"/>
      <c r="I449" s="3"/>
      <c r="J449" s="3"/>
      <c r="K449" s="3" t="s">
        <v>138</v>
      </c>
      <c r="L449" s="24" t="s">
        <v>50</v>
      </c>
      <c r="M449" s="25" t="s">
        <v>296</v>
      </c>
      <c r="N449" s="3" t="s">
        <v>140</v>
      </c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14" t="str">
        <f t="shared" si="14"/>
        <v>Lasius</v>
      </c>
    </row>
    <row r="450" spans="1:26" ht="15.75" customHeight="1" x14ac:dyDescent="0.2">
      <c r="A450">
        <v>442</v>
      </c>
      <c r="B450" s="4" t="s">
        <v>1305</v>
      </c>
      <c r="C450" s="3" t="s">
        <v>1251</v>
      </c>
      <c r="D450" s="3" t="s">
        <v>1306</v>
      </c>
      <c r="E450" s="3" t="s">
        <v>1307</v>
      </c>
      <c r="F450" s="3"/>
      <c r="G450" s="3"/>
      <c r="H450" s="3"/>
      <c r="I450" s="3"/>
      <c r="J450" s="3"/>
      <c r="K450" s="3" t="s">
        <v>138</v>
      </c>
      <c r="L450" s="43" t="s">
        <v>61</v>
      </c>
      <c r="M450" s="3" t="s">
        <v>163</v>
      </c>
      <c r="N450" s="3">
        <v>2019</v>
      </c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14" t="str">
        <f t="shared" si="14"/>
        <v>Formica</v>
      </c>
    </row>
    <row r="451" spans="1:26" ht="15.75" customHeight="1" x14ac:dyDescent="0.2">
      <c r="A451">
        <v>1416</v>
      </c>
      <c r="B451" s="3" t="s">
        <v>4172</v>
      </c>
      <c r="C451" s="3" t="s">
        <v>4159</v>
      </c>
      <c r="D451" s="3" t="s">
        <v>4173</v>
      </c>
      <c r="E451" s="3" t="s">
        <v>4174</v>
      </c>
      <c r="F451" s="3"/>
      <c r="G451" s="3"/>
      <c r="H451" s="3"/>
      <c r="I451" s="3"/>
      <c r="J451" s="3"/>
      <c r="K451" s="3" t="s">
        <v>138</v>
      </c>
      <c r="L451" s="3" t="s">
        <v>474</v>
      </c>
      <c r="M451" s="3" t="s">
        <v>475</v>
      </c>
      <c r="N451" s="3">
        <v>2019</v>
      </c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14" t="str">
        <f t="shared" si="14"/>
        <v>Manica</v>
      </c>
    </row>
    <row r="452" spans="1:26" ht="14.25" customHeight="1" x14ac:dyDescent="0.2">
      <c r="A452">
        <v>530</v>
      </c>
      <c r="B452" s="3" t="s">
        <v>1520</v>
      </c>
      <c r="C452" s="3" t="s">
        <v>1500</v>
      </c>
      <c r="D452" s="3" t="s">
        <v>1518</v>
      </c>
      <c r="E452" s="3" t="s">
        <v>1521</v>
      </c>
      <c r="F452" s="25">
        <v>6</v>
      </c>
      <c r="G452" s="25"/>
      <c r="H452" s="25"/>
      <c r="I452" s="3"/>
      <c r="J452" s="3"/>
      <c r="K452" s="3" t="s">
        <v>49</v>
      </c>
      <c r="L452" s="3" t="s">
        <v>41</v>
      </c>
      <c r="M452" s="25" t="s">
        <v>403</v>
      </c>
      <c r="N452" s="25">
        <v>2019</v>
      </c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14" t="str">
        <f t="shared" si="14"/>
        <v>Temnothorax</v>
      </c>
    </row>
    <row r="453" spans="1:26" ht="14.25" customHeight="1" x14ac:dyDescent="0.2">
      <c r="A453">
        <v>64</v>
      </c>
      <c r="B453" s="3" t="s">
        <v>355</v>
      </c>
      <c r="C453" s="3" t="s">
        <v>195</v>
      </c>
      <c r="D453" s="3" t="s">
        <v>356</v>
      </c>
      <c r="E453" s="3" t="s">
        <v>357</v>
      </c>
      <c r="F453" s="3"/>
      <c r="G453" s="3"/>
      <c r="H453" s="3"/>
      <c r="I453" s="3"/>
      <c r="J453" s="3"/>
      <c r="K453" s="3" t="s">
        <v>138</v>
      </c>
      <c r="L453" s="43" t="s">
        <v>61</v>
      </c>
      <c r="M453" s="25" t="s">
        <v>215</v>
      </c>
      <c r="N453" s="3">
        <v>2019</v>
      </c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14" t="str">
        <f t="shared" ref="Z453:Z478" si="15">IF(LEFT(M453,4)=LEFT(L453,4),L453,0)</f>
        <v>Formica</v>
      </c>
    </row>
    <row r="454" spans="1:26" ht="14.25" customHeight="1" x14ac:dyDescent="0.2">
      <c r="A454">
        <v>1349</v>
      </c>
      <c r="B454" s="4" t="s">
        <v>4012</v>
      </c>
      <c r="C454" s="3" t="s">
        <v>4007</v>
      </c>
      <c r="D454" s="3" t="s">
        <v>4008</v>
      </c>
      <c r="E454" s="3" t="s">
        <v>4013</v>
      </c>
      <c r="F454" s="3"/>
      <c r="G454" s="3"/>
      <c r="H454" s="3"/>
      <c r="I454" s="3"/>
      <c r="J454" s="3"/>
      <c r="K454" s="3" t="s">
        <v>895</v>
      </c>
      <c r="L454" s="43" t="s">
        <v>61</v>
      </c>
      <c r="M454" s="3" t="s">
        <v>216</v>
      </c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14">
        <f t="shared" si="15"/>
        <v>0</v>
      </c>
    </row>
    <row r="455" spans="1:26" ht="14.25" customHeight="1" x14ac:dyDescent="0.2">
      <c r="A455">
        <v>71</v>
      </c>
      <c r="B455" s="3" t="s">
        <v>386</v>
      </c>
      <c r="C455" s="3" t="s">
        <v>195</v>
      </c>
      <c r="D455" s="3" t="s">
        <v>373</v>
      </c>
      <c r="E455" s="3" t="s">
        <v>387</v>
      </c>
      <c r="F455" s="3"/>
      <c r="G455" s="3"/>
      <c r="H455" s="3"/>
      <c r="I455" s="3"/>
      <c r="J455" s="3"/>
      <c r="K455" s="3"/>
      <c r="L455" s="3" t="s">
        <v>60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14">
        <f t="shared" si="15"/>
        <v>0</v>
      </c>
    </row>
    <row r="456" spans="1:26" ht="14.25" customHeight="1" x14ac:dyDescent="0.2">
      <c r="A456">
        <v>684</v>
      </c>
      <c r="B456" s="3" t="s">
        <v>2169</v>
      </c>
      <c r="C456" s="3" t="s">
        <v>2161</v>
      </c>
      <c r="D456" s="3" t="s">
        <v>2162</v>
      </c>
      <c r="E456" s="3" t="s">
        <v>2170</v>
      </c>
      <c r="F456" s="23"/>
      <c r="G456" s="24"/>
      <c r="H456" s="24"/>
      <c r="I456" s="24"/>
      <c r="J456" s="24"/>
      <c r="K456" s="23" t="s">
        <v>49</v>
      </c>
      <c r="L456" s="3" t="s">
        <v>50</v>
      </c>
      <c r="M456" s="23" t="s">
        <v>51</v>
      </c>
      <c r="N456" s="24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14" t="str">
        <f t="shared" si="15"/>
        <v>Lasius</v>
      </c>
    </row>
    <row r="457" spans="1:26" ht="14.25" customHeight="1" x14ac:dyDescent="0.2">
      <c r="A457">
        <v>463</v>
      </c>
      <c r="B457" s="24" t="s">
        <v>1357</v>
      </c>
      <c r="C457" s="3" t="s">
        <v>1314</v>
      </c>
      <c r="D457" s="3" t="s">
        <v>1358</v>
      </c>
      <c r="E457" s="3" t="s">
        <v>1359</v>
      </c>
      <c r="F457" s="23"/>
      <c r="G457" s="24"/>
      <c r="H457" s="24"/>
      <c r="I457" s="24"/>
      <c r="J457" s="24"/>
      <c r="K457" s="23" t="s">
        <v>49</v>
      </c>
      <c r="L457" s="3" t="s">
        <v>50</v>
      </c>
      <c r="M457" s="23" t="s">
        <v>51</v>
      </c>
      <c r="N457" s="2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14" t="str">
        <f t="shared" si="15"/>
        <v>Lasius</v>
      </c>
    </row>
    <row r="458" spans="1:26" ht="14.25" customHeight="1" x14ac:dyDescent="0.2">
      <c r="A458">
        <v>421</v>
      </c>
      <c r="B458" s="3" t="s">
        <v>1254</v>
      </c>
      <c r="C458" s="3" t="s">
        <v>1251</v>
      </c>
      <c r="D458" s="3" t="s">
        <v>1252</v>
      </c>
      <c r="E458" s="3" t="s">
        <v>1255</v>
      </c>
      <c r="F458" s="3"/>
      <c r="G458" s="3"/>
      <c r="H458" s="3"/>
      <c r="I458" s="3"/>
      <c r="J458" s="3"/>
      <c r="K458" s="3"/>
      <c r="L458" s="3" t="s">
        <v>60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14">
        <f t="shared" si="15"/>
        <v>0</v>
      </c>
    </row>
    <row r="459" spans="1:26" ht="14.25" customHeight="1" x14ac:dyDescent="0.2">
      <c r="A459">
        <v>1430</v>
      </c>
      <c r="B459" s="24" t="s">
        <v>4209</v>
      </c>
      <c r="C459" s="3" t="s">
        <v>4159</v>
      </c>
      <c r="D459" s="3" t="s">
        <v>4210</v>
      </c>
      <c r="E459" s="3" t="s">
        <v>4211</v>
      </c>
      <c r="F459" s="3"/>
      <c r="G459" s="3"/>
      <c r="H459" s="3"/>
      <c r="I459" s="3"/>
      <c r="J459" s="3"/>
      <c r="K459" s="3"/>
      <c r="L459" s="24" t="s">
        <v>60</v>
      </c>
      <c r="M459" s="24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14">
        <f t="shared" si="15"/>
        <v>0</v>
      </c>
    </row>
    <row r="460" spans="1:26" ht="14.25" customHeight="1" x14ac:dyDescent="0.2">
      <c r="A460">
        <v>1141</v>
      </c>
      <c r="B460" s="3" t="s">
        <v>3521</v>
      </c>
      <c r="C460" s="3" t="s">
        <v>3469</v>
      </c>
      <c r="D460" s="3" t="s">
        <v>3522</v>
      </c>
      <c r="E460" s="3" t="s">
        <v>3523</v>
      </c>
      <c r="F460" s="3"/>
      <c r="G460" s="3"/>
      <c r="H460" s="3"/>
      <c r="I460" s="3"/>
      <c r="J460" s="3"/>
      <c r="K460" s="3"/>
      <c r="L460" s="3" t="s">
        <v>88</v>
      </c>
      <c r="M460" s="24"/>
      <c r="N460" s="4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14">
        <f t="shared" si="15"/>
        <v>0</v>
      </c>
    </row>
    <row r="461" spans="1:26" ht="14.25" customHeight="1" x14ac:dyDescent="0.2">
      <c r="A461">
        <v>674</v>
      </c>
      <c r="B461" s="4" t="s">
        <v>2103</v>
      </c>
      <c r="C461" s="3" t="s">
        <v>2003</v>
      </c>
      <c r="D461" s="3" t="s">
        <v>2104</v>
      </c>
      <c r="E461" s="3" t="s">
        <v>2105</v>
      </c>
      <c r="F461" s="3"/>
      <c r="G461" s="3"/>
      <c r="H461" s="3"/>
      <c r="I461" s="3"/>
      <c r="J461" s="3"/>
      <c r="K461" s="3"/>
      <c r="L461" s="3" t="s"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14">
        <f t="shared" si="15"/>
        <v>0</v>
      </c>
    </row>
    <row r="462" spans="1:26" ht="14.25" customHeight="1" x14ac:dyDescent="0.2">
      <c r="A462">
        <v>410</v>
      </c>
      <c r="B462" s="24" t="s">
        <v>1226</v>
      </c>
      <c r="C462" s="3" t="s">
        <v>1200</v>
      </c>
      <c r="D462" s="3" t="s">
        <v>1227</v>
      </c>
      <c r="E462" s="3" t="s">
        <v>1228</v>
      </c>
      <c r="F462" s="3"/>
      <c r="G462" s="3"/>
      <c r="H462" s="3"/>
      <c r="I462" s="3"/>
      <c r="J462" s="3"/>
      <c r="K462" s="3" t="s">
        <v>138</v>
      </c>
      <c r="L462" s="3" t="s">
        <v>57</v>
      </c>
      <c r="M462" s="24" t="s">
        <v>99</v>
      </c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14" t="str">
        <f t="shared" si="15"/>
        <v>Myrmica</v>
      </c>
    </row>
    <row r="463" spans="1:26" ht="14.25" customHeight="1" x14ac:dyDescent="0.2">
      <c r="A463">
        <v>51</v>
      </c>
      <c r="B463" s="4" t="s">
        <v>297</v>
      </c>
      <c r="C463" s="3" t="s">
        <v>195</v>
      </c>
      <c r="D463" s="3" t="s">
        <v>298</v>
      </c>
      <c r="E463" s="3" t="s">
        <v>299</v>
      </c>
      <c r="F463" s="3"/>
      <c r="G463" s="3"/>
      <c r="H463" s="3"/>
      <c r="I463" s="3"/>
      <c r="J463" s="3"/>
      <c r="K463" s="3" t="s">
        <v>138</v>
      </c>
      <c r="L463" s="43" t="s">
        <v>61</v>
      </c>
      <c r="M463" s="25" t="s">
        <v>139</v>
      </c>
      <c r="N463" s="3">
        <v>2019</v>
      </c>
      <c r="O463" s="3"/>
      <c r="P463" s="3"/>
      <c r="Q463" s="3" t="s">
        <v>301</v>
      </c>
      <c r="R463" s="3"/>
      <c r="S463" s="3"/>
      <c r="T463" s="3"/>
      <c r="U463" s="3"/>
      <c r="V463" s="3"/>
      <c r="W463" s="3"/>
      <c r="X463" s="3"/>
      <c r="Y463" s="3"/>
      <c r="Z463" s="14" t="str">
        <f t="shared" si="15"/>
        <v>Formica</v>
      </c>
    </row>
    <row r="464" spans="1:26" ht="14.25" customHeight="1" x14ac:dyDescent="0.2">
      <c r="A464">
        <v>567</v>
      </c>
      <c r="B464" s="3" t="s">
        <v>1613</v>
      </c>
      <c r="C464" s="3" t="s">
        <v>1555</v>
      </c>
      <c r="D464" s="3" t="s">
        <v>1614</v>
      </c>
      <c r="E464" s="3" t="s">
        <v>1615</v>
      </c>
      <c r="F464" s="3"/>
      <c r="G464" s="3"/>
      <c r="H464" s="3"/>
      <c r="I464" s="3"/>
      <c r="J464" s="3"/>
      <c r="K464" s="3" t="s">
        <v>138</v>
      </c>
      <c r="L464" s="3" t="s">
        <v>50</v>
      </c>
      <c r="M464" s="25" t="s">
        <v>296</v>
      </c>
      <c r="N464" s="3" t="s">
        <v>140</v>
      </c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14" t="str">
        <f t="shared" si="15"/>
        <v>Lasius</v>
      </c>
    </row>
    <row r="465" spans="1:26" ht="14.25" customHeight="1" x14ac:dyDescent="0.2">
      <c r="A465">
        <v>422</v>
      </c>
      <c r="B465" s="4" t="s">
        <v>1256</v>
      </c>
      <c r="C465" s="3" t="s">
        <v>1251</v>
      </c>
      <c r="D465" s="3" t="s">
        <v>1252</v>
      </c>
      <c r="E465" s="3" t="s">
        <v>1257</v>
      </c>
      <c r="F465" s="3"/>
      <c r="G465" s="3"/>
      <c r="H465" s="3"/>
      <c r="I465" s="3"/>
      <c r="J465" s="3"/>
      <c r="K465" s="3"/>
      <c r="L465" s="3" t="s">
        <v>60</v>
      </c>
      <c r="M465" s="24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14">
        <f t="shared" si="15"/>
        <v>0</v>
      </c>
    </row>
    <row r="466" spans="1:26" ht="14.25" customHeight="1" x14ac:dyDescent="0.2">
      <c r="A466">
        <v>866</v>
      </c>
      <c r="B466" s="4" t="s">
        <v>2872</v>
      </c>
      <c r="C466" s="3" t="s">
        <v>2842</v>
      </c>
      <c r="D466" s="3" t="s">
        <v>2870</v>
      </c>
      <c r="E466" s="3" t="s">
        <v>2873</v>
      </c>
      <c r="F466" s="3"/>
      <c r="G466" s="3"/>
      <c r="H466" s="3"/>
      <c r="I466" s="3"/>
      <c r="J466" s="3"/>
      <c r="K466" s="3" t="s">
        <v>138</v>
      </c>
      <c r="L466" s="24" t="s">
        <v>57</v>
      </c>
      <c r="M466" s="25" t="s">
        <v>117</v>
      </c>
      <c r="N466" s="3">
        <v>2019</v>
      </c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14" t="str">
        <f t="shared" si="15"/>
        <v>Myrmica</v>
      </c>
    </row>
    <row r="467" spans="1:26" ht="14.25" customHeight="1" x14ac:dyDescent="0.2">
      <c r="A467">
        <v>1101</v>
      </c>
      <c r="B467" s="3"/>
      <c r="C467" s="3" t="s">
        <v>3418</v>
      </c>
      <c r="D467" s="3" t="s">
        <v>3446</v>
      </c>
      <c r="E467" s="3" t="s">
        <v>3447</v>
      </c>
      <c r="F467" s="24"/>
      <c r="G467" s="24"/>
      <c r="H467" s="24"/>
      <c r="I467" s="24"/>
      <c r="J467" s="24"/>
      <c r="K467" s="24"/>
      <c r="L467" s="3" t="s">
        <v>50</v>
      </c>
      <c r="M467" s="24"/>
      <c r="N467" s="3"/>
      <c r="O467" s="3"/>
      <c r="P467" s="24"/>
      <c r="Q467" s="3"/>
      <c r="R467" s="3"/>
      <c r="S467" s="3"/>
      <c r="T467" s="3"/>
      <c r="U467" s="3"/>
      <c r="V467" s="3"/>
      <c r="W467" s="3"/>
      <c r="X467" s="3"/>
      <c r="Y467" s="3"/>
      <c r="Z467" s="14">
        <f t="shared" si="15"/>
        <v>0</v>
      </c>
    </row>
    <row r="468" spans="1:26" ht="14.25" customHeight="1" x14ac:dyDescent="0.2">
      <c r="A468">
        <v>736</v>
      </c>
      <c r="B468" s="3" t="s">
        <v>2538</v>
      </c>
      <c r="C468" s="3" t="s">
        <v>2161</v>
      </c>
      <c r="D468" s="3" t="s">
        <v>2539</v>
      </c>
      <c r="E468" s="3" t="s">
        <v>2541</v>
      </c>
      <c r="F468" s="24"/>
      <c r="G468" s="24"/>
      <c r="H468" s="24"/>
      <c r="I468" s="24"/>
      <c r="J468" s="24"/>
      <c r="K468" s="23"/>
      <c r="L468" s="3" t="s">
        <v>73</v>
      </c>
      <c r="M468" s="24"/>
      <c r="N468" s="24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14">
        <f t="shared" si="15"/>
        <v>0</v>
      </c>
    </row>
    <row r="469" spans="1:26" ht="14.25" customHeight="1" x14ac:dyDescent="0.2">
      <c r="A469">
        <v>863</v>
      </c>
      <c r="B469" s="3" t="s">
        <v>2864</v>
      </c>
      <c r="C469" s="3" t="s">
        <v>2842</v>
      </c>
      <c r="D469" s="3" t="s">
        <v>2865</v>
      </c>
      <c r="E469" s="3" t="s">
        <v>2866</v>
      </c>
      <c r="F469" s="23"/>
      <c r="G469" s="24"/>
      <c r="H469" s="24"/>
      <c r="I469" s="24"/>
      <c r="J469" s="24"/>
      <c r="K469" s="23" t="s">
        <v>138</v>
      </c>
      <c r="L469" s="3" t="s">
        <v>57</v>
      </c>
      <c r="M469" s="25" t="s">
        <v>117</v>
      </c>
      <c r="N469" s="23">
        <v>2019</v>
      </c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14" t="str">
        <f t="shared" si="15"/>
        <v>Myrmica</v>
      </c>
    </row>
    <row r="470" spans="1:26" ht="15.75" customHeight="1" x14ac:dyDescent="0.2">
      <c r="A470">
        <v>180</v>
      </c>
      <c r="B470" s="3" t="s">
        <v>672</v>
      </c>
      <c r="C470" s="3" t="s">
        <v>631</v>
      </c>
      <c r="D470" s="3" t="s">
        <v>673</v>
      </c>
      <c r="E470" s="3" t="s">
        <v>674</v>
      </c>
      <c r="F470" s="23"/>
      <c r="G470" s="24"/>
      <c r="H470" s="23"/>
      <c r="I470" s="24"/>
      <c r="J470" s="24"/>
      <c r="K470" s="23" t="s">
        <v>138</v>
      </c>
      <c r="L470" s="43" t="s">
        <v>61</v>
      </c>
      <c r="M470" s="25" t="s">
        <v>139</v>
      </c>
      <c r="N470" s="23">
        <v>2019</v>
      </c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14" t="str">
        <f t="shared" si="15"/>
        <v>Formica</v>
      </c>
    </row>
    <row r="471" spans="1:26" ht="14.25" customHeight="1" x14ac:dyDescent="0.2">
      <c r="A471">
        <v>213</v>
      </c>
      <c r="B471" s="3" t="s">
        <v>751</v>
      </c>
      <c r="C471" s="3" t="s">
        <v>631</v>
      </c>
      <c r="D471" s="3" t="s">
        <v>752</v>
      </c>
      <c r="E471" s="3" t="s">
        <v>753</v>
      </c>
      <c r="F471" s="15">
        <v>6</v>
      </c>
      <c r="G471" s="15"/>
      <c r="H471" s="15"/>
      <c r="I471" s="15"/>
      <c r="J471" s="15"/>
      <c r="K471" s="15" t="s">
        <v>129</v>
      </c>
      <c r="L471" s="3" t="s">
        <v>57</v>
      </c>
      <c r="M471" s="48" t="s">
        <v>117</v>
      </c>
      <c r="N471" s="24">
        <v>2019</v>
      </c>
      <c r="O471" s="3"/>
      <c r="P471" s="14"/>
      <c r="Q471" s="3"/>
      <c r="R471" s="3"/>
      <c r="S471" s="3"/>
      <c r="T471" s="3"/>
      <c r="U471" s="3"/>
      <c r="V471" s="3"/>
      <c r="W471" s="3"/>
      <c r="X471" s="3"/>
      <c r="Y471" s="3"/>
      <c r="Z471" s="14" t="str">
        <f t="shared" si="15"/>
        <v>Myrmica</v>
      </c>
    </row>
    <row r="472" spans="1:26" ht="14.25" customHeight="1" x14ac:dyDescent="0.2">
      <c r="A472">
        <v>257</v>
      </c>
      <c r="B472" s="3" t="s">
        <v>866</v>
      </c>
      <c r="C472" s="3" t="s">
        <v>839</v>
      </c>
      <c r="D472" s="3" t="s">
        <v>867</v>
      </c>
      <c r="E472" s="3" t="s">
        <v>868</v>
      </c>
      <c r="F472" s="25">
        <v>9</v>
      </c>
      <c r="G472" s="25"/>
      <c r="H472" s="25"/>
      <c r="I472" s="3"/>
      <c r="J472" s="3"/>
      <c r="K472" s="3" t="s">
        <v>49</v>
      </c>
      <c r="L472" s="3" t="s">
        <v>41</v>
      </c>
      <c r="M472" s="25" t="s">
        <v>403</v>
      </c>
      <c r="N472" s="25">
        <v>2019</v>
      </c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14" t="str">
        <f t="shared" si="15"/>
        <v>Temnothorax</v>
      </c>
    </row>
    <row r="473" spans="1:26" ht="14.25" customHeight="1" x14ac:dyDescent="0.2">
      <c r="A473">
        <v>130</v>
      </c>
      <c r="B473" s="3" t="s">
        <v>550</v>
      </c>
      <c r="C473" s="3" t="s">
        <v>491</v>
      </c>
      <c r="D473" s="3" t="s">
        <v>551</v>
      </c>
      <c r="E473" s="3" t="s">
        <v>552</v>
      </c>
      <c r="F473" s="3"/>
      <c r="G473" s="3"/>
      <c r="H473" s="3"/>
      <c r="I473" s="3"/>
      <c r="J473" s="3"/>
      <c r="K473" s="3" t="s">
        <v>49</v>
      </c>
      <c r="L473" s="3" t="s">
        <v>50</v>
      </c>
      <c r="M473" s="3" t="s">
        <v>51</v>
      </c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14" t="str">
        <f t="shared" si="15"/>
        <v>Lasius</v>
      </c>
    </row>
    <row r="474" spans="1:26" ht="14.25" customHeight="1" x14ac:dyDescent="0.2">
      <c r="A474">
        <v>1149</v>
      </c>
      <c r="B474" s="3" t="s">
        <v>3539</v>
      </c>
      <c r="C474" s="3" t="s">
        <v>3469</v>
      </c>
      <c r="D474" s="3" t="s">
        <v>3540</v>
      </c>
      <c r="E474" s="3" t="s">
        <v>3541</v>
      </c>
      <c r="F474" s="3"/>
      <c r="G474" s="3"/>
      <c r="H474" s="3"/>
      <c r="I474" s="3"/>
      <c r="J474" s="3"/>
      <c r="K474" s="3"/>
      <c r="L474" s="3" t="s">
        <v>73</v>
      </c>
      <c r="M474" s="3"/>
      <c r="N474" s="3"/>
      <c r="O474" s="3"/>
      <c r="P474" s="3"/>
      <c r="Q474" s="3" t="s">
        <v>3542</v>
      </c>
      <c r="R474" s="3"/>
      <c r="S474" s="3"/>
      <c r="T474" s="3"/>
      <c r="U474" s="3"/>
      <c r="V474" s="3"/>
      <c r="W474" s="3"/>
      <c r="X474" s="3"/>
      <c r="Y474" s="3"/>
      <c r="Z474" s="14">
        <f t="shared" si="15"/>
        <v>0</v>
      </c>
    </row>
    <row r="475" spans="1:26" ht="14.25" customHeight="1" x14ac:dyDescent="0.2">
      <c r="A475">
        <v>404</v>
      </c>
      <c r="B475" s="3" t="s">
        <v>1209</v>
      </c>
      <c r="C475" s="3" t="s">
        <v>1200</v>
      </c>
      <c r="D475" s="3" t="s">
        <v>1210</v>
      </c>
      <c r="E475" s="3" t="s">
        <v>1211</v>
      </c>
      <c r="F475" s="25">
        <v>6</v>
      </c>
      <c r="G475" s="25"/>
      <c r="H475" s="25"/>
      <c r="I475" s="3"/>
      <c r="J475" s="3"/>
      <c r="K475" s="3" t="s">
        <v>49</v>
      </c>
      <c r="L475" s="3" t="s">
        <v>41</v>
      </c>
      <c r="M475" s="48" t="s">
        <v>403</v>
      </c>
      <c r="N475" s="25">
        <v>2019</v>
      </c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14" t="str">
        <f t="shared" si="15"/>
        <v>Temnothorax</v>
      </c>
    </row>
    <row r="476" spans="1:26" ht="14.25" customHeight="1" x14ac:dyDescent="0.2">
      <c r="A476">
        <v>259</v>
      </c>
      <c r="B476" s="3" t="s">
        <v>871</v>
      </c>
      <c r="C476" s="3" t="s">
        <v>839</v>
      </c>
      <c r="D476" s="3" t="s">
        <v>872</v>
      </c>
      <c r="E476" s="27" t="s">
        <v>873</v>
      </c>
      <c r="F476" s="25">
        <v>9</v>
      </c>
      <c r="G476" s="25"/>
      <c r="H476" s="25"/>
      <c r="I476" s="24"/>
      <c r="J476" s="24"/>
      <c r="K476" s="23" t="s">
        <v>49</v>
      </c>
      <c r="L476" s="24" t="s">
        <v>41</v>
      </c>
      <c r="M476" s="48" t="s">
        <v>403</v>
      </c>
      <c r="N476" s="25">
        <v>2019</v>
      </c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14" t="str">
        <f t="shared" si="15"/>
        <v>Temnothorax</v>
      </c>
    </row>
    <row r="477" spans="1:26" ht="14.25" customHeight="1" x14ac:dyDescent="0.2">
      <c r="A477">
        <v>595</v>
      </c>
      <c r="B477" s="3"/>
      <c r="C477" s="3" t="s">
        <v>1659</v>
      </c>
      <c r="D477" s="3" t="s">
        <v>1672</v>
      </c>
      <c r="E477" s="3" t="s">
        <v>1673</v>
      </c>
      <c r="F477" s="3"/>
      <c r="G477" s="3"/>
      <c r="H477" s="3"/>
      <c r="I477" s="3"/>
      <c r="J477" s="3"/>
      <c r="K477" s="3" t="s">
        <v>49</v>
      </c>
      <c r="L477" s="3" t="s">
        <v>50</v>
      </c>
      <c r="M477" s="24" t="s">
        <v>51</v>
      </c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14" t="str">
        <f t="shared" si="15"/>
        <v>Lasius</v>
      </c>
    </row>
    <row r="478" spans="1:26" ht="14.25" customHeight="1" x14ac:dyDescent="0.2">
      <c r="A478">
        <v>367</v>
      </c>
      <c r="B478" s="3" t="s">
        <v>1123</v>
      </c>
      <c r="C478" s="3" t="s">
        <v>1083</v>
      </c>
      <c r="D478" s="3" t="s">
        <v>1124</v>
      </c>
      <c r="E478" s="27" t="s">
        <v>1125</v>
      </c>
      <c r="F478" s="24"/>
      <c r="G478" s="24"/>
      <c r="H478" s="24"/>
      <c r="I478" s="3"/>
      <c r="J478" s="3"/>
      <c r="K478" s="3"/>
      <c r="L478" s="3" t="s">
        <v>73</v>
      </c>
      <c r="M478" s="24"/>
      <c r="N478" s="24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14">
        <f t="shared" si="15"/>
        <v>0</v>
      </c>
    </row>
    <row r="479" spans="1:26" ht="14.25" customHeight="1" x14ac:dyDescent="0.2">
      <c r="A479">
        <v>1203</v>
      </c>
      <c r="B479" s="3"/>
      <c r="C479" s="3" t="s">
        <v>3641</v>
      </c>
      <c r="D479" s="3" t="s">
        <v>3662</v>
      </c>
      <c r="E479" s="3" t="s">
        <v>3664</v>
      </c>
      <c r="F479" s="24"/>
      <c r="G479" s="24"/>
      <c r="H479" s="24"/>
      <c r="I479" s="3"/>
      <c r="J479" s="3"/>
      <c r="K479" s="3" t="s">
        <v>49</v>
      </c>
      <c r="L479" s="3" t="s">
        <v>50</v>
      </c>
      <c r="M479" s="24" t="s">
        <v>51</v>
      </c>
      <c r="N479" s="24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24"/>
    </row>
    <row r="480" spans="1:26" ht="14.25" customHeight="1" x14ac:dyDescent="0.2">
      <c r="A480">
        <v>1155</v>
      </c>
      <c r="B480" s="3" t="s">
        <v>3555</v>
      </c>
      <c r="C480" s="3" t="s">
        <v>3469</v>
      </c>
      <c r="D480" s="3" t="s">
        <v>3553</v>
      </c>
      <c r="E480" s="50" t="s">
        <v>3556</v>
      </c>
      <c r="F480" s="3"/>
      <c r="G480" s="3"/>
      <c r="H480" s="3"/>
      <c r="I480" s="3"/>
      <c r="J480" s="3"/>
      <c r="K480" s="3"/>
      <c r="L480" s="43" t="s">
        <v>61</v>
      </c>
      <c r="M480" s="24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14">
        <f t="shared" ref="Z480:Z511" si="16">IF(LEFT(M480,4)=LEFT(L480,4),L480,0)</f>
        <v>0</v>
      </c>
    </row>
    <row r="481" spans="1:26" ht="14.25" customHeight="1" x14ac:dyDescent="0.2">
      <c r="A481">
        <v>157</v>
      </c>
      <c r="B481" s="3" t="s">
        <v>617</v>
      </c>
      <c r="C481" s="3" t="s">
        <v>491</v>
      </c>
      <c r="D481" s="3" t="s">
        <v>618</v>
      </c>
      <c r="E481" s="3" t="s">
        <v>619</v>
      </c>
      <c r="F481" s="3"/>
      <c r="G481" s="3"/>
      <c r="H481" s="3"/>
      <c r="I481" s="3"/>
      <c r="J481" s="3"/>
      <c r="K481" s="3" t="s">
        <v>138</v>
      </c>
      <c r="L481" s="3" t="s">
        <v>50</v>
      </c>
      <c r="M481" s="25" t="s">
        <v>245</v>
      </c>
      <c r="N481" s="3" t="s">
        <v>140</v>
      </c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14" t="str">
        <f t="shared" si="16"/>
        <v>Lasius</v>
      </c>
    </row>
    <row r="482" spans="1:26" ht="14.25" customHeight="1" x14ac:dyDescent="0.2">
      <c r="A482">
        <v>1143</v>
      </c>
      <c r="B482" s="3" t="s">
        <v>3527</v>
      </c>
      <c r="C482" s="3" t="s">
        <v>3469</v>
      </c>
      <c r="D482" s="58" t="s">
        <v>4298</v>
      </c>
      <c r="E482" s="50" t="s">
        <v>3528</v>
      </c>
      <c r="F482" s="3"/>
      <c r="G482" s="3"/>
      <c r="H482" s="3"/>
      <c r="I482" s="3"/>
      <c r="J482" s="3"/>
      <c r="K482" s="3"/>
      <c r="L482" s="3" t="s">
        <v>50</v>
      </c>
      <c r="M482" s="24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14">
        <f t="shared" si="16"/>
        <v>0</v>
      </c>
    </row>
    <row r="483" spans="1:26" ht="14.25" customHeight="1" x14ac:dyDescent="0.2">
      <c r="A483">
        <v>1012</v>
      </c>
      <c r="B483" s="3" t="s">
        <v>3241</v>
      </c>
      <c r="C483" s="3" t="s">
        <v>3231</v>
      </c>
      <c r="D483" s="3" t="s">
        <v>3242</v>
      </c>
      <c r="E483" s="3" t="s">
        <v>3243</v>
      </c>
      <c r="F483" s="3"/>
      <c r="G483" s="3"/>
      <c r="H483" s="3"/>
      <c r="I483" s="3"/>
      <c r="J483" s="3"/>
      <c r="K483" s="3" t="s">
        <v>138</v>
      </c>
      <c r="L483" s="3" t="s">
        <v>57</v>
      </c>
      <c r="M483" s="24" t="s">
        <v>99</v>
      </c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14" t="str">
        <f t="shared" si="16"/>
        <v>Myrmica</v>
      </c>
    </row>
    <row r="484" spans="1:26" ht="14.25" customHeight="1" x14ac:dyDescent="0.2">
      <c r="A484">
        <v>486</v>
      </c>
      <c r="B484" s="3" t="s">
        <v>1413</v>
      </c>
      <c r="C484" s="3" t="s">
        <v>1314</v>
      </c>
      <c r="D484" s="3" t="s">
        <v>1411</v>
      </c>
      <c r="E484" s="3" t="s">
        <v>1414</v>
      </c>
      <c r="F484" s="3"/>
      <c r="G484" s="3"/>
      <c r="H484" s="3"/>
      <c r="I484" s="3"/>
      <c r="J484" s="3"/>
      <c r="K484" s="3" t="s">
        <v>49</v>
      </c>
      <c r="L484" s="3" t="s">
        <v>50</v>
      </c>
      <c r="M484" s="50" t="s">
        <v>51</v>
      </c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14" t="str">
        <f t="shared" si="16"/>
        <v>Lasius</v>
      </c>
    </row>
    <row r="485" spans="1:26" ht="14.25" customHeight="1" x14ac:dyDescent="0.2">
      <c r="A485">
        <v>252</v>
      </c>
      <c r="B485" s="3" t="s">
        <v>851</v>
      </c>
      <c r="C485" s="3" t="s">
        <v>839</v>
      </c>
      <c r="D485" s="3" t="s">
        <v>852</v>
      </c>
      <c r="E485" s="24" t="s">
        <v>853</v>
      </c>
      <c r="F485" s="3"/>
      <c r="G485" s="3"/>
      <c r="H485" s="3"/>
      <c r="I485" s="3"/>
      <c r="J485" s="3"/>
      <c r="K485" s="3" t="s">
        <v>49</v>
      </c>
      <c r="L485" s="24" t="s">
        <v>50</v>
      </c>
      <c r="M485" s="3" t="s">
        <v>51</v>
      </c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14" t="str">
        <f t="shared" si="16"/>
        <v>Lasius</v>
      </c>
    </row>
    <row r="486" spans="1:26" ht="14.25" customHeight="1" x14ac:dyDescent="0.2">
      <c r="A486">
        <v>1192</v>
      </c>
      <c r="B486" s="3"/>
      <c r="C486" s="3" t="s">
        <v>3641</v>
      </c>
      <c r="D486" s="3" t="s">
        <v>3646</v>
      </c>
      <c r="E486" s="3" t="s">
        <v>3647</v>
      </c>
      <c r="F486" s="3"/>
      <c r="G486" s="3"/>
      <c r="H486" s="3"/>
      <c r="I486" s="3"/>
      <c r="J486" s="3"/>
      <c r="K486" s="3" t="s">
        <v>138</v>
      </c>
      <c r="L486" s="3" t="s">
        <v>501</v>
      </c>
      <c r="M486" s="51" t="s">
        <v>502</v>
      </c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14" t="str">
        <f t="shared" si="16"/>
        <v>Solenopsis</v>
      </c>
    </row>
    <row r="487" spans="1:26" ht="14.25" customHeight="1" x14ac:dyDescent="0.2">
      <c r="A487">
        <v>264</v>
      </c>
      <c r="B487" s="3" t="s">
        <v>884</v>
      </c>
      <c r="C487" s="3" t="s">
        <v>839</v>
      </c>
      <c r="D487" s="3" t="s">
        <v>885</v>
      </c>
      <c r="E487" s="3" t="s">
        <v>886</v>
      </c>
      <c r="F487" s="3"/>
      <c r="G487" s="3"/>
      <c r="H487" s="3"/>
      <c r="I487" s="3"/>
      <c r="J487" s="3"/>
      <c r="K487" s="3" t="s">
        <v>49</v>
      </c>
      <c r="L487" s="3" t="s">
        <v>50</v>
      </c>
      <c r="M487" s="24" t="s">
        <v>51</v>
      </c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14" t="str">
        <f t="shared" si="16"/>
        <v>Lasius</v>
      </c>
    </row>
    <row r="488" spans="1:26" ht="14.25" customHeight="1" x14ac:dyDescent="0.2">
      <c r="A488">
        <v>711</v>
      </c>
      <c r="B488" s="3" t="s">
        <v>2357</v>
      </c>
      <c r="C488" s="3" t="s">
        <v>2161</v>
      </c>
      <c r="D488" s="3" t="s">
        <v>2330</v>
      </c>
      <c r="E488" s="3" t="s">
        <v>2360</v>
      </c>
      <c r="F488" s="3"/>
      <c r="G488" s="3"/>
      <c r="H488" s="3"/>
      <c r="I488" s="3"/>
      <c r="J488" s="3"/>
      <c r="K488" s="3"/>
      <c r="L488" s="3" t="s">
        <v>57</v>
      </c>
      <c r="M488" s="41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14">
        <f t="shared" si="16"/>
        <v>0</v>
      </c>
    </row>
    <row r="489" spans="1:26" ht="14.25" customHeight="1" x14ac:dyDescent="0.2">
      <c r="A489">
        <v>1435</v>
      </c>
      <c r="B489" s="3" t="s">
        <v>4221</v>
      </c>
      <c r="C489" s="3" t="s">
        <v>4222</v>
      </c>
      <c r="D489" s="3" t="s">
        <v>4223</v>
      </c>
      <c r="E489" s="50" t="s">
        <v>4224</v>
      </c>
      <c r="F489" s="3"/>
      <c r="G489" s="3"/>
      <c r="H489" s="3"/>
      <c r="I489" s="3"/>
      <c r="J489" s="3"/>
      <c r="K489" s="3"/>
      <c r="L489" s="43" t="s">
        <v>61</v>
      </c>
      <c r="M489" s="24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14">
        <f t="shared" si="16"/>
        <v>0</v>
      </c>
    </row>
    <row r="490" spans="1:26" ht="14.25" customHeight="1" x14ac:dyDescent="0.2">
      <c r="A490">
        <v>368</v>
      </c>
      <c r="B490" s="24" t="s">
        <v>1126</v>
      </c>
      <c r="C490" s="3" t="s">
        <v>1083</v>
      </c>
      <c r="D490" s="3" t="s">
        <v>1124</v>
      </c>
      <c r="E490" s="3" t="s">
        <v>1127</v>
      </c>
      <c r="F490" s="23" t="s">
        <v>827</v>
      </c>
      <c r="G490" s="24"/>
      <c r="H490" s="24"/>
      <c r="I490" s="24"/>
      <c r="J490" s="24"/>
      <c r="K490" s="23" t="s">
        <v>129</v>
      </c>
      <c r="L490" s="3" t="s">
        <v>57</v>
      </c>
      <c r="M490" s="55" t="s">
        <v>117</v>
      </c>
      <c r="N490" s="23" t="s">
        <v>295</v>
      </c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14" t="str">
        <f t="shared" si="16"/>
        <v>Myrmica</v>
      </c>
    </row>
    <row r="491" spans="1:26" ht="14.25" customHeight="1" x14ac:dyDescent="0.2">
      <c r="A491">
        <v>366</v>
      </c>
      <c r="B491" s="3" t="s">
        <v>1120</v>
      </c>
      <c r="C491" s="3" t="s">
        <v>1083</v>
      </c>
      <c r="D491" s="3" t="s">
        <v>1121</v>
      </c>
      <c r="E491" s="3" t="s">
        <v>1122</v>
      </c>
      <c r="F491" s="3" t="s">
        <v>678</v>
      </c>
      <c r="G491" s="3"/>
      <c r="H491" s="3"/>
      <c r="I491" s="3"/>
      <c r="J491" s="3"/>
      <c r="K491" s="3" t="s">
        <v>129</v>
      </c>
      <c r="L491" s="3" t="s">
        <v>57</v>
      </c>
      <c r="M491" s="41" t="s">
        <v>117</v>
      </c>
      <c r="N491" s="3" t="s">
        <v>295</v>
      </c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14" t="str">
        <f t="shared" si="16"/>
        <v>Myrmica</v>
      </c>
    </row>
    <row r="492" spans="1:26" ht="14.25" customHeight="1" x14ac:dyDescent="0.2">
      <c r="A492">
        <v>415</v>
      </c>
      <c r="B492" s="24" t="s">
        <v>1238</v>
      </c>
      <c r="C492" s="3" t="s">
        <v>1200</v>
      </c>
      <c r="D492" s="3" t="s">
        <v>1239</v>
      </c>
      <c r="E492" s="3" t="s">
        <v>1240</v>
      </c>
      <c r="F492" s="3"/>
      <c r="G492" s="3"/>
      <c r="H492" s="3"/>
      <c r="I492" s="3"/>
      <c r="J492" s="3"/>
      <c r="K492" s="3" t="s">
        <v>138</v>
      </c>
      <c r="L492" s="3" t="s">
        <v>57</v>
      </c>
      <c r="M492" s="24" t="s">
        <v>99</v>
      </c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14" t="str">
        <f t="shared" si="16"/>
        <v>Myrmica</v>
      </c>
    </row>
    <row r="493" spans="1:26" ht="14.25" customHeight="1" x14ac:dyDescent="0.2">
      <c r="A493">
        <v>482</v>
      </c>
      <c r="B493" s="24" t="s">
        <v>1404</v>
      </c>
      <c r="C493" s="3" t="s">
        <v>1314</v>
      </c>
      <c r="D493" s="3" t="s">
        <v>1400</v>
      </c>
      <c r="E493" s="3" t="s">
        <v>1405</v>
      </c>
      <c r="F493" s="3"/>
      <c r="G493" s="3"/>
      <c r="H493" s="3"/>
      <c r="I493" s="3"/>
      <c r="J493" s="3"/>
      <c r="K493" s="3" t="s">
        <v>138</v>
      </c>
      <c r="L493" s="3" t="s">
        <v>501</v>
      </c>
      <c r="M493" s="25" t="s">
        <v>502</v>
      </c>
      <c r="N493" s="3" t="s">
        <v>140</v>
      </c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14" t="str">
        <f t="shared" si="16"/>
        <v>Solenopsis</v>
      </c>
    </row>
    <row r="494" spans="1:26" ht="14.25" customHeight="1" x14ac:dyDescent="0.2">
      <c r="A494">
        <v>149</v>
      </c>
      <c r="B494" s="4" t="s">
        <v>597</v>
      </c>
      <c r="C494" s="3" t="s">
        <v>491</v>
      </c>
      <c r="D494" s="3" t="s">
        <v>598</v>
      </c>
      <c r="E494" s="3" t="s">
        <v>599</v>
      </c>
      <c r="F494" s="3"/>
      <c r="G494" s="3"/>
      <c r="H494" s="3"/>
      <c r="I494" s="3"/>
      <c r="J494" s="3"/>
      <c r="K494" s="3" t="s">
        <v>138</v>
      </c>
      <c r="L494" s="3" t="s">
        <v>50</v>
      </c>
      <c r="M494" s="25" t="s">
        <v>296</v>
      </c>
      <c r="N494" s="3">
        <v>2019</v>
      </c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14" t="str">
        <f t="shared" si="16"/>
        <v>Lasius</v>
      </c>
    </row>
    <row r="495" spans="1:26" ht="14.25" customHeight="1" x14ac:dyDescent="0.2">
      <c r="A495">
        <v>880</v>
      </c>
      <c r="B495" s="24" t="s">
        <v>2909</v>
      </c>
      <c r="C495" s="3" t="s">
        <v>2892</v>
      </c>
      <c r="D495" s="3" t="s">
        <v>2910</v>
      </c>
      <c r="E495" s="3" t="s">
        <v>2911</v>
      </c>
      <c r="F495" s="3"/>
      <c r="G495" s="3"/>
      <c r="H495" s="3"/>
      <c r="I495" s="3"/>
      <c r="J495" s="3"/>
      <c r="K495" s="3"/>
      <c r="L495" s="3" t="s"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14">
        <f t="shared" si="16"/>
        <v>0</v>
      </c>
    </row>
    <row r="496" spans="1:26" ht="14.25" customHeight="1" x14ac:dyDescent="0.2">
      <c r="A496">
        <v>369</v>
      </c>
      <c r="B496" s="3" t="s">
        <v>1128</v>
      </c>
      <c r="C496" s="3" t="s">
        <v>1083</v>
      </c>
      <c r="D496" s="3" t="s">
        <v>1129</v>
      </c>
      <c r="E496" s="3" t="s">
        <v>1130</v>
      </c>
      <c r="F496" s="3" t="s">
        <v>827</v>
      </c>
      <c r="G496" s="3"/>
      <c r="H496" s="3"/>
      <c r="I496" s="3"/>
      <c r="J496" s="3"/>
      <c r="K496" s="3" t="s">
        <v>129</v>
      </c>
      <c r="L496" s="3" t="s">
        <v>57</v>
      </c>
      <c r="M496" s="41" t="s">
        <v>107</v>
      </c>
      <c r="N496" s="3" t="s">
        <v>295</v>
      </c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14" t="str">
        <f t="shared" si="16"/>
        <v>Myrmica</v>
      </c>
    </row>
    <row r="497" spans="1:26" ht="14.25" customHeight="1" x14ac:dyDescent="0.2">
      <c r="A497">
        <v>724</v>
      </c>
      <c r="B497" s="24" t="s">
        <v>2454</v>
      </c>
      <c r="C497" s="3" t="s">
        <v>2161</v>
      </c>
      <c r="D497" s="3" t="s">
        <v>2455</v>
      </c>
      <c r="E497" s="3" t="s">
        <v>2456</v>
      </c>
      <c r="F497" s="3"/>
      <c r="G497" s="3"/>
      <c r="H497" s="3"/>
      <c r="I497" s="3"/>
      <c r="J497" s="3"/>
      <c r="K497" s="3"/>
      <c r="L497" s="3" t="s">
        <v>73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14">
        <f t="shared" si="16"/>
        <v>0</v>
      </c>
    </row>
    <row r="498" spans="1:26" ht="14.25" customHeight="1" x14ac:dyDescent="0.2">
      <c r="A498">
        <v>826</v>
      </c>
      <c r="B498" s="3" t="s">
        <v>2777</v>
      </c>
      <c r="C498" s="3" t="s">
        <v>2759</v>
      </c>
      <c r="D498" s="3" t="s">
        <v>2778</v>
      </c>
      <c r="E498" s="3" t="s">
        <v>2779</v>
      </c>
      <c r="F498" s="3"/>
      <c r="G498" s="3"/>
      <c r="H498" s="3"/>
      <c r="I498" s="3"/>
      <c r="J498" s="3"/>
      <c r="K498" s="3" t="s">
        <v>49</v>
      </c>
      <c r="L498" s="3" t="s">
        <v>50</v>
      </c>
      <c r="M498" s="24" t="s">
        <v>51</v>
      </c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14" t="str">
        <f t="shared" si="16"/>
        <v>Lasius</v>
      </c>
    </row>
    <row r="499" spans="1:26" ht="14.25" customHeight="1" x14ac:dyDescent="0.2">
      <c r="A499">
        <v>712</v>
      </c>
      <c r="B499" s="24" t="s">
        <v>2366</v>
      </c>
      <c r="C499" s="3" t="s">
        <v>2161</v>
      </c>
      <c r="D499" s="3" t="s">
        <v>2330</v>
      </c>
      <c r="E499" s="3" t="s">
        <v>2367</v>
      </c>
      <c r="F499" s="3"/>
      <c r="G499" s="3"/>
      <c r="H499" s="3"/>
      <c r="I499" s="3"/>
      <c r="J499" s="3"/>
      <c r="K499" s="3" t="s">
        <v>138</v>
      </c>
      <c r="L499" s="3" t="s">
        <v>57</v>
      </c>
      <c r="M499" s="24" t="s">
        <v>99</v>
      </c>
      <c r="N499" s="24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14" t="str">
        <f t="shared" si="16"/>
        <v>Myrmica</v>
      </c>
    </row>
    <row r="500" spans="1:26" ht="14.25" customHeight="1" x14ac:dyDescent="0.2">
      <c r="A500">
        <v>1013</v>
      </c>
      <c r="B500" s="24" t="s">
        <v>3244</v>
      </c>
      <c r="C500" s="3" t="s">
        <v>3231</v>
      </c>
      <c r="D500" s="3" t="s">
        <v>3245</v>
      </c>
      <c r="E500" s="3" t="s">
        <v>3246</v>
      </c>
      <c r="F500" s="3"/>
      <c r="G500" s="3"/>
      <c r="H500" s="24"/>
      <c r="I500" s="3"/>
      <c r="J500" s="3"/>
      <c r="K500" s="3" t="s">
        <v>138</v>
      </c>
      <c r="L500" s="3" t="s">
        <v>57</v>
      </c>
      <c r="M500" s="24" t="s">
        <v>99</v>
      </c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14" t="str">
        <f t="shared" si="16"/>
        <v>Myrmica</v>
      </c>
    </row>
    <row r="501" spans="1:26" ht="14.25" customHeight="1" x14ac:dyDescent="0.2">
      <c r="A501">
        <v>455</v>
      </c>
      <c r="B501" s="24" t="s">
        <v>1337</v>
      </c>
      <c r="C501" s="3" t="s">
        <v>1314</v>
      </c>
      <c r="D501" s="3" t="s">
        <v>1338</v>
      </c>
      <c r="E501" s="3" t="s">
        <v>1339</v>
      </c>
      <c r="F501" s="3"/>
      <c r="G501" s="3"/>
      <c r="H501" s="3"/>
      <c r="I501" s="3"/>
      <c r="J501" s="3"/>
      <c r="K501" s="3"/>
      <c r="L501" s="24" t="s">
        <v>50</v>
      </c>
      <c r="M501" s="24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14">
        <f t="shared" si="16"/>
        <v>0</v>
      </c>
    </row>
    <row r="502" spans="1:26" ht="14.25" customHeight="1" x14ac:dyDescent="0.2">
      <c r="A502">
        <v>897</v>
      </c>
      <c r="B502" s="24" t="s">
        <v>2953</v>
      </c>
      <c r="C502" s="3" t="s">
        <v>2945</v>
      </c>
      <c r="D502" s="3" t="s">
        <v>2954</v>
      </c>
      <c r="E502" s="3" t="s">
        <v>2955</v>
      </c>
      <c r="F502" s="3" t="s">
        <v>48</v>
      </c>
      <c r="G502" s="3"/>
      <c r="H502" s="3"/>
      <c r="I502" s="3"/>
      <c r="J502" s="3"/>
      <c r="K502" s="3" t="s">
        <v>129</v>
      </c>
      <c r="L502" s="3" t="s">
        <v>57</v>
      </c>
      <c r="M502" s="41" t="s">
        <v>107</v>
      </c>
      <c r="N502" s="3" t="s">
        <v>295</v>
      </c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14" t="str">
        <f t="shared" si="16"/>
        <v>Myrmica</v>
      </c>
    </row>
    <row r="503" spans="1:26" ht="14.25" customHeight="1" x14ac:dyDescent="0.2">
      <c r="A503">
        <v>1125</v>
      </c>
      <c r="B503" s="24" t="s">
        <v>3487</v>
      </c>
      <c r="C503" s="3" t="s">
        <v>3469</v>
      </c>
      <c r="D503" s="3" t="s">
        <v>3485</v>
      </c>
      <c r="E503" s="3" t="s">
        <v>3488</v>
      </c>
      <c r="F503" s="3"/>
      <c r="G503" s="3"/>
      <c r="H503" s="3"/>
      <c r="I503" s="3"/>
      <c r="J503" s="3"/>
      <c r="K503" s="3"/>
      <c r="L503" s="3" t="s">
        <v>96</v>
      </c>
      <c r="M503" s="44"/>
      <c r="N503" s="4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14">
        <f t="shared" si="16"/>
        <v>0</v>
      </c>
    </row>
    <row r="504" spans="1:26" ht="14.25" customHeight="1" x14ac:dyDescent="0.2">
      <c r="A504">
        <v>868</v>
      </c>
      <c r="B504" s="4" t="s">
        <v>2876</v>
      </c>
      <c r="C504" s="3" t="s">
        <v>2842</v>
      </c>
      <c r="D504" s="3" t="s">
        <v>2877</v>
      </c>
      <c r="E504" s="3" t="s">
        <v>2878</v>
      </c>
      <c r="F504" s="24"/>
      <c r="G504" s="24"/>
      <c r="H504" s="43"/>
      <c r="I504" s="24"/>
      <c r="J504" s="24"/>
      <c r="K504" s="24"/>
      <c r="L504" s="24" t="s">
        <v>57</v>
      </c>
      <c r="M504" s="41"/>
      <c r="N504" s="3"/>
      <c r="O504" s="3"/>
      <c r="P504" s="24"/>
      <c r="Q504" s="3"/>
      <c r="R504" s="3"/>
      <c r="S504" s="3"/>
      <c r="T504" s="3"/>
      <c r="U504" s="3"/>
      <c r="V504" s="3"/>
      <c r="W504" s="3"/>
      <c r="X504" s="3"/>
      <c r="Y504" s="3"/>
      <c r="Z504" s="14">
        <f t="shared" si="16"/>
        <v>0</v>
      </c>
    </row>
    <row r="505" spans="1:26" ht="14.25" customHeight="1" x14ac:dyDescent="0.2">
      <c r="A505">
        <v>1132</v>
      </c>
      <c r="B505" s="24" t="s">
        <v>3501</v>
      </c>
      <c r="C505" s="3" t="s">
        <v>3469</v>
      </c>
      <c r="D505" s="3" t="s">
        <v>3502</v>
      </c>
      <c r="E505" s="24" t="s">
        <v>3503</v>
      </c>
      <c r="F505" s="3"/>
      <c r="G505" s="3"/>
      <c r="H505" s="3"/>
      <c r="I505" s="3"/>
      <c r="J505" s="3"/>
      <c r="K505" s="3" t="s">
        <v>138</v>
      </c>
      <c r="L505" s="43" t="s">
        <v>61</v>
      </c>
      <c r="M505" s="25" t="s">
        <v>139</v>
      </c>
      <c r="N505" s="3">
        <v>2019</v>
      </c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14" t="str">
        <f t="shared" si="16"/>
        <v>Formica</v>
      </c>
    </row>
    <row r="506" spans="1:26" ht="14.25" customHeight="1" x14ac:dyDescent="0.2">
      <c r="A506">
        <v>840</v>
      </c>
      <c r="B506" s="4" t="s">
        <v>2812</v>
      </c>
      <c r="C506" s="3" t="s">
        <v>2759</v>
      </c>
      <c r="D506" s="3" t="s">
        <v>2813</v>
      </c>
      <c r="E506" s="3" t="s">
        <v>2814</v>
      </c>
      <c r="F506" s="3"/>
      <c r="G506" s="3"/>
      <c r="H506" s="3"/>
      <c r="I506" s="3"/>
      <c r="J506" s="3"/>
      <c r="K506" s="3" t="s">
        <v>49</v>
      </c>
      <c r="L506" s="3" t="s">
        <v>50</v>
      </c>
      <c r="M506" s="3" t="s">
        <v>51</v>
      </c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14" t="str">
        <f t="shared" si="16"/>
        <v>Lasius</v>
      </c>
    </row>
    <row r="507" spans="1:26" ht="14.25" customHeight="1" x14ac:dyDescent="0.2">
      <c r="A507">
        <v>452</v>
      </c>
      <c r="B507" s="3" t="s">
        <v>1330</v>
      </c>
      <c r="C507" s="3" t="s">
        <v>1314</v>
      </c>
      <c r="D507" s="3" t="s">
        <v>1331</v>
      </c>
      <c r="E507" s="24" t="s">
        <v>1332</v>
      </c>
      <c r="F507" s="3"/>
      <c r="G507" s="3"/>
      <c r="H507" s="3"/>
      <c r="I507" s="3"/>
      <c r="J507" s="3"/>
      <c r="K507" s="3"/>
      <c r="L507" s="3" t="s">
        <v>73</v>
      </c>
      <c r="M507" s="24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14">
        <f t="shared" si="16"/>
        <v>0</v>
      </c>
    </row>
    <row r="508" spans="1:26" ht="14.25" customHeight="1" x14ac:dyDescent="0.2">
      <c r="A508">
        <v>1025</v>
      </c>
      <c r="B508" s="4" t="s">
        <v>3274</v>
      </c>
      <c r="C508" s="3" t="s">
        <v>3253</v>
      </c>
      <c r="D508" s="3" t="s">
        <v>3275</v>
      </c>
      <c r="E508" s="3" t="s">
        <v>3276</v>
      </c>
      <c r="F508" s="3"/>
      <c r="G508" s="3"/>
      <c r="H508" s="3"/>
      <c r="I508" s="3"/>
      <c r="J508" s="3"/>
      <c r="K508" s="3" t="s">
        <v>138</v>
      </c>
      <c r="L508" s="43" t="s">
        <v>61</v>
      </c>
      <c r="M508" s="25" t="s">
        <v>225</v>
      </c>
      <c r="N508" s="3">
        <v>2019</v>
      </c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14" t="str">
        <f t="shared" si="16"/>
        <v>Formica</v>
      </c>
    </row>
    <row r="509" spans="1:26" ht="14.25" customHeight="1" x14ac:dyDescent="0.2">
      <c r="A509">
        <v>1017</v>
      </c>
      <c r="B509" s="3" t="s">
        <v>3256</v>
      </c>
      <c r="C509" s="3" t="s">
        <v>3253</v>
      </c>
      <c r="D509" s="3" t="s">
        <v>3257</v>
      </c>
      <c r="E509" s="3" t="s">
        <v>3258</v>
      </c>
      <c r="F509" s="3"/>
      <c r="G509" s="3"/>
      <c r="H509" s="3"/>
      <c r="I509" s="3"/>
      <c r="J509" s="3"/>
      <c r="K509" s="3"/>
      <c r="L509" s="3" t="s">
        <v>50</v>
      </c>
      <c r="M509" s="24"/>
      <c r="N509" s="24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14">
        <f t="shared" si="16"/>
        <v>0</v>
      </c>
    </row>
    <row r="510" spans="1:26" ht="14.25" customHeight="1" x14ac:dyDescent="0.2">
      <c r="A510">
        <v>906</v>
      </c>
      <c r="B510" s="3" t="s">
        <v>2976</v>
      </c>
      <c r="C510" s="3" t="s">
        <v>2945</v>
      </c>
      <c r="D510" s="3" t="s">
        <v>2977</v>
      </c>
      <c r="E510" s="3" t="s">
        <v>2978</v>
      </c>
      <c r="F510" s="3"/>
      <c r="G510" s="3"/>
      <c r="H510" s="3"/>
      <c r="I510" s="3"/>
      <c r="J510" s="3"/>
      <c r="K510" s="3" t="s">
        <v>49</v>
      </c>
      <c r="L510" s="3" t="s">
        <v>50</v>
      </c>
      <c r="M510" s="24" t="s">
        <v>51</v>
      </c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14" t="str">
        <f t="shared" si="16"/>
        <v>Lasius</v>
      </c>
    </row>
    <row r="511" spans="1:26" ht="14.25" customHeight="1" x14ac:dyDescent="0.2">
      <c r="A511">
        <v>608</v>
      </c>
      <c r="B511" s="24" t="s">
        <v>1693</v>
      </c>
      <c r="C511" s="3" t="s">
        <v>1694</v>
      </c>
      <c r="D511" s="3" t="s">
        <v>1695</v>
      </c>
      <c r="E511" s="3" t="s">
        <v>1696</v>
      </c>
      <c r="F511" s="3"/>
      <c r="G511" s="3"/>
      <c r="H511" s="24"/>
      <c r="I511" s="3"/>
      <c r="J511" s="3"/>
      <c r="K511" s="3"/>
      <c r="L511" s="3" t="s">
        <v>96</v>
      </c>
      <c r="M511" s="24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14">
        <f t="shared" si="16"/>
        <v>0</v>
      </c>
    </row>
    <row r="512" spans="1:26" ht="14.25" customHeight="1" x14ac:dyDescent="0.2">
      <c r="A512">
        <v>685</v>
      </c>
      <c r="B512" s="24" t="s">
        <v>2174</v>
      </c>
      <c r="C512" s="3" t="s">
        <v>2161</v>
      </c>
      <c r="D512" s="3" t="s">
        <v>2162</v>
      </c>
      <c r="E512" s="3" t="s">
        <v>2175</v>
      </c>
      <c r="F512" s="3"/>
      <c r="G512" s="3"/>
      <c r="H512" s="3"/>
      <c r="I512" s="3"/>
      <c r="J512" s="3"/>
      <c r="K512" s="3" t="s">
        <v>49</v>
      </c>
      <c r="L512" s="3" t="s">
        <v>50</v>
      </c>
      <c r="M512" s="3" t="s">
        <v>51</v>
      </c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14" t="str">
        <f t="shared" ref="Z512:Z543" si="17">IF(LEFT(M512,4)=LEFT(L512,4),L512,0)</f>
        <v>Lasius</v>
      </c>
    </row>
    <row r="513" spans="1:26" ht="14.25" customHeight="1" x14ac:dyDescent="0.2">
      <c r="A513">
        <v>1144</v>
      </c>
      <c r="B513" s="3" t="s">
        <v>3529</v>
      </c>
      <c r="C513" s="3" t="s">
        <v>3469</v>
      </c>
      <c r="D513" s="59" t="s">
        <v>4298</v>
      </c>
      <c r="E513" s="3" t="s">
        <v>3530</v>
      </c>
      <c r="F513" s="3"/>
      <c r="G513" s="3"/>
      <c r="H513" s="3"/>
      <c r="I513" s="3"/>
      <c r="J513" s="3"/>
      <c r="K513" s="3"/>
      <c r="L513" s="24" t="s">
        <v>57</v>
      </c>
      <c r="M513" s="41"/>
      <c r="N513" s="4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14">
        <f t="shared" si="17"/>
        <v>0</v>
      </c>
    </row>
    <row r="514" spans="1:26" ht="14.25" customHeight="1" x14ac:dyDescent="0.2">
      <c r="A514">
        <v>841</v>
      </c>
      <c r="B514" s="24" t="s">
        <v>2815</v>
      </c>
      <c r="C514" s="3" t="s">
        <v>2759</v>
      </c>
      <c r="D514" s="3" t="s">
        <v>2813</v>
      </c>
      <c r="E514" s="3" t="s">
        <v>2816</v>
      </c>
      <c r="F514" s="24"/>
      <c r="G514" s="24"/>
      <c r="H514" s="24"/>
      <c r="I514" s="3"/>
      <c r="J514" s="3"/>
      <c r="K514" s="3" t="s">
        <v>138</v>
      </c>
      <c r="L514" s="3" t="s">
        <v>50</v>
      </c>
      <c r="M514" s="25" t="s">
        <v>274</v>
      </c>
      <c r="N514" s="24">
        <v>2019</v>
      </c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14" t="str">
        <f t="shared" si="17"/>
        <v>Lasius</v>
      </c>
    </row>
    <row r="515" spans="1:26" ht="14.25" customHeight="1" x14ac:dyDescent="0.2">
      <c r="A515">
        <v>105</v>
      </c>
      <c r="B515" s="24" t="s">
        <v>485</v>
      </c>
      <c r="C515" s="3" t="s">
        <v>195</v>
      </c>
      <c r="D515" s="3" t="s">
        <v>483</v>
      </c>
      <c r="E515" s="3" t="s">
        <v>486</v>
      </c>
      <c r="F515" s="3" t="s">
        <v>48</v>
      </c>
      <c r="G515" s="3"/>
      <c r="H515" s="25">
        <v>1</v>
      </c>
      <c r="I515" s="3"/>
      <c r="J515" s="3"/>
      <c r="K515" s="3" t="s">
        <v>129</v>
      </c>
      <c r="L515" s="3" t="s">
        <v>57</v>
      </c>
      <c r="M515" s="41" t="s">
        <v>117</v>
      </c>
      <c r="N515" s="3" t="s">
        <v>295</v>
      </c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14" t="str">
        <f t="shared" si="17"/>
        <v>Myrmica</v>
      </c>
    </row>
    <row r="516" spans="1:26" ht="14.25" customHeight="1" x14ac:dyDescent="0.2">
      <c r="A516">
        <v>1427</v>
      </c>
      <c r="B516" s="24" t="s">
        <v>4200</v>
      </c>
      <c r="C516" s="3" t="s">
        <v>4159</v>
      </c>
      <c r="D516" s="3" t="s">
        <v>4201</v>
      </c>
      <c r="E516" s="3" t="s">
        <v>4202</v>
      </c>
      <c r="F516" s="3"/>
      <c r="G516" s="3"/>
      <c r="H516" s="3"/>
      <c r="I516" s="3"/>
      <c r="J516" s="3"/>
      <c r="K516" s="3"/>
      <c r="L516" s="3" t="s">
        <v>78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14">
        <f t="shared" si="17"/>
        <v>0</v>
      </c>
    </row>
    <row r="517" spans="1:26" ht="14.25" customHeight="1" x14ac:dyDescent="0.2">
      <c r="A517">
        <v>1361</v>
      </c>
      <c r="B517" s="3" t="s">
        <v>4037</v>
      </c>
      <c r="C517" s="3" t="s">
        <v>4007</v>
      </c>
      <c r="D517" s="3" t="s">
        <v>4033</v>
      </c>
      <c r="E517" s="3" t="s">
        <v>4038</v>
      </c>
      <c r="F517" s="24"/>
      <c r="G517" s="24"/>
      <c r="H517" s="24"/>
      <c r="I517" s="3"/>
      <c r="J517" s="3"/>
      <c r="K517" s="3" t="s">
        <v>138</v>
      </c>
      <c r="L517" s="43" t="s">
        <v>61</v>
      </c>
      <c r="M517" s="25" t="s">
        <v>139</v>
      </c>
      <c r="N517" s="24">
        <v>2019</v>
      </c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14" t="str">
        <f t="shared" si="17"/>
        <v>Formica</v>
      </c>
    </row>
    <row r="518" spans="1:26" ht="14.25" customHeight="1" x14ac:dyDescent="0.2">
      <c r="A518">
        <v>255</v>
      </c>
      <c r="B518" s="24" t="s">
        <v>860</v>
      </c>
      <c r="C518" s="3" t="s">
        <v>839</v>
      </c>
      <c r="D518" s="3" t="s">
        <v>861</v>
      </c>
      <c r="E518" s="3" t="s">
        <v>862</v>
      </c>
      <c r="F518" s="24"/>
      <c r="G518" s="24"/>
      <c r="H518" s="24"/>
      <c r="I518" s="3"/>
      <c r="J518" s="3"/>
      <c r="K518" s="3"/>
      <c r="L518" s="3" t="s">
        <v>50</v>
      </c>
      <c r="M518" s="24"/>
      <c r="N518" s="24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14">
        <f t="shared" si="17"/>
        <v>0</v>
      </c>
    </row>
    <row r="519" spans="1:26" ht="14.25" customHeight="1" x14ac:dyDescent="0.2">
      <c r="A519">
        <v>660</v>
      </c>
      <c r="B519" s="4" t="s">
        <v>2002</v>
      </c>
      <c r="C519" s="3" t="s">
        <v>2003</v>
      </c>
      <c r="D519" s="3" t="s">
        <v>2004</v>
      </c>
      <c r="E519" s="3" t="s">
        <v>2007</v>
      </c>
      <c r="F519" s="3"/>
      <c r="G519" s="3"/>
      <c r="H519" s="3"/>
      <c r="I519" s="3"/>
      <c r="J519" s="3"/>
      <c r="K519" s="3"/>
      <c r="L519" s="3" t="s">
        <v>78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14">
        <f t="shared" si="17"/>
        <v>0</v>
      </c>
    </row>
    <row r="520" spans="1:26" ht="14.25" customHeight="1" x14ac:dyDescent="0.2">
      <c r="A520">
        <v>139</v>
      </c>
      <c r="B520" s="4" t="s">
        <v>571</v>
      </c>
      <c r="C520" s="3" t="s">
        <v>491</v>
      </c>
      <c r="D520" s="3" t="s">
        <v>572</v>
      </c>
      <c r="E520" s="3" t="s">
        <v>573</v>
      </c>
      <c r="F520" s="3"/>
      <c r="G520" s="3"/>
      <c r="H520" s="3"/>
      <c r="I520" s="3"/>
      <c r="J520" s="3"/>
      <c r="K520" s="3" t="s">
        <v>49</v>
      </c>
      <c r="L520" s="3" t="s">
        <v>50</v>
      </c>
      <c r="M520" s="24" t="s">
        <v>51</v>
      </c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14" t="str">
        <f t="shared" si="17"/>
        <v>Lasius</v>
      </c>
    </row>
    <row r="521" spans="1:26" ht="14.25" customHeight="1" x14ac:dyDescent="0.2">
      <c r="A521">
        <v>468</v>
      </c>
      <c r="B521" s="24" t="s">
        <v>1370</v>
      </c>
      <c r="C521" s="3" t="s">
        <v>1314</v>
      </c>
      <c r="D521" s="3" t="s">
        <v>1371</v>
      </c>
      <c r="E521" s="3" t="s">
        <v>1372</v>
      </c>
      <c r="F521" s="24" t="s">
        <v>678</v>
      </c>
      <c r="G521" s="24"/>
      <c r="H521" s="25"/>
      <c r="I521" s="3"/>
      <c r="J521" s="3"/>
      <c r="K521" s="3" t="s">
        <v>129</v>
      </c>
      <c r="L521" s="3" t="s">
        <v>57</v>
      </c>
      <c r="M521" s="41" t="s">
        <v>107</v>
      </c>
      <c r="N521" s="24" t="s">
        <v>295</v>
      </c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14" t="str">
        <f t="shared" si="17"/>
        <v>Myrmica</v>
      </c>
    </row>
    <row r="522" spans="1:26" ht="14.25" customHeight="1" x14ac:dyDescent="0.2">
      <c r="A522">
        <v>875</v>
      </c>
      <c r="B522" s="24" t="s">
        <v>2895</v>
      </c>
      <c r="C522" s="3" t="s">
        <v>2892</v>
      </c>
      <c r="D522" s="3" t="s">
        <v>2896</v>
      </c>
      <c r="E522" s="3" t="s">
        <v>2897</v>
      </c>
      <c r="F522" s="3"/>
      <c r="G522" s="3"/>
      <c r="H522" s="3"/>
      <c r="I522" s="3"/>
      <c r="J522" s="3"/>
      <c r="K522" s="3"/>
      <c r="L522" s="3" t="s"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14">
        <f t="shared" si="17"/>
        <v>0</v>
      </c>
    </row>
    <row r="523" spans="1:26" ht="14.25" customHeight="1" x14ac:dyDescent="0.2">
      <c r="A523">
        <v>890</v>
      </c>
      <c r="B523" s="4" t="s">
        <v>2934</v>
      </c>
      <c r="C523" s="3" t="s">
        <v>2892</v>
      </c>
      <c r="D523" s="3" t="s">
        <v>2935</v>
      </c>
      <c r="E523" s="3" t="s">
        <v>2936</v>
      </c>
      <c r="F523" s="3"/>
      <c r="G523" s="3"/>
      <c r="H523" s="3"/>
      <c r="I523" s="3"/>
      <c r="J523" s="3"/>
      <c r="K523" s="3"/>
      <c r="L523" s="3" t="s"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14">
        <f t="shared" si="17"/>
        <v>0</v>
      </c>
    </row>
    <row r="524" spans="1:26" ht="14.25" customHeight="1" x14ac:dyDescent="0.2">
      <c r="A524">
        <v>878</v>
      </c>
      <c r="B524" s="24" t="s">
        <v>2904</v>
      </c>
      <c r="C524" s="3" t="s">
        <v>2892</v>
      </c>
      <c r="D524" s="3" t="s">
        <v>2905</v>
      </c>
      <c r="E524" s="3" t="s">
        <v>2906</v>
      </c>
      <c r="F524" s="3"/>
      <c r="G524" s="3"/>
      <c r="H524" s="3"/>
      <c r="I524" s="3"/>
      <c r="J524" s="3"/>
      <c r="K524" s="3" t="s">
        <v>49</v>
      </c>
      <c r="L524" s="24" t="s">
        <v>50</v>
      </c>
      <c r="M524" s="24" t="s">
        <v>51</v>
      </c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14" t="str">
        <f t="shared" si="17"/>
        <v>Lasius</v>
      </c>
    </row>
    <row r="525" spans="1:26" ht="14.25" customHeight="1" x14ac:dyDescent="0.2">
      <c r="A525">
        <v>147</v>
      </c>
      <c r="B525" s="4" t="s">
        <v>592</v>
      </c>
      <c r="C525" s="3" t="s">
        <v>491</v>
      </c>
      <c r="D525" s="3" t="s">
        <v>593</v>
      </c>
      <c r="E525" s="3" t="s">
        <v>594</v>
      </c>
      <c r="F525" s="25">
        <v>23</v>
      </c>
      <c r="G525" s="25"/>
      <c r="H525" s="25"/>
      <c r="I525" s="3"/>
      <c r="J525" s="3"/>
      <c r="K525" s="3" t="s">
        <v>49</v>
      </c>
      <c r="L525" s="3" t="s">
        <v>41</v>
      </c>
      <c r="M525" s="25" t="s">
        <v>403</v>
      </c>
      <c r="N525" s="25">
        <v>2019</v>
      </c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14" t="str">
        <f t="shared" si="17"/>
        <v>Temnothorax</v>
      </c>
    </row>
    <row r="526" spans="1:26" ht="14.25" customHeight="1" x14ac:dyDescent="0.2">
      <c r="A526">
        <v>1110</v>
      </c>
      <c r="B526" s="24"/>
      <c r="C526" s="3" t="s">
        <v>3418</v>
      </c>
      <c r="D526" s="3" t="s">
        <v>3458</v>
      </c>
      <c r="E526" s="3" t="s">
        <v>3459</v>
      </c>
      <c r="F526" s="3"/>
      <c r="G526" s="3"/>
      <c r="H526" s="3"/>
      <c r="I526" s="3"/>
      <c r="J526" s="3"/>
      <c r="K526" s="3" t="s">
        <v>138</v>
      </c>
      <c r="L526" s="3" t="s">
        <v>57</v>
      </c>
      <c r="M526" s="3" t="s">
        <v>94</v>
      </c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14" t="str">
        <f t="shared" si="17"/>
        <v>Myrmica</v>
      </c>
    </row>
    <row r="527" spans="1:26" ht="14.25" customHeight="1" x14ac:dyDescent="0.2">
      <c r="A527">
        <v>1255</v>
      </c>
      <c r="B527" s="24" t="s">
        <v>3774</v>
      </c>
      <c r="C527" s="3" t="s">
        <v>3747</v>
      </c>
      <c r="D527" s="3" t="s">
        <v>3775</v>
      </c>
      <c r="E527" s="3" t="s">
        <v>3776</v>
      </c>
      <c r="F527" s="24"/>
      <c r="G527" s="24"/>
      <c r="H527" s="24"/>
      <c r="I527" s="3"/>
      <c r="J527" s="3"/>
      <c r="K527" s="3"/>
      <c r="L527" s="24" t="s">
        <v>73</v>
      </c>
      <c r="M527" s="24"/>
      <c r="N527" s="24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14">
        <f t="shared" si="17"/>
        <v>0</v>
      </c>
    </row>
    <row r="528" spans="1:26" ht="14.25" customHeight="1" x14ac:dyDescent="0.2">
      <c r="A528">
        <v>72</v>
      </c>
      <c r="B528" s="4" t="s">
        <v>390</v>
      </c>
      <c r="C528" s="3" t="s">
        <v>195</v>
      </c>
      <c r="D528" s="3" t="s">
        <v>373</v>
      </c>
      <c r="E528" s="3" t="s">
        <v>391</v>
      </c>
      <c r="F528" s="3"/>
      <c r="G528" s="3"/>
      <c r="H528" s="3"/>
      <c r="I528" s="3"/>
      <c r="J528" s="3"/>
      <c r="K528" s="3" t="s">
        <v>138</v>
      </c>
      <c r="L528" s="43" t="s">
        <v>61</v>
      </c>
      <c r="M528" s="25" t="s">
        <v>162</v>
      </c>
      <c r="N528" s="3">
        <v>2019</v>
      </c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14" t="str">
        <f t="shared" si="17"/>
        <v>Formica</v>
      </c>
    </row>
    <row r="529" spans="1:26" ht="14.25" customHeight="1" x14ac:dyDescent="0.2">
      <c r="A529">
        <v>240</v>
      </c>
      <c r="B529" s="24" t="s">
        <v>817</v>
      </c>
      <c r="C529" s="3" t="s">
        <v>773</v>
      </c>
      <c r="D529" s="3" t="s">
        <v>818</v>
      </c>
      <c r="E529" s="3" t="s">
        <v>819</v>
      </c>
      <c r="F529" s="3"/>
      <c r="G529" s="3"/>
      <c r="H529" s="3"/>
      <c r="I529" s="3"/>
      <c r="J529" s="3"/>
      <c r="K529" s="3" t="s">
        <v>138</v>
      </c>
      <c r="L529" s="3" t="s">
        <v>57</v>
      </c>
      <c r="M529" s="3" t="s">
        <v>94</v>
      </c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14" t="str">
        <f t="shared" si="17"/>
        <v>Myrmica</v>
      </c>
    </row>
    <row r="530" spans="1:26" ht="14.25" customHeight="1" x14ac:dyDescent="0.2">
      <c r="A530">
        <v>350</v>
      </c>
      <c r="B530" s="3" t="s">
        <v>1086</v>
      </c>
      <c r="C530" s="3" t="s">
        <v>1083</v>
      </c>
      <c r="D530" s="3" t="s">
        <v>1084</v>
      </c>
      <c r="E530" s="3" t="s">
        <v>1087</v>
      </c>
      <c r="F530" s="24"/>
      <c r="G530" s="24"/>
      <c r="H530" s="24"/>
      <c r="I530" s="3"/>
      <c r="J530" s="3"/>
      <c r="K530" s="3" t="s">
        <v>49</v>
      </c>
      <c r="L530" s="3" t="s">
        <v>50</v>
      </c>
      <c r="M530" s="24" t="s">
        <v>51</v>
      </c>
      <c r="N530" s="24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14" t="str">
        <f t="shared" si="17"/>
        <v>Lasius</v>
      </c>
    </row>
    <row r="531" spans="1:26" ht="14.25" customHeight="1" x14ac:dyDescent="0.2">
      <c r="A531">
        <v>61</v>
      </c>
      <c r="B531" s="4" t="s">
        <v>342</v>
      </c>
      <c r="C531" s="3" t="s">
        <v>195</v>
      </c>
      <c r="D531" s="3" t="s">
        <v>343</v>
      </c>
      <c r="E531" s="3" t="s">
        <v>345</v>
      </c>
      <c r="F531" s="3"/>
      <c r="G531" s="3"/>
      <c r="H531" s="3"/>
      <c r="I531" s="3"/>
      <c r="J531" s="3"/>
      <c r="K531" s="3" t="s">
        <v>138</v>
      </c>
      <c r="L531" s="43" t="s">
        <v>61</v>
      </c>
      <c r="M531" s="25" t="s">
        <v>139</v>
      </c>
      <c r="N531" s="3">
        <v>2019</v>
      </c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14" t="str">
        <f t="shared" si="17"/>
        <v>Formica</v>
      </c>
    </row>
    <row r="532" spans="1:26" ht="14.25" customHeight="1" x14ac:dyDescent="0.2">
      <c r="A532">
        <v>465</v>
      </c>
      <c r="B532" s="24" t="s">
        <v>1363</v>
      </c>
      <c r="C532" s="3" t="s">
        <v>1314</v>
      </c>
      <c r="D532" s="3" t="s">
        <v>1364</v>
      </c>
      <c r="E532" s="3" t="s">
        <v>1365</v>
      </c>
      <c r="F532" s="3"/>
      <c r="G532" s="3"/>
      <c r="H532" s="3"/>
      <c r="I532" s="3"/>
      <c r="J532" s="3"/>
      <c r="K532" s="3" t="s">
        <v>138</v>
      </c>
      <c r="L532" s="3" t="s">
        <v>501</v>
      </c>
      <c r="M532" s="25" t="s">
        <v>502</v>
      </c>
      <c r="N532" s="3" t="s">
        <v>140</v>
      </c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14" t="str">
        <f t="shared" si="17"/>
        <v>Solenopsis</v>
      </c>
    </row>
    <row r="533" spans="1:26" ht="14.25" customHeight="1" x14ac:dyDescent="0.2">
      <c r="A533">
        <v>1088</v>
      </c>
      <c r="B533" s="3"/>
      <c r="C533" s="3" t="s">
        <v>3418</v>
      </c>
      <c r="D533" s="3" t="s">
        <v>3428</v>
      </c>
      <c r="E533" s="3" t="s">
        <v>3429</v>
      </c>
      <c r="F533" s="3"/>
      <c r="G533" s="3"/>
      <c r="H533" s="3"/>
      <c r="I533" s="3"/>
      <c r="J533" s="3"/>
      <c r="K533" s="3"/>
      <c r="L533" s="24" t="s">
        <v>96</v>
      </c>
      <c r="M533" s="24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14">
        <f t="shared" si="17"/>
        <v>0</v>
      </c>
    </row>
    <row r="534" spans="1:26" ht="14.25" customHeight="1" x14ac:dyDescent="0.2">
      <c r="A534">
        <v>1266</v>
      </c>
      <c r="B534" s="24" t="s">
        <v>3803</v>
      </c>
      <c r="C534" s="3" t="s">
        <v>3747</v>
      </c>
      <c r="D534" s="3" t="s">
        <v>3804</v>
      </c>
      <c r="E534" s="3" t="s">
        <v>3805</v>
      </c>
      <c r="F534" s="3"/>
      <c r="G534" s="3"/>
      <c r="H534" s="3"/>
      <c r="I534" s="3"/>
      <c r="J534" s="3"/>
      <c r="K534" s="3"/>
      <c r="L534" s="3" t="s">
        <v>73</v>
      </c>
      <c r="M534" s="24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14">
        <f t="shared" si="17"/>
        <v>0</v>
      </c>
    </row>
    <row r="535" spans="1:26" ht="14.25" customHeight="1" x14ac:dyDescent="0.2">
      <c r="A535">
        <v>1194</v>
      </c>
      <c r="B535" s="24"/>
      <c r="C535" s="3" t="s">
        <v>3641</v>
      </c>
      <c r="D535" s="3" t="s">
        <v>3649</v>
      </c>
      <c r="E535" s="3" t="s">
        <v>3650</v>
      </c>
      <c r="F535" s="3"/>
      <c r="G535" s="3"/>
      <c r="H535" s="3"/>
      <c r="I535" s="3"/>
      <c r="J535" s="3"/>
      <c r="K535" s="3"/>
      <c r="L535" s="3" t="s">
        <v>50</v>
      </c>
      <c r="M535" s="24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14">
        <f t="shared" si="17"/>
        <v>0</v>
      </c>
    </row>
    <row r="536" spans="1:26" ht="14.25" customHeight="1" x14ac:dyDescent="0.2">
      <c r="A536">
        <v>1374</v>
      </c>
      <c r="B536" s="24" t="s">
        <v>4069</v>
      </c>
      <c r="C536" s="3" t="s">
        <v>4007</v>
      </c>
      <c r="D536" s="3" t="s">
        <v>4070</v>
      </c>
      <c r="E536" s="3" t="s">
        <v>4071</v>
      </c>
      <c r="F536" s="24"/>
      <c r="G536" s="24"/>
      <c r="H536" s="24"/>
      <c r="I536" s="3"/>
      <c r="J536" s="3"/>
      <c r="K536" s="3" t="s">
        <v>138</v>
      </c>
      <c r="L536" s="3" t="s">
        <v>57</v>
      </c>
      <c r="M536" s="25" t="s">
        <v>99</v>
      </c>
      <c r="N536" s="24">
        <v>2019</v>
      </c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14" t="str">
        <f t="shared" si="17"/>
        <v>Myrmica</v>
      </c>
    </row>
    <row r="537" spans="1:26" ht="14.25" customHeight="1" x14ac:dyDescent="0.2">
      <c r="A537">
        <v>24</v>
      </c>
      <c r="B537" s="24" t="s">
        <v>171</v>
      </c>
      <c r="C537" s="3">
        <v>527182</v>
      </c>
      <c r="D537" s="3" t="s">
        <v>172</v>
      </c>
      <c r="E537" s="3" t="s">
        <v>173</v>
      </c>
      <c r="F537" s="24" t="s">
        <v>48</v>
      </c>
      <c r="G537" s="24"/>
      <c r="H537" s="24"/>
      <c r="I537" s="3"/>
      <c r="J537" s="3"/>
      <c r="K537" s="3" t="s">
        <v>138</v>
      </c>
      <c r="L537" s="43" t="s">
        <v>61</v>
      </c>
      <c r="M537" s="25" t="s">
        <v>139</v>
      </c>
      <c r="N537" s="24">
        <v>2019</v>
      </c>
      <c r="O537" s="3"/>
      <c r="P537" s="3"/>
      <c r="Q537" s="3" t="s">
        <v>176</v>
      </c>
      <c r="R537" s="3"/>
      <c r="S537" s="3"/>
      <c r="T537" s="3"/>
      <c r="U537" s="3"/>
      <c r="V537" s="3"/>
      <c r="W537" s="3"/>
      <c r="X537" s="3"/>
      <c r="Y537" s="3"/>
      <c r="Z537" s="14" t="str">
        <f t="shared" si="17"/>
        <v>Formica</v>
      </c>
    </row>
    <row r="538" spans="1:26" ht="14.25" customHeight="1" x14ac:dyDescent="0.2">
      <c r="A538">
        <v>978</v>
      </c>
      <c r="B538" s="4" t="s">
        <v>3161</v>
      </c>
      <c r="C538" s="3" t="s">
        <v>3153</v>
      </c>
      <c r="D538" s="3" t="s">
        <v>3159</v>
      </c>
      <c r="E538" s="3" t="s">
        <v>3162</v>
      </c>
      <c r="F538" s="24" t="s">
        <v>48</v>
      </c>
      <c r="G538" s="24"/>
      <c r="H538" s="24"/>
      <c r="I538" s="24"/>
      <c r="J538" s="24"/>
      <c r="K538" s="24" t="s">
        <v>49</v>
      </c>
      <c r="L538" s="3" t="s">
        <v>50</v>
      </c>
      <c r="M538" s="25" t="s">
        <v>51</v>
      </c>
      <c r="N538" s="24"/>
      <c r="O538" s="3"/>
      <c r="P538" s="24"/>
      <c r="Q538" s="3"/>
      <c r="R538" s="3"/>
      <c r="S538" s="3"/>
      <c r="T538" s="3"/>
      <c r="U538" s="3"/>
      <c r="V538" s="3"/>
      <c r="W538" s="3"/>
      <c r="X538" s="3"/>
      <c r="Y538" s="3"/>
      <c r="Z538" s="14" t="str">
        <f t="shared" si="17"/>
        <v>Lasius</v>
      </c>
    </row>
    <row r="539" spans="1:26" ht="14.25" customHeight="1" x14ac:dyDescent="0.2">
      <c r="A539">
        <v>979</v>
      </c>
      <c r="B539" s="24" t="s">
        <v>3163</v>
      </c>
      <c r="C539" s="3" t="s">
        <v>3153</v>
      </c>
      <c r="D539" s="3" t="s">
        <v>3159</v>
      </c>
      <c r="E539" s="3" t="s">
        <v>3164</v>
      </c>
      <c r="F539" s="24" t="s">
        <v>48</v>
      </c>
      <c r="G539" s="24"/>
      <c r="H539" s="24"/>
      <c r="I539" s="3"/>
      <c r="J539" s="3"/>
      <c r="K539" s="3" t="s">
        <v>49</v>
      </c>
      <c r="L539" s="3" t="s">
        <v>50</v>
      </c>
      <c r="M539" s="25" t="s">
        <v>51</v>
      </c>
      <c r="N539" s="24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14" t="str">
        <f t="shared" si="17"/>
        <v>Lasius</v>
      </c>
    </row>
    <row r="540" spans="1:26" ht="14.25" customHeight="1" x14ac:dyDescent="0.2">
      <c r="A540">
        <v>988</v>
      </c>
      <c r="B540" s="4" t="s">
        <v>3183</v>
      </c>
      <c r="C540" s="3" t="s">
        <v>3153</v>
      </c>
      <c r="D540" s="3" t="s">
        <v>3184</v>
      </c>
      <c r="E540" s="3" t="s">
        <v>3185</v>
      </c>
      <c r="F540" s="3"/>
      <c r="G540" s="3"/>
      <c r="H540" s="3"/>
      <c r="I540" s="3"/>
      <c r="J540" s="3"/>
      <c r="K540" s="3" t="s">
        <v>138</v>
      </c>
      <c r="L540" s="24" t="s">
        <v>50</v>
      </c>
      <c r="M540" s="25" t="s">
        <v>296</v>
      </c>
      <c r="N540" s="3" t="s">
        <v>140</v>
      </c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14" t="str">
        <f t="shared" si="17"/>
        <v>Lasius</v>
      </c>
    </row>
    <row r="541" spans="1:26" ht="14.25" customHeight="1" x14ac:dyDescent="0.2">
      <c r="A541">
        <v>432</v>
      </c>
      <c r="B541" s="24" t="s">
        <v>1278</v>
      </c>
      <c r="C541" s="3" t="s">
        <v>1251</v>
      </c>
      <c r="D541" s="3" t="s">
        <v>1276</v>
      </c>
      <c r="E541" s="3" t="s">
        <v>1279</v>
      </c>
      <c r="F541" s="24"/>
      <c r="G541" s="24"/>
      <c r="H541" s="24"/>
      <c r="I541" s="24"/>
      <c r="J541" s="24"/>
      <c r="K541" s="24"/>
      <c r="L541" s="3" t="s">
        <v>60</v>
      </c>
      <c r="M541" s="24"/>
      <c r="N541" s="3"/>
      <c r="O541" s="3"/>
      <c r="P541" s="24"/>
      <c r="Q541" s="3"/>
      <c r="R541" s="3"/>
      <c r="S541" s="3"/>
      <c r="T541" s="3"/>
      <c r="U541" s="3"/>
      <c r="V541" s="3"/>
      <c r="W541" s="3"/>
      <c r="X541" s="3"/>
      <c r="Y541" s="3"/>
      <c r="Z541" s="14">
        <f t="shared" si="17"/>
        <v>0</v>
      </c>
    </row>
    <row r="542" spans="1:26" ht="14.25" customHeight="1" x14ac:dyDescent="0.2">
      <c r="A542">
        <v>1077</v>
      </c>
      <c r="B542" s="4" t="s">
        <v>3404</v>
      </c>
      <c r="C542" s="3" t="s">
        <v>3391</v>
      </c>
      <c r="D542" s="3" t="s">
        <v>3405</v>
      </c>
      <c r="E542" s="3" t="s">
        <v>3406</v>
      </c>
      <c r="F542" s="15">
        <v>8</v>
      </c>
      <c r="G542" s="15"/>
      <c r="H542" s="15"/>
      <c r="I542" s="15"/>
      <c r="J542" s="15"/>
      <c r="K542" s="15" t="s">
        <v>129</v>
      </c>
      <c r="L542" s="3" t="s">
        <v>57</v>
      </c>
      <c r="M542" s="48" t="s">
        <v>117</v>
      </c>
      <c r="N542" s="23">
        <v>2019</v>
      </c>
      <c r="O542" s="3"/>
      <c r="P542" s="14"/>
      <c r="Q542" s="3"/>
      <c r="R542" s="3"/>
      <c r="S542" s="3"/>
      <c r="T542" s="3"/>
      <c r="U542" s="3"/>
      <c r="V542" s="3"/>
      <c r="W542" s="3"/>
      <c r="X542" s="3"/>
      <c r="Y542" s="3"/>
      <c r="Z542" s="14" t="str">
        <f t="shared" si="17"/>
        <v>Myrmica</v>
      </c>
    </row>
    <row r="543" spans="1:26" ht="14.25" customHeight="1" x14ac:dyDescent="0.2">
      <c r="A543">
        <v>1270</v>
      </c>
      <c r="B543" s="4" t="s">
        <v>3814</v>
      </c>
      <c r="C543" s="3" t="s">
        <v>3815</v>
      </c>
      <c r="D543" s="3" t="s">
        <v>3816</v>
      </c>
      <c r="E543" s="3" t="s">
        <v>3817</v>
      </c>
      <c r="F543" s="3" t="s">
        <v>48</v>
      </c>
      <c r="G543" s="3"/>
      <c r="H543" s="3"/>
      <c r="I543" s="3"/>
      <c r="J543" s="3"/>
      <c r="K543" s="3"/>
      <c r="L543" s="3" t="s">
        <v>50</v>
      </c>
      <c r="M543" s="24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14">
        <f t="shared" si="17"/>
        <v>0</v>
      </c>
    </row>
    <row r="544" spans="1:26" ht="14.25" customHeight="1" x14ac:dyDescent="0.2">
      <c r="A544">
        <v>1373</v>
      </c>
      <c r="B544" s="24" t="s">
        <v>4066</v>
      </c>
      <c r="C544" s="3" t="s">
        <v>4007</v>
      </c>
      <c r="D544" s="3" t="s">
        <v>4067</v>
      </c>
      <c r="E544" s="3" t="s">
        <v>4068</v>
      </c>
      <c r="F544" s="3"/>
      <c r="G544" s="3"/>
      <c r="H544" s="3"/>
      <c r="I544" s="3"/>
      <c r="J544" s="3"/>
      <c r="K544" s="3" t="s">
        <v>138</v>
      </c>
      <c r="L544" s="43" t="s">
        <v>61</v>
      </c>
      <c r="M544" s="25" t="s">
        <v>139</v>
      </c>
      <c r="N544" s="3">
        <v>2019</v>
      </c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14" t="str">
        <f t="shared" ref="Z544:Z551" si="18">IF(LEFT(M544,4)=LEFT(L544,4),L544,0)</f>
        <v>Formica</v>
      </c>
    </row>
    <row r="545" spans="1:26" ht="14.25" customHeight="1" x14ac:dyDescent="0.2">
      <c r="A545">
        <v>23</v>
      </c>
      <c r="B545" s="4" t="s">
        <v>166</v>
      </c>
      <c r="C545" s="3">
        <v>527182</v>
      </c>
      <c r="D545" s="3" t="s">
        <v>167</v>
      </c>
      <c r="E545" s="3" t="s">
        <v>168</v>
      </c>
      <c r="F545" s="15">
        <v>10</v>
      </c>
      <c r="G545" s="15"/>
      <c r="H545" s="15"/>
      <c r="I545" s="15"/>
      <c r="J545" s="15"/>
      <c r="K545" s="15" t="s">
        <v>129</v>
      </c>
      <c r="L545" s="3" t="s">
        <v>57</v>
      </c>
      <c r="M545" s="48" t="s">
        <v>117</v>
      </c>
      <c r="N545" s="24">
        <v>2019</v>
      </c>
      <c r="O545" s="3"/>
      <c r="P545" s="14"/>
      <c r="Q545" s="3"/>
      <c r="R545" s="3"/>
      <c r="S545" s="3"/>
      <c r="T545" s="3"/>
      <c r="U545" s="3"/>
      <c r="V545" s="3"/>
      <c r="W545" s="3"/>
      <c r="X545" s="3"/>
      <c r="Y545" s="3"/>
      <c r="Z545" s="14" t="str">
        <f t="shared" si="18"/>
        <v>Myrmica</v>
      </c>
    </row>
    <row r="546" spans="1:26" ht="14.25" customHeight="1" x14ac:dyDescent="0.2">
      <c r="A546">
        <v>103</v>
      </c>
      <c r="B546" s="4" t="s">
        <v>479</v>
      </c>
      <c r="C546" s="3" t="s">
        <v>195</v>
      </c>
      <c r="D546" s="3" t="s">
        <v>480</v>
      </c>
      <c r="E546" s="3" t="s">
        <v>481</v>
      </c>
      <c r="F546" s="3"/>
      <c r="G546" s="3"/>
      <c r="H546" s="3"/>
      <c r="I546" s="3"/>
      <c r="J546" s="3"/>
      <c r="K546" s="3" t="s">
        <v>138</v>
      </c>
      <c r="L546" s="3" t="s">
        <v>57</v>
      </c>
      <c r="M546" s="24" t="s">
        <v>99</v>
      </c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14" t="str">
        <f t="shared" si="18"/>
        <v>Myrmica</v>
      </c>
    </row>
    <row r="547" spans="1:26" ht="14.25" customHeight="1" x14ac:dyDescent="0.2">
      <c r="A547">
        <v>1087</v>
      </c>
      <c r="B547" s="24"/>
      <c r="C547" s="3" t="s">
        <v>3418</v>
      </c>
      <c r="D547" s="3" t="s">
        <v>3426</v>
      </c>
      <c r="E547" s="3" t="s">
        <v>3427</v>
      </c>
      <c r="F547" s="3"/>
      <c r="G547" s="3"/>
      <c r="H547" s="3"/>
      <c r="I547" s="3"/>
      <c r="J547" s="3"/>
      <c r="K547" s="3"/>
      <c r="L547" s="24" t="s">
        <v>50</v>
      </c>
      <c r="M547" s="24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14">
        <f t="shared" si="18"/>
        <v>0</v>
      </c>
    </row>
    <row r="548" spans="1:26" ht="14.25" customHeight="1" x14ac:dyDescent="0.2">
      <c r="A548">
        <v>832</v>
      </c>
      <c r="B548" s="4" t="s">
        <v>2793</v>
      </c>
      <c r="C548" s="3" t="s">
        <v>2759</v>
      </c>
      <c r="D548" s="3" t="s">
        <v>2794</v>
      </c>
      <c r="E548" s="3" t="s">
        <v>2795</v>
      </c>
      <c r="F548" s="3"/>
      <c r="G548" s="3"/>
      <c r="H548" s="3"/>
      <c r="I548" s="3"/>
      <c r="J548" s="3"/>
      <c r="K548" s="3"/>
      <c r="L548" s="3" t="s">
        <v>96</v>
      </c>
      <c r="M548" s="24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14">
        <f t="shared" si="18"/>
        <v>0</v>
      </c>
    </row>
    <row r="549" spans="1:26" ht="14.25" customHeight="1" x14ac:dyDescent="0.2">
      <c r="A549">
        <v>128</v>
      </c>
      <c r="B549" s="3" t="s">
        <v>546</v>
      </c>
      <c r="C549" s="3" t="s">
        <v>491</v>
      </c>
      <c r="D549" s="3" t="s">
        <v>544</v>
      </c>
      <c r="E549" s="3" t="s">
        <v>547</v>
      </c>
      <c r="F549" s="25">
        <v>12</v>
      </c>
      <c r="G549" s="25"/>
      <c r="H549" s="25"/>
      <c r="I549" s="3"/>
      <c r="J549" s="3"/>
      <c r="K549" s="3" t="s">
        <v>49</v>
      </c>
      <c r="L549" s="3" t="s">
        <v>41</v>
      </c>
      <c r="M549" s="48" t="s">
        <v>403</v>
      </c>
      <c r="N549" s="25">
        <v>2019</v>
      </c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14" t="str">
        <f t="shared" si="18"/>
        <v>Temnothorax</v>
      </c>
    </row>
    <row r="550" spans="1:26" ht="14.25" customHeight="1" x14ac:dyDescent="0.2">
      <c r="A550">
        <v>543</v>
      </c>
      <c r="B550" s="24" t="s">
        <v>1554</v>
      </c>
      <c r="C550" s="3" t="s">
        <v>1555</v>
      </c>
      <c r="D550" s="3" t="s">
        <v>1556</v>
      </c>
      <c r="E550" s="3" t="s">
        <v>1557</v>
      </c>
      <c r="F550" s="3"/>
      <c r="G550" s="3"/>
      <c r="H550" s="24"/>
      <c r="I550" s="3"/>
      <c r="J550" s="3"/>
      <c r="K550" s="3" t="s">
        <v>138</v>
      </c>
      <c r="L550" s="3" t="s">
        <v>50</v>
      </c>
      <c r="M550" s="25" t="s">
        <v>296</v>
      </c>
      <c r="N550" s="3" t="s">
        <v>140</v>
      </c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14" t="str">
        <f t="shared" si="18"/>
        <v>Lasius</v>
      </c>
    </row>
    <row r="551" spans="1:26" ht="14.25" customHeight="1" x14ac:dyDescent="0.2">
      <c r="A551">
        <v>1225</v>
      </c>
      <c r="B551" s="3"/>
      <c r="C551" s="3" t="s">
        <v>3687</v>
      </c>
      <c r="D551" s="3" t="s">
        <v>3696</v>
      </c>
      <c r="E551" s="3" t="s">
        <v>3698</v>
      </c>
      <c r="F551" s="24"/>
      <c r="G551" s="24"/>
      <c r="H551" s="24"/>
      <c r="I551" s="3"/>
      <c r="J551" s="3"/>
      <c r="K551" s="3" t="s">
        <v>138</v>
      </c>
      <c r="L551" s="3" t="s">
        <v>61</v>
      </c>
      <c r="M551" s="24" t="s">
        <v>139</v>
      </c>
      <c r="N551" s="24" t="s">
        <v>140</v>
      </c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14" t="str">
        <f t="shared" si="18"/>
        <v>Formica</v>
      </c>
    </row>
    <row r="552" spans="1:26" ht="14.25" customHeight="1" x14ac:dyDescent="0.2">
      <c r="A552">
        <v>379</v>
      </c>
      <c r="B552" s="3" t="s">
        <v>1151</v>
      </c>
      <c r="C552" s="3" t="s">
        <v>1083</v>
      </c>
      <c r="D552" s="3" t="s">
        <v>1149</v>
      </c>
      <c r="E552" s="3" t="s">
        <v>10</v>
      </c>
      <c r="F552" s="3"/>
      <c r="G552" s="3"/>
      <c r="H552" s="3"/>
      <c r="I552" s="3"/>
      <c r="J552" s="3"/>
      <c r="K552" s="3"/>
      <c r="L552" s="3" t="s">
        <v>96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14">
        <f>IF(LEFT(Q552,4)=LEFT(L552,4),L552,0)</f>
        <v>0</v>
      </c>
    </row>
    <row r="553" spans="1:26" ht="14.25" customHeight="1" x14ac:dyDescent="0.2">
      <c r="A553">
        <v>466</v>
      </c>
      <c r="B553" s="3" t="s">
        <v>1366</v>
      </c>
      <c r="C553" s="3" t="s">
        <v>1314</v>
      </c>
      <c r="D553" s="3" t="s">
        <v>1364</v>
      </c>
      <c r="E553" s="3" t="s">
        <v>1367</v>
      </c>
      <c r="F553" s="3"/>
      <c r="G553" s="3"/>
      <c r="H553" s="3"/>
      <c r="I553" s="3"/>
      <c r="J553" s="3"/>
      <c r="K553" s="3" t="s">
        <v>49</v>
      </c>
      <c r="L553" s="3" t="s">
        <v>50</v>
      </c>
      <c r="M553" s="24" t="s">
        <v>51</v>
      </c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14" t="str">
        <f t="shared" ref="Z553:Z584" si="19">IF(LEFT(M553,4)=LEFT(L553,4),L553,0)</f>
        <v>Lasius</v>
      </c>
    </row>
    <row r="554" spans="1:26" ht="14.25" customHeight="1" x14ac:dyDescent="0.2">
      <c r="A554">
        <v>469</v>
      </c>
      <c r="B554" s="24" t="s">
        <v>1373</v>
      </c>
      <c r="C554" s="3" t="s">
        <v>1314</v>
      </c>
      <c r="D554" s="3" t="s">
        <v>1371</v>
      </c>
      <c r="E554" s="3" t="s">
        <v>1374</v>
      </c>
      <c r="F554" s="3" t="s">
        <v>678</v>
      </c>
      <c r="G554" s="3"/>
      <c r="H554" s="25"/>
      <c r="I554" s="3"/>
      <c r="J554" s="3"/>
      <c r="K554" s="3" t="s">
        <v>129</v>
      </c>
      <c r="L554" s="3" t="s">
        <v>57</v>
      </c>
      <c r="M554" s="41" t="s">
        <v>107</v>
      </c>
      <c r="N554" s="3" t="s">
        <v>295</v>
      </c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14" t="str">
        <f t="shared" si="19"/>
        <v>Myrmica</v>
      </c>
    </row>
    <row r="555" spans="1:26" ht="14.25" customHeight="1" x14ac:dyDescent="0.2">
      <c r="A555">
        <v>135</v>
      </c>
      <c r="B555" s="24" t="s">
        <v>562</v>
      </c>
      <c r="C555" s="3" t="s">
        <v>491</v>
      </c>
      <c r="D555" s="3" t="s">
        <v>563</v>
      </c>
      <c r="E555" s="3" t="s">
        <v>11</v>
      </c>
      <c r="F555" s="25">
        <v>9</v>
      </c>
      <c r="G555" s="25">
        <v>7</v>
      </c>
      <c r="H555" s="25">
        <v>6</v>
      </c>
      <c r="I555" s="3"/>
      <c r="J555" s="3"/>
      <c r="K555" s="3" t="s">
        <v>49</v>
      </c>
      <c r="L555" s="3" t="s">
        <v>41</v>
      </c>
      <c r="M555" s="25" t="s">
        <v>407</v>
      </c>
      <c r="N555" s="25">
        <v>2019</v>
      </c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14" t="str">
        <f t="shared" si="19"/>
        <v>Temnothorax</v>
      </c>
    </row>
    <row r="556" spans="1:26" ht="14.25" customHeight="1" x14ac:dyDescent="0.2">
      <c r="A556">
        <v>396</v>
      </c>
      <c r="B556" s="24" t="s">
        <v>1187</v>
      </c>
      <c r="C556" s="3" t="s">
        <v>1083</v>
      </c>
      <c r="D556" s="3" t="s">
        <v>1188</v>
      </c>
      <c r="E556" s="3" t="s">
        <v>1189</v>
      </c>
      <c r="F556" s="3"/>
      <c r="G556" s="3"/>
      <c r="H556" s="3"/>
      <c r="I556" s="3"/>
      <c r="J556" s="3"/>
      <c r="K556" s="3" t="s">
        <v>138</v>
      </c>
      <c r="L556" s="24" t="s">
        <v>57</v>
      </c>
      <c r="M556" s="24" t="s">
        <v>99</v>
      </c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14" t="str">
        <f t="shared" si="19"/>
        <v>Myrmica</v>
      </c>
    </row>
    <row r="557" spans="1:26" ht="14.25" customHeight="1" x14ac:dyDescent="0.2">
      <c r="A557">
        <v>1226</v>
      </c>
      <c r="B557" s="3"/>
      <c r="C557" s="3" t="s">
        <v>3687</v>
      </c>
      <c r="D557" s="3" t="s">
        <v>3696</v>
      </c>
      <c r="E557" s="3" t="s">
        <v>3699</v>
      </c>
      <c r="F557" s="3"/>
      <c r="G557" s="3"/>
      <c r="H557" s="3"/>
      <c r="I557" s="3"/>
      <c r="J557" s="3"/>
      <c r="K557" s="3" t="s">
        <v>138</v>
      </c>
      <c r="L557" s="3" t="s">
        <v>61</v>
      </c>
      <c r="M557" s="24" t="s">
        <v>139</v>
      </c>
      <c r="N557" s="3" t="s">
        <v>140</v>
      </c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14" t="str">
        <f t="shared" si="19"/>
        <v>Formica</v>
      </c>
    </row>
    <row r="558" spans="1:26" ht="14.25" customHeight="1" x14ac:dyDescent="0.2">
      <c r="A558">
        <v>620</v>
      </c>
      <c r="B558" s="24" t="s">
        <v>1723</v>
      </c>
      <c r="C558" s="3" t="s">
        <v>1694</v>
      </c>
      <c r="D558" s="3" t="s">
        <v>1721</v>
      </c>
      <c r="E558" s="3" t="s">
        <v>1724</v>
      </c>
      <c r="F558" s="3"/>
      <c r="G558" s="3"/>
      <c r="H558" s="3"/>
      <c r="I558" s="3"/>
      <c r="J558" s="3"/>
      <c r="K558" s="3" t="s">
        <v>49</v>
      </c>
      <c r="L558" s="3" t="s">
        <v>50</v>
      </c>
      <c r="M558" s="24" t="s">
        <v>51</v>
      </c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14" t="str">
        <f t="shared" si="19"/>
        <v>Lasius</v>
      </c>
    </row>
    <row r="559" spans="1:26" ht="14.25" customHeight="1" x14ac:dyDescent="0.2">
      <c r="A559">
        <v>73</v>
      </c>
      <c r="B559" s="4" t="s">
        <v>394</v>
      </c>
      <c r="C559" s="3" t="s">
        <v>195</v>
      </c>
      <c r="D559" s="3" t="s">
        <v>373</v>
      </c>
      <c r="E559" s="3" t="s">
        <v>396</v>
      </c>
      <c r="F559" s="3"/>
      <c r="G559" s="3"/>
      <c r="H559" s="3"/>
      <c r="I559" s="3"/>
      <c r="J559" s="3"/>
      <c r="K559" s="3"/>
      <c r="L559" s="3" t="s">
        <v>60</v>
      </c>
      <c r="M559" s="24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14">
        <f t="shared" si="19"/>
        <v>0</v>
      </c>
    </row>
    <row r="560" spans="1:26" ht="14.25" customHeight="1" x14ac:dyDescent="0.2">
      <c r="A560">
        <v>1375</v>
      </c>
      <c r="B560" s="3" t="s">
        <v>4072</v>
      </c>
      <c r="C560" s="3" t="s">
        <v>4007</v>
      </c>
      <c r="D560" s="3" t="s">
        <v>4070</v>
      </c>
      <c r="E560" s="3" t="s">
        <v>4073</v>
      </c>
      <c r="F560" s="3"/>
      <c r="G560" s="3"/>
      <c r="H560" s="3"/>
      <c r="I560" s="3"/>
      <c r="J560" s="3"/>
      <c r="K560" s="3" t="s">
        <v>138</v>
      </c>
      <c r="L560" s="43" t="s">
        <v>61</v>
      </c>
      <c r="M560" s="13" t="s">
        <v>182</v>
      </c>
      <c r="N560" s="3">
        <v>2019</v>
      </c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14" t="str">
        <f t="shared" si="19"/>
        <v>Formica</v>
      </c>
    </row>
    <row r="561" spans="1:26" ht="14.25" customHeight="1" x14ac:dyDescent="0.2">
      <c r="A561">
        <v>590</v>
      </c>
      <c r="B561" s="3"/>
      <c r="C561" s="3" t="s">
        <v>1659</v>
      </c>
      <c r="D561" s="3" t="s">
        <v>1663</v>
      </c>
      <c r="E561" s="3" t="s">
        <v>1665</v>
      </c>
      <c r="F561" s="3"/>
      <c r="G561" s="3"/>
      <c r="H561" s="3"/>
      <c r="I561" s="3"/>
      <c r="J561" s="3"/>
      <c r="K561" s="3" t="s">
        <v>49</v>
      </c>
      <c r="L561" s="3" t="s">
        <v>50</v>
      </c>
      <c r="M561" s="24" t="s">
        <v>51</v>
      </c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14" t="str">
        <f t="shared" si="19"/>
        <v>Lasius</v>
      </c>
    </row>
    <row r="562" spans="1:26" ht="14.25" customHeight="1" x14ac:dyDescent="0.2">
      <c r="A562">
        <v>500</v>
      </c>
      <c r="B562" s="24" t="s">
        <v>1445</v>
      </c>
      <c r="C562" s="3" t="s">
        <v>1425</v>
      </c>
      <c r="D562" s="3" t="s">
        <v>1437</v>
      </c>
      <c r="E562" s="3" t="s">
        <v>1446</v>
      </c>
      <c r="F562" s="3">
        <v>10</v>
      </c>
      <c r="G562" s="3"/>
      <c r="H562" s="3"/>
      <c r="I562" s="3"/>
      <c r="J562" s="3"/>
      <c r="K562" s="3"/>
      <c r="L562" s="3" t="s"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14">
        <f t="shared" si="19"/>
        <v>0</v>
      </c>
    </row>
    <row r="563" spans="1:26" ht="14.25" customHeight="1" x14ac:dyDescent="0.2">
      <c r="A563">
        <v>621</v>
      </c>
      <c r="B563" s="3" t="s">
        <v>1725</v>
      </c>
      <c r="C563" s="3" t="s">
        <v>1694</v>
      </c>
      <c r="D563" s="3" t="s">
        <v>1721</v>
      </c>
      <c r="E563" s="3" t="s">
        <v>1726</v>
      </c>
      <c r="F563" s="24"/>
      <c r="G563" s="24"/>
      <c r="H563" s="24"/>
      <c r="I563" s="24"/>
      <c r="J563" s="24"/>
      <c r="K563" s="23"/>
      <c r="L563" s="3" t="s">
        <v>50</v>
      </c>
      <c r="M563" s="24"/>
      <c r="N563" s="24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14">
        <f t="shared" si="19"/>
        <v>0</v>
      </c>
    </row>
    <row r="564" spans="1:26" ht="14.25" customHeight="1" x14ac:dyDescent="0.2">
      <c r="A564">
        <v>1051</v>
      </c>
      <c r="B564" s="24" t="s">
        <v>3337</v>
      </c>
      <c r="C564" s="3" t="s">
        <v>3253</v>
      </c>
      <c r="D564" s="3" t="s">
        <v>3338</v>
      </c>
      <c r="E564" s="24" t="s">
        <v>3339</v>
      </c>
      <c r="F564" s="3"/>
      <c r="G564" s="3"/>
      <c r="H564" s="3"/>
      <c r="I564" s="3"/>
      <c r="J564" s="3"/>
      <c r="K564" s="3" t="s">
        <v>138</v>
      </c>
      <c r="L564" s="3" t="s">
        <v>57</v>
      </c>
      <c r="M564" s="25" t="s">
        <v>121</v>
      </c>
      <c r="N564" s="3">
        <v>2019</v>
      </c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14" t="str">
        <f t="shared" si="19"/>
        <v>Myrmica</v>
      </c>
    </row>
    <row r="565" spans="1:26" ht="14.25" customHeight="1" x14ac:dyDescent="0.2">
      <c r="A565">
        <v>975</v>
      </c>
      <c r="B565" s="24" t="s">
        <v>3152</v>
      </c>
      <c r="C565" s="3" t="s">
        <v>3153</v>
      </c>
      <c r="D565" s="3" t="s">
        <v>3154</v>
      </c>
      <c r="E565" s="3" t="s">
        <v>3155</v>
      </c>
      <c r="F565" s="3"/>
      <c r="G565" s="3"/>
      <c r="H565" s="3"/>
      <c r="I565" s="3"/>
      <c r="J565" s="3"/>
      <c r="K565" s="3" t="s">
        <v>138</v>
      </c>
      <c r="L565" s="3" t="s">
        <v>50</v>
      </c>
      <c r="M565" s="25" t="s">
        <v>296</v>
      </c>
      <c r="N565" s="3" t="s">
        <v>140</v>
      </c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14" t="str">
        <f t="shared" si="19"/>
        <v>Lasius</v>
      </c>
    </row>
    <row r="566" spans="1:26" ht="14.25" customHeight="1" x14ac:dyDescent="0.2">
      <c r="A566">
        <v>622</v>
      </c>
      <c r="B566" s="4" t="s">
        <v>1727</v>
      </c>
      <c r="C566" s="3" t="s">
        <v>1694</v>
      </c>
      <c r="D566" s="3" t="s">
        <v>1721</v>
      </c>
      <c r="E566" s="3" t="s">
        <v>1728</v>
      </c>
      <c r="F566" s="3"/>
      <c r="G566" s="3"/>
      <c r="H566" s="3"/>
      <c r="I566" s="3"/>
      <c r="J566" s="3"/>
      <c r="K566" s="3"/>
      <c r="L566" s="3" t="s"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14">
        <f t="shared" si="19"/>
        <v>0</v>
      </c>
    </row>
    <row r="567" spans="1:26" ht="14.25" customHeight="1" x14ac:dyDescent="0.2">
      <c r="A567">
        <v>935</v>
      </c>
      <c r="B567" s="24" t="s">
        <v>3042</v>
      </c>
      <c r="C567" s="3" t="s">
        <v>2996</v>
      </c>
      <c r="D567" s="3" t="s">
        <v>3043</v>
      </c>
      <c r="E567" s="3" t="s">
        <v>3044</v>
      </c>
      <c r="F567" s="25">
        <v>5</v>
      </c>
      <c r="G567" s="25"/>
      <c r="H567" s="25"/>
      <c r="I567" s="3"/>
      <c r="J567" s="3"/>
      <c r="K567" s="3" t="s">
        <v>138</v>
      </c>
      <c r="L567" s="24" t="s">
        <v>41</v>
      </c>
      <c r="M567" s="48" t="s">
        <v>403</v>
      </c>
      <c r="N567" s="25">
        <v>2019</v>
      </c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14" t="str">
        <f t="shared" si="19"/>
        <v>Temnothorax</v>
      </c>
    </row>
    <row r="568" spans="1:26" ht="14.25" customHeight="1" x14ac:dyDescent="0.2">
      <c r="A568">
        <v>505</v>
      </c>
      <c r="B568" s="4" t="s">
        <v>1458</v>
      </c>
      <c r="C568" s="3" t="s">
        <v>1425</v>
      </c>
      <c r="D568" s="3" t="s">
        <v>1459</v>
      </c>
      <c r="E568" s="28" t="s">
        <v>1460</v>
      </c>
      <c r="F568" s="3">
        <v>10</v>
      </c>
      <c r="G568" s="3"/>
      <c r="H568" s="3"/>
      <c r="I568" s="3"/>
      <c r="J568" s="3"/>
      <c r="K568" s="3"/>
      <c r="L568" s="3" t="s">
        <v>50</v>
      </c>
      <c r="M568" s="24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14">
        <f t="shared" si="19"/>
        <v>0</v>
      </c>
    </row>
    <row r="569" spans="1:26" ht="14.25" customHeight="1" x14ac:dyDescent="0.2">
      <c r="A569">
        <v>858</v>
      </c>
      <c r="B569" s="24" t="s">
        <v>2853</v>
      </c>
      <c r="C569" s="3" t="s">
        <v>2842</v>
      </c>
      <c r="D569" s="3" t="s">
        <v>2843</v>
      </c>
      <c r="E569" s="3" t="s">
        <v>2854</v>
      </c>
      <c r="F569" s="23"/>
      <c r="G569" s="24"/>
      <c r="H569" s="24"/>
      <c r="I569" s="24"/>
      <c r="J569" s="24"/>
      <c r="K569" s="23"/>
      <c r="L569" s="3" t="s">
        <v>60</v>
      </c>
      <c r="M569" s="24"/>
      <c r="N569" s="2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14">
        <f t="shared" si="19"/>
        <v>0</v>
      </c>
    </row>
    <row r="570" spans="1:26" ht="14.25" customHeight="1" x14ac:dyDescent="0.2">
      <c r="A570">
        <v>1184</v>
      </c>
      <c r="B570" s="24" t="s">
        <v>3628</v>
      </c>
      <c r="C570" s="3" t="s">
        <v>3564</v>
      </c>
      <c r="D570" s="3" t="s">
        <v>3622</v>
      </c>
      <c r="E570" s="3" t="s">
        <v>3629</v>
      </c>
      <c r="F570" s="24">
        <v>10</v>
      </c>
      <c r="G570" s="24"/>
      <c r="H570" s="24"/>
      <c r="I570" s="24"/>
      <c r="J570" s="24"/>
      <c r="K570" s="24" t="s">
        <v>138</v>
      </c>
      <c r="L570" s="3" t="s">
        <v>61</v>
      </c>
      <c r="M570" s="24" t="s">
        <v>3617</v>
      </c>
      <c r="N570" s="3">
        <v>2019</v>
      </c>
      <c r="O570" s="3"/>
      <c r="P570" s="24"/>
      <c r="Q570" s="3"/>
      <c r="R570" s="3"/>
      <c r="S570" s="3"/>
      <c r="T570" s="3"/>
      <c r="U570" s="3"/>
      <c r="V570" s="3"/>
      <c r="W570" s="3"/>
      <c r="X570" s="3"/>
      <c r="Y570" s="3"/>
      <c r="Z570" s="14" t="str">
        <f t="shared" si="19"/>
        <v>Formica</v>
      </c>
    </row>
    <row r="571" spans="1:26" ht="14.25" customHeight="1" x14ac:dyDescent="0.2">
      <c r="A571">
        <v>1284</v>
      </c>
      <c r="B571" s="4" t="s">
        <v>3851</v>
      </c>
      <c r="C571" s="3" t="s">
        <v>3815</v>
      </c>
      <c r="D571" s="3" t="s">
        <v>3849</v>
      </c>
      <c r="E571" s="3" t="s">
        <v>3852</v>
      </c>
      <c r="F571" s="24" t="s">
        <v>48</v>
      </c>
      <c r="G571" s="24"/>
      <c r="H571" s="24"/>
      <c r="I571" s="3"/>
      <c r="J571" s="3"/>
      <c r="K571" s="3" t="s">
        <v>138</v>
      </c>
      <c r="L571" s="43" t="s">
        <v>61</v>
      </c>
      <c r="M571" s="25" t="s">
        <v>227</v>
      </c>
      <c r="N571" s="24">
        <v>2019</v>
      </c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14" t="str">
        <f t="shared" si="19"/>
        <v>Formica</v>
      </c>
    </row>
    <row r="572" spans="1:26" ht="14.25" customHeight="1" x14ac:dyDescent="0.2">
      <c r="A572">
        <v>565</v>
      </c>
      <c r="B572" s="4" t="s">
        <v>1608</v>
      </c>
      <c r="C572" s="3" t="s">
        <v>1555</v>
      </c>
      <c r="D572" s="3" t="s">
        <v>1606</v>
      </c>
      <c r="E572" s="3" t="s">
        <v>1609</v>
      </c>
      <c r="F572" s="24"/>
      <c r="G572" s="24"/>
      <c r="H572" s="24"/>
      <c r="I572" s="24"/>
      <c r="J572" s="24"/>
      <c r="K572" s="24" t="s">
        <v>138</v>
      </c>
      <c r="L572" s="3" t="s">
        <v>50</v>
      </c>
      <c r="M572" s="25" t="s">
        <v>307</v>
      </c>
      <c r="N572" s="24" t="s">
        <v>140</v>
      </c>
      <c r="O572" s="3"/>
      <c r="P572" s="24"/>
      <c r="Q572" s="3"/>
      <c r="R572" s="3"/>
      <c r="S572" s="3"/>
      <c r="T572" s="3"/>
      <c r="U572" s="3"/>
      <c r="V572" s="3"/>
      <c r="W572" s="3"/>
      <c r="X572" s="3"/>
      <c r="Y572" s="3"/>
      <c r="Z572" s="14" t="str">
        <f t="shared" si="19"/>
        <v>Lasius</v>
      </c>
    </row>
    <row r="573" spans="1:26" ht="14.25" customHeight="1" x14ac:dyDescent="0.2">
      <c r="A573">
        <v>11</v>
      </c>
      <c r="B573" s="4" t="s">
        <v>98</v>
      </c>
      <c r="C573" s="3">
        <v>527182</v>
      </c>
      <c r="D573" s="3" t="s">
        <v>54</v>
      </c>
      <c r="E573" s="3" t="s">
        <v>100</v>
      </c>
      <c r="F573" s="3">
        <v>10</v>
      </c>
      <c r="G573" s="3"/>
      <c r="H573" s="3"/>
      <c r="I573" s="3"/>
      <c r="J573" s="3"/>
      <c r="K573" s="3"/>
      <c r="L573" s="24" t="s">
        <v>60</v>
      </c>
      <c r="M573" s="24"/>
      <c r="N573" s="24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14">
        <f t="shared" si="19"/>
        <v>0</v>
      </c>
    </row>
    <row r="574" spans="1:26" ht="14.25" customHeight="1" x14ac:dyDescent="0.2">
      <c r="A574">
        <v>1285</v>
      </c>
      <c r="B574" s="4" t="s">
        <v>3853</v>
      </c>
      <c r="C574" s="3" t="s">
        <v>3815</v>
      </c>
      <c r="D574" s="3" t="s">
        <v>3849</v>
      </c>
      <c r="E574" s="3" t="s">
        <v>3854</v>
      </c>
      <c r="F574" s="15">
        <v>10</v>
      </c>
      <c r="G574" s="15"/>
      <c r="H574" s="15"/>
      <c r="I574" s="15"/>
      <c r="J574" s="15"/>
      <c r="K574" s="15" t="s">
        <v>129</v>
      </c>
      <c r="L574" s="24" t="s">
        <v>57</v>
      </c>
      <c r="M574" s="48" t="s">
        <v>99</v>
      </c>
      <c r="N574" s="3">
        <v>2019</v>
      </c>
      <c r="O574" s="3"/>
      <c r="P574" s="14"/>
      <c r="Q574" s="3"/>
      <c r="R574" s="3"/>
      <c r="S574" s="3"/>
      <c r="T574" s="3"/>
      <c r="U574" s="3"/>
      <c r="V574" s="3"/>
      <c r="W574" s="3"/>
      <c r="X574" s="3"/>
      <c r="Y574" s="3"/>
      <c r="Z574" s="14" t="str">
        <f t="shared" si="19"/>
        <v>Myrmica</v>
      </c>
    </row>
    <row r="575" spans="1:26" ht="14.25" customHeight="1" x14ac:dyDescent="0.2">
      <c r="A575">
        <v>1318</v>
      </c>
      <c r="B575" s="3" t="s">
        <v>3939</v>
      </c>
      <c r="C575" s="3" t="s">
        <v>3916</v>
      </c>
      <c r="D575" s="3" t="s">
        <v>3940</v>
      </c>
      <c r="E575" s="3" t="s">
        <v>3941</v>
      </c>
      <c r="F575" s="3">
        <v>10</v>
      </c>
      <c r="G575" s="3"/>
      <c r="H575" s="3"/>
      <c r="I575" s="3"/>
      <c r="J575" s="3"/>
      <c r="K575" s="3" t="s">
        <v>49</v>
      </c>
      <c r="L575" s="3" t="s">
        <v>50</v>
      </c>
      <c r="M575" s="25" t="s">
        <v>51</v>
      </c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14" t="str">
        <f t="shared" si="19"/>
        <v>Lasius</v>
      </c>
    </row>
    <row r="576" spans="1:26" ht="14.25" customHeight="1" x14ac:dyDescent="0.2">
      <c r="A576">
        <v>1319</v>
      </c>
      <c r="B576" s="4" t="s">
        <v>3942</v>
      </c>
      <c r="C576" s="3" t="s">
        <v>3916</v>
      </c>
      <c r="D576" s="3" t="s">
        <v>3940</v>
      </c>
      <c r="E576" s="3" t="s">
        <v>3943</v>
      </c>
      <c r="F576" s="15">
        <v>8</v>
      </c>
      <c r="G576" s="15"/>
      <c r="H576" s="15"/>
      <c r="I576" s="15"/>
      <c r="J576" s="15"/>
      <c r="K576" s="15" t="s">
        <v>129</v>
      </c>
      <c r="L576" s="3" t="s">
        <v>57</v>
      </c>
      <c r="M576" s="48" t="s">
        <v>117</v>
      </c>
      <c r="N576" s="3">
        <v>2019</v>
      </c>
      <c r="O576" s="3"/>
      <c r="P576" s="14"/>
      <c r="Q576" s="3"/>
      <c r="R576" s="3"/>
      <c r="S576" s="3"/>
      <c r="T576" s="3"/>
      <c r="U576" s="3"/>
      <c r="V576" s="3"/>
      <c r="W576" s="3"/>
      <c r="X576" s="3"/>
      <c r="Y576" s="3"/>
      <c r="Z576" s="14" t="str">
        <f t="shared" si="19"/>
        <v>Myrmica</v>
      </c>
    </row>
    <row r="577" spans="1:26" ht="14.25" customHeight="1" x14ac:dyDescent="0.2">
      <c r="A577">
        <v>1028</v>
      </c>
      <c r="B577" s="24" t="s">
        <v>3282</v>
      </c>
      <c r="C577" s="3" t="s">
        <v>3253</v>
      </c>
      <c r="D577" s="3" t="s">
        <v>3283</v>
      </c>
      <c r="E577" s="3" t="s">
        <v>3284</v>
      </c>
      <c r="F577" s="3"/>
      <c r="G577" s="3"/>
      <c r="H577" s="3"/>
      <c r="I577" s="3"/>
      <c r="J577" s="3"/>
      <c r="K577" s="3" t="s">
        <v>138</v>
      </c>
      <c r="L577" s="43" t="s">
        <v>61</v>
      </c>
      <c r="M577" s="25" t="s">
        <v>162</v>
      </c>
      <c r="N577" s="3">
        <v>2019</v>
      </c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14" t="str">
        <f t="shared" si="19"/>
        <v>Formica</v>
      </c>
    </row>
    <row r="578" spans="1:26" ht="14.25" customHeight="1" x14ac:dyDescent="0.2">
      <c r="A578">
        <v>1403</v>
      </c>
      <c r="B578" s="3" t="s">
        <v>4139</v>
      </c>
      <c r="C578" s="3" t="s">
        <v>4125</v>
      </c>
      <c r="D578" s="3" t="s">
        <v>4132</v>
      </c>
      <c r="E578" s="3" t="s">
        <v>4140</v>
      </c>
      <c r="F578" s="3"/>
      <c r="G578" s="3"/>
      <c r="H578" s="24"/>
      <c r="I578" s="3"/>
      <c r="J578" s="3"/>
      <c r="K578" s="3" t="s">
        <v>138</v>
      </c>
      <c r="L578" s="43" t="s">
        <v>61</v>
      </c>
      <c r="M578" s="25" t="s">
        <v>139</v>
      </c>
      <c r="N578" s="3">
        <v>2019</v>
      </c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14" t="str">
        <f t="shared" si="19"/>
        <v>Formica</v>
      </c>
    </row>
    <row r="579" spans="1:26" ht="14.25" customHeight="1" x14ac:dyDescent="0.2">
      <c r="A579">
        <v>1260</v>
      </c>
      <c r="B579" s="3" t="s">
        <v>3788</v>
      </c>
      <c r="C579" s="3" t="s">
        <v>3747</v>
      </c>
      <c r="D579" s="3" t="s">
        <v>3789</v>
      </c>
      <c r="E579" s="3" t="s">
        <v>3790</v>
      </c>
      <c r="F579" s="3" t="s">
        <v>48</v>
      </c>
      <c r="G579" s="3"/>
      <c r="H579" s="3"/>
      <c r="I579" s="3"/>
      <c r="J579" s="3"/>
      <c r="K579" s="3" t="s">
        <v>129</v>
      </c>
      <c r="L579" s="3" t="s">
        <v>57</v>
      </c>
      <c r="M579" s="41" t="s">
        <v>82</v>
      </c>
      <c r="N579" s="3" t="s">
        <v>295</v>
      </c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14" t="str">
        <f t="shared" si="19"/>
        <v>Myrmica</v>
      </c>
    </row>
    <row r="580" spans="1:26" ht="14.25" customHeight="1" x14ac:dyDescent="0.2">
      <c r="A580">
        <v>412</v>
      </c>
      <c r="B580" s="24" t="s">
        <v>1232</v>
      </c>
      <c r="C580" s="3" t="s">
        <v>1200</v>
      </c>
      <c r="D580" s="3" t="s">
        <v>1230</v>
      </c>
      <c r="E580" s="3" t="s">
        <v>1233</v>
      </c>
      <c r="F580" s="3" t="s">
        <v>802</v>
      </c>
      <c r="G580" s="3"/>
      <c r="H580" s="25"/>
      <c r="I580" s="3"/>
      <c r="J580" s="3"/>
      <c r="K580" s="3" t="s">
        <v>129</v>
      </c>
      <c r="L580" s="3" t="s">
        <v>57</v>
      </c>
      <c r="M580" s="41" t="s">
        <v>107</v>
      </c>
      <c r="N580" s="3" t="s">
        <v>295</v>
      </c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14" t="str">
        <f t="shared" si="19"/>
        <v>Myrmica</v>
      </c>
    </row>
    <row r="581" spans="1:26" ht="14.25" customHeight="1" x14ac:dyDescent="0.2">
      <c r="A581">
        <v>423</v>
      </c>
      <c r="B581" s="4" t="s">
        <v>1258</v>
      </c>
      <c r="C581" s="3" t="s">
        <v>1251</v>
      </c>
      <c r="D581" s="3" t="s">
        <v>1252</v>
      </c>
      <c r="E581" s="3" t="s">
        <v>1259</v>
      </c>
      <c r="F581" s="3"/>
      <c r="G581" s="3"/>
      <c r="H581" s="24"/>
      <c r="I581" s="3"/>
      <c r="J581" s="3"/>
      <c r="K581" s="3"/>
      <c r="L581" s="3" t="s">
        <v>60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14">
        <f t="shared" si="19"/>
        <v>0</v>
      </c>
    </row>
    <row r="582" spans="1:26" ht="14.25" customHeight="1" x14ac:dyDescent="0.2">
      <c r="A582">
        <v>713</v>
      </c>
      <c r="B582" s="3" t="s">
        <v>2374</v>
      </c>
      <c r="C582" s="3" t="s">
        <v>2161</v>
      </c>
      <c r="D582" s="3" t="s">
        <v>2330</v>
      </c>
      <c r="E582" s="3" t="s">
        <v>2377</v>
      </c>
      <c r="F582" s="3" t="s">
        <v>678</v>
      </c>
      <c r="G582" s="3"/>
      <c r="H582" s="25"/>
      <c r="I582" s="3"/>
      <c r="J582" s="3"/>
      <c r="K582" s="3" t="s">
        <v>129</v>
      </c>
      <c r="L582" s="3" t="s">
        <v>57</v>
      </c>
      <c r="M582" s="41" t="s">
        <v>117</v>
      </c>
      <c r="N582" s="3" t="s">
        <v>295</v>
      </c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14" t="str">
        <f t="shared" si="19"/>
        <v>Myrmica</v>
      </c>
    </row>
    <row r="583" spans="1:26" ht="14.25" customHeight="1" x14ac:dyDescent="0.2">
      <c r="A583">
        <v>265</v>
      </c>
      <c r="B583" s="24" t="s">
        <v>887</v>
      </c>
      <c r="C583" s="3" t="s">
        <v>839</v>
      </c>
      <c r="D583" s="3" t="s">
        <v>885</v>
      </c>
      <c r="E583" s="3" t="s">
        <v>888</v>
      </c>
      <c r="F583" s="3"/>
      <c r="G583" s="3"/>
      <c r="H583" s="3"/>
      <c r="I583" s="3"/>
      <c r="J583" s="3"/>
      <c r="K583" s="3"/>
      <c r="L583" s="3" t="s">
        <v>50</v>
      </c>
      <c r="M583" s="24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14">
        <f t="shared" si="19"/>
        <v>0</v>
      </c>
    </row>
    <row r="584" spans="1:26" ht="14.25" customHeight="1" x14ac:dyDescent="0.2">
      <c r="A584">
        <v>266</v>
      </c>
      <c r="B584" s="24" t="s">
        <v>889</v>
      </c>
      <c r="C584" s="3" t="s">
        <v>839</v>
      </c>
      <c r="D584" s="3" t="s">
        <v>885</v>
      </c>
      <c r="E584" s="3" t="s">
        <v>890</v>
      </c>
      <c r="F584" s="3"/>
      <c r="G584" s="3"/>
      <c r="H584" s="3"/>
      <c r="I584" s="3"/>
      <c r="J584" s="3"/>
      <c r="K584" s="3" t="s">
        <v>49</v>
      </c>
      <c r="L584" s="3" t="s">
        <v>50</v>
      </c>
      <c r="M584" s="3" t="s">
        <v>51</v>
      </c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14" t="str">
        <f t="shared" si="19"/>
        <v>Lasius</v>
      </c>
    </row>
    <row r="585" spans="1:26" ht="14.25" customHeight="1" x14ac:dyDescent="0.2">
      <c r="A585">
        <v>456</v>
      </c>
      <c r="B585" s="3" t="s">
        <v>1340</v>
      </c>
      <c r="C585" s="3" t="s">
        <v>1314</v>
      </c>
      <c r="D585" s="3" t="s">
        <v>1341</v>
      </c>
      <c r="E585" s="3" t="s">
        <v>1342</v>
      </c>
      <c r="F585" s="3" t="s">
        <v>48</v>
      </c>
      <c r="G585" s="3"/>
      <c r="H585" s="25"/>
      <c r="I585" s="3"/>
      <c r="J585" s="3"/>
      <c r="K585" s="3" t="s">
        <v>129</v>
      </c>
      <c r="L585" s="3" t="s">
        <v>57</v>
      </c>
      <c r="M585" s="3" t="s">
        <v>1343</v>
      </c>
      <c r="N585" s="3" t="s">
        <v>295</v>
      </c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14" t="str">
        <f t="shared" ref="Z585:Z616" si="20">IF(LEFT(M585,4)=LEFT(L585,4),L585,0)</f>
        <v>Myrmica</v>
      </c>
    </row>
    <row r="586" spans="1:26" ht="14.25" customHeight="1" x14ac:dyDescent="0.2">
      <c r="A586">
        <v>260</v>
      </c>
      <c r="B586" s="3" t="s">
        <v>874</v>
      </c>
      <c r="C586" s="3" t="s">
        <v>839</v>
      </c>
      <c r="D586" s="3" t="s">
        <v>872</v>
      </c>
      <c r="E586" s="3" t="s">
        <v>875</v>
      </c>
      <c r="F586" s="3" t="s">
        <v>827</v>
      </c>
      <c r="G586" s="3"/>
      <c r="H586" s="3"/>
      <c r="I586" s="3"/>
      <c r="J586" s="3"/>
      <c r="K586" s="3" t="s">
        <v>129</v>
      </c>
      <c r="L586" s="3" t="s">
        <v>57</v>
      </c>
      <c r="M586" s="41" t="s">
        <v>117</v>
      </c>
      <c r="N586" s="3" t="s">
        <v>295</v>
      </c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14" t="str">
        <f t="shared" si="20"/>
        <v>Myrmica</v>
      </c>
    </row>
    <row r="587" spans="1:26" ht="14.25" customHeight="1" x14ac:dyDescent="0.2">
      <c r="A587">
        <v>752</v>
      </c>
      <c r="B587" s="3" t="s">
        <v>2615</v>
      </c>
      <c r="C587" s="3" t="s">
        <v>2161</v>
      </c>
      <c r="D587" s="3" t="s">
        <v>2616</v>
      </c>
      <c r="E587" s="3" t="s">
        <v>2617</v>
      </c>
      <c r="F587" s="3"/>
      <c r="G587" s="3"/>
      <c r="H587" s="3"/>
      <c r="I587" s="3"/>
      <c r="J587" s="3"/>
      <c r="K587" s="3"/>
      <c r="L587" s="3" t="s">
        <v>73</v>
      </c>
      <c r="M587" s="24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14">
        <f t="shared" si="20"/>
        <v>0</v>
      </c>
    </row>
    <row r="588" spans="1:26" ht="14.25" customHeight="1" x14ac:dyDescent="0.2">
      <c r="A588">
        <v>1271</v>
      </c>
      <c r="B588" s="3" t="s">
        <v>3818</v>
      </c>
      <c r="C588" s="3" t="s">
        <v>3815</v>
      </c>
      <c r="D588" s="3" t="s">
        <v>3816</v>
      </c>
      <c r="E588" s="3" t="s">
        <v>3819</v>
      </c>
      <c r="F588" s="3" t="s">
        <v>48</v>
      </c>
      <c r="G588" s="3"/>
      <c r="H588" s="3"/>
      <c r="I588" s="3"/>
      <c r="J588" s="3"/>
      <c r="K588" s="3"/>
      <c r="L588" s="3" t="s"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14">
        <f t="shared" si="20"/>
        <v>0</v>
      </c>
    </row>
    <row r="589" spans="1:26" ht="14.25" customHeight="1" x14ac:dyDescent="0.2">
      <c r="A589">
        <v>397</v>
      </c>
      <c r="B589" s="3" t="s">
        <v>1190</v>
      </c>
      <c r="C589" s="3" t="s">
        <v>1083</v>
      </c>
      <c r="D589" s="3" t="s">
        <v>1188</v>
      </c>
      <c r="E589" s="3" t="s">
        <v>1191</v>
      </c>
      <c r="F589" s="3"/>
      <c r="G589" s="3"/>
      <c r="H589" s="3"/>
      <c r="I589" s="3"/>
      <c r="J589" s="3"/>
      <c r="K589" s="3" t="s">
        <v>138</v>
      </c>
      <c r="L589" s="3" t="s">
        <v>57</v>
      </c>
      <c r="M589" s="3" t="s">
        <v>99</v>
      </c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14" t="str">
        <f t="shared" si="20"/>
        <v>Myrmica</v>
      </c>
    </row>
    <row r="590" spans="1:26" ht="14.25" customHeight="1" x14ac:dyDescent="0.2">
      <c r="A590">
        <v>380</v>
      </c>
      <c r="B590" s="3" t="s">
        <v>1152</v>
      </c>
      <c r="C590" s="3" t="s">
        <v>1083</v>
      </c>
      <c r="D590" s="3" t="s">
        <v>1149</v>
      </c>
      <c r="E590" s="3" t="s">
        <v>1153</v>
      </c>
      <c r="F590" s="3"/>
      <c r="G590" s="3"/>
      <c r="H590" s="3"/>
      <c r="I590" s="3"/>
      <c r="J590" s="3"/>
      <c r="K590" s="3"/>
      <c r="L590" s="3" t="s">
        <v>96</v>
      </c>
      <c r="M590" s="24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14">
        <f t="shared" si="20"/>
        <v>0</v>
      </c>
    </row>
    <row r="591" spans="1:26" ht="14.25" customHeight="1" x14ac:dyDescent="0.2">
      <c r="A591">
        <v>424</v>
      </c>
      <c r="B591" s="3" t="s">
        <v>1260</v>
      </c>
      <c r="C591" s="3" t="s">
        <v>1251</v>
      </c>
      <c r="D591" s="3" t="s">
        <v>1252</v>
      </c>
      <c r="E591" s="3" t="s">
        <v>1261</v>
      </c>
      <c r="F591" s="3" t="s">
        <v>48</v>
      </c>
      <c r="G591" s="3"/>
      <c r="H591" s="3"/>
      <c r="I591" s="3"/>
      <c r="J591" s="3"/>
      <c r="K591" s="3" t="s">
        <v>49</v>
      </c>
      <c r="L591" s="24" t="s">
        <v>50</v>
      </c>
      <c r="M591" s="25" t="s">
        <v>51</v>
      </c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14" t="str">
        <f t="shared" si="20"/>
        <v>Lasius</v>
      </c>
    </row>
    <row r="592" spans="1:26" ht="14.25" customHeight="1" x14ac:dyDescent="0.2">
      <c r="A592">
        <v>31</v>
      </c>
      <c r="B592" s="3" t="s">
        <v>208</v>
      </c>
      <c r="C592" s="3" t="s">
        <v>195</v>
      </c>
      <c r="D592" s="3" t="s">
        <v>196</v>
      </c>
      <c r="E592" s="3" t="s">
        <v>209</v>
      </c>
      <c r="F592" s="24"/>
      <c r="G592" s="24"/>
      <c r="H592" s="24"/>
      <c r="I592" s="3"/>
      <c r="J592" s="3"/>
      <c r="K592" s="3"/>
      <c r="L592" s="3" t="s">
        <v>60</v>
      </c>
      <c r="M592" s="24"/>
      <c r="N592" s="24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14">
        <f t="shared" si="20"/>
        <v>0</v>
      </c>
    </row>
    <row r="593" spans="1:26" ht="14.25" customHeight="1" x14ac:dyDescent="0.2">
      <c r="A593">
        <v>1269</v>
      </c>
      <c r="B593" s="3" t="s">
        <v>3811</v>
      </c>
      <c r="C593" s="3" t="s">
        <v>3747</v>
      </c>
      <c r="D593" s="3" t="s">
        <v>3812</v>
      </c>
      <c r="E593" s="3" t="s">
        <v>3813</v>
      </c>
      <c r="F593" s="3"/>
      <c r="G593" s="3"/>
      <c r="H593" s="3"/>
      <c r="I593" s="3"/>
      <c r="J593" s="3"/>
      <c r="K593" s="3" t="s">
        <v>138</v>
      </c>
      <c r="L593" s="3" t="s">
        <v>57</v>
      </c>
      <c r="M593" s="3" t="s">
        <v>99</v>
      </c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14" t="str">
        <f t="shared" si="20"/>
        <v>Myrmica</v>
      </c>
    </row>
    <row r="594" spans="1:26" ht="14.25" customHeight="1" x14ac:dyDescent="0.2">
      <c r="A594">
        <v>1156</v>
      </c>
      <c r="B594" s="3" t="s">
        <v>3557</v>
      </c>
      <c r="C594" s="3" t="s">
        <v>3469</v>
      </c>
      <c r="D594" s="3" t="s">
        <v>3553</v>
      </c>
      <c r="E594" s="24" t="s">
        <v>3558</v>
      </c>
      <c r="F594" s="24" t="s">
        <v>827</v>
      </c>
      <c r="G594" s="24"/>
      <c r="H594" s="24"/>
      <c r="I594" s="3"/>
      <c r="J594" s="3"/>
      <c r="K594" s="3" t="s">
        <v>129</v>
      </c>
      <c r="L594" s="3" t="s">
        <v>57</v>
      </c>
      <c r="M594" s="41" t="s">
        <v>82</v>
      </c>
      <c r="N594" s="24" t="s">
        <v>295</v>
      </c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14" t="str">
        <f t="shared" si="20"/>
        <v>Myrmica</v>
      </c>
    </row>
    <row r="595" spans="1:26" ht="14.25" customHeight="1" x14ac:dyDescent="0.2">
      <c r="A595">
        <v>389</v>
      </c>
      <c r="B595" s="3" t="s">
        <v>1171</v>
      </c>
      <c r="C595" s="3" t="s">
        <v>1083</v>
      </c>
      <c r="D595" s="3" t="s">
        <v>1169</v>
      </c>
      <c r="E595" s="3" t="s">
        <v>1172</v>
      </c>
      <c r="F595" s="3"/>
      <c r="G595" s="3"/>
      <c r="H595" s="3"/>
      <c r="I595" s="3"/>
      <c r="J595" s="3"/>
      <c r="K595" s="3"/>
      <c r="L595" s="43" t="s">
        <v>61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14">
        <f t="shared" si="20"/>
        <v>0</v>
      </c>
    </row>
    <row r="596" spans="1:26" ht="14.25" customHeight="1" x14ac:dyDescent="0.2">
      <c r="A596">
        <v>121</v>
      </c>
      <c r="B596" s="3" t="s">
        <v>527</v>
      </c>
      <c r="C596" s="3" t="s">
        <v>491</v>
      </c>
      <c r="D596" s="3" t="s">
        <v>528</v>
      </c>
      <c r="E596" s="3" t="s">
        <v>529</v>
      </c>
      <c r="F596" s="25">
        <v>10</v>
      </c>
      <c r="G596" s="25"/>
      <c r="H596" s="25"/>
      <c r="I596" s="3"/>
      <c r="J596" s="3"/>
      <c r="K596" s="3" t="s">
        <v>49</v>
      </c>
      <c r="L596" s="3" t="s">
        <v>41</v>
      </c>
      <c r="M596" s="25" t="s">
        <v>403</v>
      </c>
      <c r="N596" s="25">
        <v>2019</v>
      </c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14" t="str">
        <f t="shared" si="20"/>
        <v>Temnothorax</v>
      </c>
    </row>
    <row r="597" spans="1:26" ht="14.25" customHeight="1" x14ac:dyDescent="0.2">
      <c r="A597">
        <v>458</v>
      </c>
      <c r="B597" s="3" t="s">
        <v>1346</v>
      </c>
      <c r="C597" s="3" t="s">
        <v>1314</v>
      </c>
      <c r="D597" s="3" t="s">
        <v>1347</v>
      </c>
      <c r="E597" s="3" t="s">
        <v>1348</v>
      </c>
      <c r="F597" s="3"/>
      <c r="G597" s="3"/>
      <c r="H597" s="3"/>
      <c r="I597" s="3"/>
      <c r="J597" s="3"/>
      <c r="K597" s="3" t="s">
        <v>49</v>
      </c>
      <c r="L597" s="3" t="s">
        <v>50</v>
      </c>
      <c r="M597" s="24" t="s">
        <v>51</v>
      </c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14" t="str">
        <f t="shared" si="20"/>
        <v>Lasius</v>
      </c>
    </row>
    <row r="598" spans="1:26" ht="14.25" customHeight="1" x14ac:dyDescent="0.2">
      <c r="A598">
        <v>478</v>
      </c>
      <c r="B598" s="3" t="s">
        <v>1394</v>
      </c>
      <c r="C598" s="3" t="s">
        <v>1314</v>
      </c>
      <c r="D598" s="3" t="s">
        <v>1395</v>
      </c>
      <c r="E598" s="50" t="s">
        <v>1396</v>
      </c>
      <c r="F598" s="25">
        <v>9</v>
      </c>
      <c r="G598" s="25"/>
      <c r="H598" s="25"/>
      <c r="I598" s="3"/>
      <c r="J598" s="3"/>
      <c r="K598" s="3" t="s">
        <v>49</v>
      </c>
      <c r="L598" s="3" t="s">
        <v>41</v>
      </c>
      <c r="M598" s="48" t="s">
        <v>403</v>
      </c>
      <c r="N598" s="25">
        <v>2019</v>
      </c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14" t="str">
        <f t="shared" si="20"/>
        <v>Temnothorax</v>
      </c>
    </row>
    <row r="599" spans="1:26" ht="14.25" customHeight="1" x14ac:dyDescent="0.2">
      <c r="A599">
        <v>62</v>
      </c>
      <c r="B599" s="24" t="s">
        <v>348</v>
      </c>
      <c r="C599" s="3" t="s">
        <v>195</v>
      </c>
      <c r="D599" s="3" t="s">
        <v>343</v>
      </c>
      <c r="E599" s="3" t="s">
        <v>349</v>
      </c>
      <c r="F599" s="24"/>
      <c r="G599" s="24"/>
      <c r="H599" s="24"/>
      <c r="I599" s="3"/>
      <c r="J599" s="3"/>
      <c r="K599" s="3"/>
      <c r="L599" s="3" t="s">
        <v>60</v>
      </c>
      <c r="M599" s="24"/>
      <c r="N599" s="24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14">
        <f t="shared" si="20"/>
        <v>0</v>
      </c>
    </row>
    <row r="600" spans="1:26" ht="14.25" customHeight="1" x14ac:dyDescent="0.2">
      <c r="A600">
        <v>686</v>
      </c>
      <c r="B600" s="3" t="s">
        <v>2179</v>
      </c>
      <c r="C600" s="3" t="s">
        <v>2161</v>
      </c>
      <c r="D600" s="3" t="s">
        <v>2162</v>
      </c>
      <c r="E600" s="3" t="s">
        <v>2180</v>
      </c>
      <c r="F600" s="3"/>
      <c r="G600" s="3"/>
      <c r="H600" s="24"/>
      <c r="I600" s="3"/>
      <c r="J600" s="3"/>
      <c r="K600" s="3" t="s">
        <v>49</v>
      </c>
      <c r="L600" s="3" t="s">
        <v>50</v>
      </c>
      <c r="M600" s="24" t="s">
        <v>51</v>
      </c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14" t="str">
        <f t="shared" si="20"/>
        <v>Lasius</v>
      </c>
    </row>
    <row r="601" spans="1:26" ht="14.25" customHeight="1" x14ac:dyDescent="0.2">
      <c r="A601">
        <v>548</v>
      </c>
      <c r="B601" s="3" t="s">
        <v>1565</v>
      </c>
      <c r="C601" s="3" t="s">
        <v>1555</v>
      </c>
      <c r="D601" s="3" t="s">
        <v>1566</v>
      </c>
      <c r="E601" s="3" t="s">
        <v>1567</v>
      </c>
      <c r="F601" s="3"/>
      <c r="G601" s="3"/>
      <c r="H601" s="3"/>
      <c r="I601" s="3"/>
      <c r="J601" s="3"/>
      <c r="K601" s="3" t="s">
        <v>138</v>
      </c>
      <c r="L601" s="3" t="s">
        <v>50</v>
      </c>
      <c r="M601" s="25" t="s">
        <v>296</v>
      </c>
      <c r="N601" s="3" t="s">
        <v>140</v>
      </c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14" t="str">
        <f t="shared" si="20"/>
        <v>Lasius</v>
      </c>
    </row>
    <row r="602" spans="1:26" ht="14.25" customHeight="1" x14ac:dyDescent="0.2">
      <c r="A602">
        <v>112</v>
      </c>
      <c r="B602" s="3" t="s">
        <v>505</v>
      </c>
      <c r="C602" s="3" t="s">
        <v>491</v>
      </c>
      <c r="D602" s="3" t="s">
        <v>506</v>
      </c>
      <c r="E602" s="3" t="s">
        <v>507</v>
      </c>
      <c r="F602" s="25">
        <v>9</v>
      </c>
      <c r="G602" s="25"/>
      <c r="H602" s="25"/>
      <c r="I602" s="3"/>
      <c r="J602" s="3"/>
      <c r="K602" s="3" t="s">
        <v>49</v>
      </c>
      <c r="L602" s="3" t="s">
        <v>41</v>
      </c>
      <c r="M602" s="48" t="s">
        <v>403</v>
      </c>
      <c r="N602" s="25">
        <v>2019</v>
      </c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14" t="str">
        <f t="shared" si="20"/>
        <v>Temnothorax</v>
      </c>
    </row>
    <row r="603" spans="1:26" ht="14.25" customHeight="1" x14ac:dyDescent="0.2">
      <c r="A603">
        <v>113</v>
      </c>
      <c r="B603" s="4" t="s">
        <v>508</v>
      </c>
      <c r="C603" s="3" t="s">
        <v>491</v>
      </c>
      <c r="D603" s="3" t="s">
        <v>506</v>
      </c>
      <c r="E603" s="3" t="s">
        <v>509</v>
      </c>
      <c r="F603" s="25">
        <v>7</v>
      </c>
      <c r="G603" s="25"/>
      <c r="H603" s="25">
        <v>1</v>
      </c>
      <c r="I603" s="3"/>
      <c r="J603" s="3"/>
      <c r="K603" s="3" t="s">
        <v>49</v>
      </c>
      <c r="L603" s="3" t="s">
        <v>41</v>
      </c>
      <c r="M603" s="48" t="s">
        <v>403</v>
      </c>
      <c r="N603" s="25">
        <v>2019</v>
      </c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14" t="str">
        <f t="shared" si="20"/>
        <v>Temnothorax</v>
      </c>
    </row>
    <row r="604" spans="1:26" ht="14.25" customHeight="1" x14ac:dyDescent="0.2">
      <c r="A604">
        <v>737</v>
      </c>
      <c r="B604" s="3" t="s">
        <v>2544</v>
      </c>
      <c r="C604" s="3" t="s">
        <v>2161</v>
      </c>
      <c r="D604" s="3" t="s">
        <v>2539</v>
      </c>
      <c r="E604" s="3" t="s">
        <v>2545</v>
      </c>
      <c r="F604" s="3" t="s">
        <v>827</v>
      </c>
      <c r="G604" s="3"/>
      <c r="H604" s="25"/>
      <c r="I604" s="3"/>
      <c r="J604" s="3" t="s">
        <v>0</v>
      </c>
      <c r="K604" s="3" t="s">
        <v>129</v>
      </c>
      <c r="L604" s="3" t="s">
        <v>57</v>
      </c>
      <c r="M604" s="41" t="s">
        <v>107</v>
      </c>
      <c r="N604" s="3" t="s">
        <v>295</v>
      </c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14" t="str">
        <f t="shared" si="20"/>
        <v>Myrmica</v>
      </c>
    </row>
    <row r="605" spans="1:26" ht="14.25" customHeight="1" x14ac:dyDescent="0.2">
      <c r="A605">
        <v>1204</v>
      </c>
      <c r="B605" s="24"/>
      <c r="C605" s="3" t="s">
        <v>3641</v>
      </c>
      <c r="D605" s="3" t="s">
        <v>3662</v>
      </c>
      <c r="E605" s="3" t="s">
        <v>3665</v>
      </c>
      <c r="F605" s="24"/>
      <c r="G605" s="24"/>
      <c r="H605" s="24"/>
      <c r="I605" s="3"/>
      <c r="J605" s="3"/>
      <c r="K605" s="3" t="s">
        <v>138</v>
      </c>
      <c r="L605" s="3" t="s">
        <v>501</v>
      </c>
      <c r="M605" s="25" t="s">
        <v>502</v>
      </c>
      <c r="N605" s="24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14" t="str">
        <f t="shared" si="20"/>
        <v>Solenopsis</v>
      </c>
    </row>
    <row r="606" spans="1:26" ht="14.25" customHeight="1" x14ac:dyDescent="0.2">
      <c r="A606">
        <v>1457</v>
      </c>
      <c r="B606" s="3" t="s">
        <v>4278</v>
      </c>
      <c r="C606" s="3" t="s">
        <v>4222</v>
      </c>
      <c r="D606" s="3" t="s">
        <v>4279</v>
      </c>
      <c r="E606" s="3" t="s">
        <v>4280</v>
      </c>
      <c r="F606" s="3"/>
      <c r="G606" s="3"/>
      <c r="H606" s="3"/>
      <c r="I606" s="3"/>
      <c r="J606" s="3"/>
      <c r="K606" s="3" t="s">
        <v>49</v>
      </c>
      <c r="L606" s="3" t="s">
        <v>50</v>
      </c>
      <c r="M606" s="3" t="s">
        <v>51</v>
      </c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14" t="str">
        <f t="shared" si="20"/>
        <v>Lasius</v>
      </c>
    </row>
    <row r="607" spans="1:26" ht="14.25" customHeight="1" x14ac:dyDescent="0.2">
      <c r="A607">
        <v>613</v>
      </c>
      <c r="B607" s="24" t="s">
        <v>1705</v>
      </c>
      <c r="C607" s="3" t="s">
        <v>1694</v>
      </c>
      <c r="D607" s="3" t="s">
        <v>1706</v>
      </c>
      <c r="E607" s="3" t="s">
        <v>1707</v>
      </c>
      <c r="F607" s="24"/>
      <c r="G607" s="24"/>
      <c r="H607" s="24"/>
      <c r="I607" s="3"/>
      <c r="J607" s="3"/>
      <c r="K607" s="3" t="s">
        <v>49</v>
      </c>
      <c r="L607" s="3" t="s">
        <v>50</v>
      </c>
      <c r="M607" s="24" t="s">
        <v>51</v>
      </c>
      <c r="N607" s="24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14" t="str">
        <f t="shared" si="20"/>
        <v>Lasius</v>
      </c>
    </row>
    <row r="608" spans="1:26" ht="14.25" customHeight="1" x14ac:dyDescent="0.2">
      <c r="A608">
        <v>642</v>
      </c>
      <c r="B608" s="3" t="s">
        <v>1875</v>
      </c>
      <c r="C608" s="3" t="s">
        <v>1694</v>
      </c>
      <c r="D608" s="3" t="s">
        <v>1877</v>
      </c>
      <c r="E608" s="3" t="s">
        <v>1879</v>
      </c>
      <c r="F608" s="3"/>
      <c r="G608" s="3"/>
      <c r="H608" s="3"/>
      <c r="I608" s="3"/>
      <c r="J608" s="3"/>
      <c r="K608" s="3" t="s">
        <v>49</v>
      </c>
      <c r="L608" s="3" t="s">
        <v>50</v>
      </c>
      <c r="M608" s="24" t="s">
        <v>51</v>
      </c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14" t="str">
        <f t="shared" si="20"/>
        <v>Lasius</v>
      </c>
    </row>
    <row r="609" spans="1:26" ht="14.25" customHeight="1" x14ac:dyDescent="0.2">
      <c r="A609">
        <v>1421</v>
      </c>
      <c r="B609" s="4" t="s">
        <v>4185</v>
      </c>
      <c r="C609" s="3" t="s">
        <v>4159</v>
      </c>
      <c r="D609" s="3" t="s">
        <v>4186</v>
      </c>
      <c r="E609" s="3" t="s">
        <v>4187</v>
      </c>
      <c r="F609" s="3"/>
      <c r="G609" s="3"/>
      <c r="H609" s="3"/>
      <c r="I609" s="3"/>
      <c r="J609" s="3"/>
      <c r="K609" s="3"/>
      <c r="L609" s="24" t="s">
        <v>78</v>
      </c>
      <c r="M609" s="24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14">
        <f t="shared" si="20"/>
        <v>0</v>
      </c>
    </row>
    <row r="610" spans="1:26" ht="14.25" customHeight="1" x14ac:dyDescent="0.2">
      <c r="A610">
        <v>1032</v>
      </c>
      <c r="B610" s="24" t="s">
        <v>3291</v>
      </c>
      <c r="C610" s="3" t="s">
        <v>3253</v>
      </c>
      <c r="D610" s="3" t="s">
        <v>3292</v>
      </c>
      <c r="E610" s="3" t="s">
        <v>3293</v>
      </c>
      <c r="F610" s="3"/>
      <c r="G610" s="3"/>
      <c r="H610" s="3"/>
      <c r="I610" s="3"/>
      <c r="J610" s="3"/>
      <c r="K610" s="3" t="s">
        <v>49</v>
      </c>
      <c r="L610" s="3" t="s">
        <v>50</v>
      </c>
      <c r="M610" s="3" t="s">
        <v>51</v>
      </c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14" t="str">
        <f t="shared" si="20"/>
        <v>Lasius</v>
      </c>
    </row>
    <row r="611" spans="1:26" ht="14.25" customHeight="1" x14ac:dyDescent="0.2">
      <c r="A611">
        <v>842</v>
      </c>
      <c r="B611" s="4" t="s">
        <v>2817</v>
      </c>
      <c r="C611" s="3" t="s">
        <v>2759</v>
      </c>
      <c r="D611" s="3" t="s">
        <v>2813</v>
      </c>
      <c r="E611" s="3" t="s">
        <v>2818</v>
      </c>
      <c r="F611" s="25">
        <v>4</v>
      </c>
      <c r="G611" s="25"/>
      <c r="H611" s="25"/>
      <c r="I611" s="3"/>
      <c r="J611" s="3"/>
      <c r="K611" s="3" t="s">
        <v>49</v>
      </c>
      <c r="L611" s="3" t="s">
        <v>41</v>
      </c>
      <c r="M611" s="48" t="s">
        <v>403</v>
      </c>
      <c r="N611" s="25">
        <v>2019</v>
      </c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14" t="str">
        <f t="shared" si="20"/>
        <v>Temnothorax</v>
      </c>
    </row>
    <row r="612" spans="1:26" ht="14.25" customHeight="1" x14ac:dyDescent="0.2">
      <c r="A612">
        <v>1369</v>
      </c>
      <c r="B612" s="24" t="s">
        <v>4057</v>
      </c>
      <c r="C612" s="3" t="s">
        <v>4007</v>
      </c>
      <c r="D612" s="3" t="s">
        <v>4051</v>
      </c>
      <c r="E612" s="3" t="s">
        <v>4058</v>
      </c>
      <c r="F612" s="3"/>
      <c r="G612" s="3"/>
      <c r="H612" s="3"/>
      <c r="I612" s="3"/>
      <c r="J612" s="3"/>
      <c r="K612" s="3" t="s">
        <v>138</v>
      </c>
      <c r="L612" s="3" t="s">
        <v>57</v>
      </c>
      <c r="M612" s="25" t="s">
        <v>82</v>
      </c>
      <c r="N612" s="3">
        <v>2019</v>
      </c>
      <c r="O612" s="3"/>
      <c r="P612" s="3"/>
      <c r="Q612" s="3" t="s">
        <v>4059</v>
      </c>
      <c r="R612" s="3"/>
      <c r="S612" s="3"/>
      <c r="T612" s="3"/>
      <c r="U612" s="3"/>
      <c r="V612" s="3"/>
      <c r="W612" s="3"/>
      <c r="X612" s="3"/>
      <c r="Y612" s="3"/>
      <c r="Z612" s="14" t="str">
        <f t="shared" si="20"/>
        <v>Myrmica</v>
      </c>
    </row>
    <row r="613" spans="1:26" ht="14.25" customHeight="1" x14ac:dyDescent="0.2">
      <c r="A613">
        <v>1085</v>
      </c>
      <c r="B613" s="3"/>
      <c r="C613" s="3" t="s">
        <v>3418</v>
      </c>
      <c r="D613" s="3" t="s">
        <v>3423</v>
      </c>
      <c r="E613" s="3" t="s">
        <v>3424</v>
      </c>
      <c r="F613" s="3"/>
      <c r="G613" s="3"/>
      <c r="H613" s="24"/>
      <c r="I613" s="3"/>
      <c r="J613" s="3"/>
      <c r="K613" s="3" t="s">
        <v>138</v>
      </c>
      <c r="L613" s="3" t="s">
        <v>501</v>
      </c>
      <c r="M613" s="25" t="s">
        <v>502</v>
      </c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14" t="str">
        <f t="shared" si="20"/>
        <v>Solenopsis</v>
      </c>
    </row>
    <row r="614" spans="1:26" ht="14.25" customHeight="1" x14ac:dyDescent="0.2">
      <c r="A614">
        <v>843</v>
      </c>
      <c r="B614" s="24" t="s">
        <v>2819</v>
      </c>
      <c r="C614" s="3" t="s">
        <v>2759</v>
      </c>
      <c r="D614" s="3" t="s">
        <v>2820</v>
      </c>
      <c r="E614" s="3" t="s">
        <v>2821</v>
      </c>
      <c r="F614" s="3"/>
      <c r="G614" s="3"/>
      <c r="H614" s="3"/>
      <c r="I614" s="3"/>
      <c r="J614" s="3"/>
      <c r="K614" s="3" t="s">
        <v>49</v>
      </c>
      <c r="L614" s="24" t="s">
        <v>50</v>
      </c>
      <c r="M614" s="24" t="s">
        <v>51</v>
      </c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14" t="str">
        <f t="shared" si="20"/>
        <v>Lasius</v>
      </c>
    </row>
    <row r="615" spans="1:26" ht="14.25" customHeight="1" x14ac:dyDescent="0.2">
      <c r="A615">
        <v>109</v>
      </c>
      <c r="B615" s="24" t="s">
        <v>496</v>
      </c>
      <c r="C615" s="3" t="s">
        <v>491</v>
      </c>
      <c r="D615" s="3" t="s">
        <v>492</v>
      </c>
      <c r="E615" s="3" t="s">
        <v>497</v>
      </c>
      <c r="F615" s="3"/>
      <c r="G615" s="3"/>
      <c r="H615" s="3"/>
      <c r="I615" s="3"/>
      <c r="J615" s="3"/>
      <c r="K615" s="3" t="s">
        <v>138</v>
      </c>
      <c r="L615" s="3" t="s">
        <v>57</v>
      </c>
      <c r="M615" s="25" t="s">
        <v>107</v>
      </c>
      <c r="N615" s="3" t="s">
        <v>140</v>
      </c>
      <c r="O615" s="3"/>
      <c r="P615" s="3"/>
      <c r="Q615" s="3" t="s">
        <v>498</v>
      </c>
      <c r="R615" s="3"/>
      <c r="S615" s="3"/>
      <c r="T615" s="3"/>
      <c r="U615" s="3"/>
      <c r="V615" s="3"/>
      <c r="W615" s="3"/>
      <c r="X615" s="3"/>
      <c r="Y615" s="3"/>
      <c r="Z615" s="14" t="str">
        <f t="shared" si="20"/>
        <v>Myrmica</v>
      </c>
    </row>
    <row r="616" spans="1:26" ht="14.25" customHeight="1" x14ac:dyDescent="0.2">
      <c r="A616">
        <v>1089</v>
      </c>
      <c r="B616" s="24"/>
      <c r="C616" s="3" t="s">
        <v>3418</v>
      </c>
      <c r="D616" s="3" t="s">
        <v>3428</v>
      </c>
      <c r="E616" s="3" t="s">
        <v>3430</v>
      </c>
      <c r="F616" s="3"/>
      <c r="G616" s="3"/>
      <c r="H616" s="3"/>
      <c r="I616" s="3"/>
      <c r="J616" s="3"/>
      <c r="K616" s="3" t="s">
        <v>49</v>
      </c>
      <c r="L616" s="3" t="s">
        <v>50</v>
      </c>
      <c r="M616" s="24" t="s">
        <v>51</v>
      </c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14" t="str">
        <f t="shared" si="20"/>
        <v>Lasius</v>
      </c>
    </row>
    <row r="617" spans="1:26" ht="14.25" customHeight="1" x14ac:dyDescent="0.2">
      <c r="A617">
        <v>381</v>
      </c>
      <c r="B617" s="24" t="s">
        <v>1154</v>
      </c>
      <c r="C617" s="3" t="s">
        <v>1083</v>
      </c>
      <c r="D617" s="3" t="s">
        <v>1149</v>
      </c>
      <c r="E617" s="3" t="s">
        <v>1155</v>
      </c>
      <c r="F617" s="3" t="s">
        <v>678</v>
      </c>
      <c r="G617" s="3"/>
      <c r="H617" s="25"/>
      <c r="I617" s="3"/>
      <c r="J617" s="3"/>
      <c r="K617" s="3" t="s">
        <v>129</v>
      </c>
      <c r="L617" s="3" t="s">
        <v>57</v>
      </c>
      <c r="M617" s="41" t="s">
        <v>107</v>
      </c>
      <c r="N617" s="24" t="s">
        <v>295</v>
      </c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14" t="str">
        <f t="shared" ref="Z617:Z623" si="21">IF(LEFT(M617,4)=LEFT(L617,4),L617,0)</f>
        <v>Myrmica</v>
      </c>
    </row>
    <row r="618" spans="1:26" ht="14.25" customHeight="1" x14ac:dyDescent="0.2">
      <c r="A618">
        <v>1023</v>
      </c>
      <c r="B618" s="3" t="s">
        <v>3269</v>
      </c>
      <c r="C618" s="3" t="s">
        <v>3253</v>
      </c>
      <c r="D618" s="3" t="s">
        <v>3270</v>
      </c>
      <c r="E618" s="3" t="s">
        <v>3271</v>
      </c>
      <c r="F618" s="3"/>
      <c r="G618" s="3"/>
      <c r="H618" s="3"/>
      <c r="I618" s="3"/>
      <c r="J618" s="3"/>
      <c r="K618" s="3" t="s">
        <v>138</v>
      </c>
      <c r="L618" s="43" t="s">
        <v>61</v>
      </c>
      <c r="M618" s="25" t="s">
        <v>162</v>
      </c>
      <c r="N618" s="3">
        <v>2019</v>
      </c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14" t="str">
        <f t="shared" si="21"/>
        <v>Formica</v>
      </c>
    </row>
    <row r="619" spans="1:26" ht="14.25" customHeight="1" x14ac:dyDescent="0.2">
      <c r="A619">
        <v>623</v>
      </c>
      <c r="B619" s="4" t="s">
        <v>1729</v>
      </c>
      <c r="C619" s="3" t="s">
        <v>1694</v>
      </c>
      <c r="D619" s="3" t="s">
        <v>1721</v>
      </c>
      <c r="E619" s="3" t="s">
        <v>1730</v>
      </c>
      <c r="F619" s="3"/>
      <c r="G619" s="3"/>
      <c r="H619" s="3"/>
      <c r="I619" s="3"/>
      <c r="J619" s="3"/>
      <c r="K619" s="3" t="s">
        <v>49</v>
      </c>
      <c r="L619" s="3" t="s">
        <v>50</v>
      </c>
      <c r="M619" s="24" t="s">
        <v>51</v>
      </c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14" t="str">
        <f t="shared" si="21"/>
        <v>Lasius</v>
      </c>
    </row>
    <row r="620" spans="1:26" ht="14.25" customHeight="1" x14ac:dyDescent="0.2">
      <c r="A620">
        <v>1376</v>
      </c>
      <c r="B620" s="4" t="s">
        <v>4074</v>
      </c>
      <c r="C620" s="3" t="s">
        <v>4007</v>
      </c>
      <c r="D620" s="3" t="s">
        <v>4070</v>
      </c>
      <c r="E620" s="3" t="s">
        <v>4075</v>
      </c>
      <c r="F620" s="3"/>
      <c r="G620" s="3"/>
      <c r="H620" s="3"/>
      <c r="I620" s="3"/>
      <c r="J620" s="3"/>
      <c r="K620" s="3" t="s">
        <v>138</v>
      </c>
      <c r="L620" s="3" t="s">
        <v>57</v>
      </c>
      <c r="M620" s="25" t="s">
        <v>99</v>
      </c>
      <c r="N620" s="3">
        <v>2019</v>
      </c>
      <c r="O620" s="3"/>
      <c r="P620" s="3"/>
      <c r="Q620" s="3" t="s">
        <v>4076</v>
      </c>
      <c r="R620" s="3"/>
      <c r="S620" s="3"/>
      <c r="T620" s="3"/>
      <c r="U620" s="3"/>
      <c r="V620" s="3"/>
      <c r="W620" s="3"/>
      <c r="X620" s="3"/>
      <c r="Y620" s="3"/>
      <c r="Z620" s="14" t="str">
        <f t="shared" si="21"/>
        <v>Myrmica</v>
      </c>
    </row>
    <row r="621" spans="1:26" ht="14.25" customHeight="1" x14ac:dyDescent="0.2">
      <c r="A621">
        <v>821</v>
      </c>
      <c r="B621" s="3" t="s">
        <v>2766</v>
      </c>
      <c r="C621" s="3" t="s">
        <v>2759</v>
      </c>
      <c r="D621" s="3" t="s">
        <v>2767</v>
      </c>
      <c r="E621" s="3" t="s">
        <v>2768</v>
      </c>
      <c r="F621" s="3"/>
      <c r="G621" s="3"/>
      <c r="H621" s="3"/>
      <c r="I621" s="3"/>
      <c r="J621" s="3"/>
      <c r="K621" s="3" t="s">
        <v>49</v>
      </c>
      <c r="L621" s="24" t="s">
        <v>50</v>
      </c>
      <c r="M621" s="24" t="s">
        <v>51</v>
      </c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14" t="str">
        <f t="shared" si="21"/>
        <v>Lasius</v>
      </c>
    </row>
    <row r="622" spans="1:26" ht="14.25" customHeight="1" x14ac:dyDescent="0.2">
      <c r="A622">
        <v>1362</v>
      </c>
      <c r="B622" s="24" t="s">
        <v>4039</v>
      </c>
      <c r="C622" s="3" t="s">
        <v>4007</v>
      </c>
      <c r="D622" s="3" t="s">
        <v>4033</v>
      </c>
      <c r="E622" s="3" t="s">
        <v>4040</v>
      </c>
      <c r="F622" s="3"/>
      <c r="G622" s="3"/>
      <c r="H622" s="3"/>
      <c r="I622" s="3"/>
      <c r="J622" s="3"/>
      <c r="K622" s="3" t="s">
        <v>138</v>
      </c>
      <c r="L622" s="3" t="s">
        <v>57</v>
      </c>
      <c r="M622" s="25" t="s">
        <v>82</v>
      </c>
      <c r="N622" s="3">
        <v>2019</v>
      </c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14" t="str">
        <f t="shared" si="21"/>
        <v>Myrmica</v>
      </c>
    </row>
    <row r="623" spans="1:26" ht="14.25" customHeight="1" x14ac:dyDescent="0.2">
      <c r="A623">
        <v>145</v>
      </c>
      <c r="B623" s="24" t="s">
        <v>586</v>
      </c>
      <c r="C623" s="3" t="s">
        <v>491</v>
      </c>
      <c r="D623" s="3" t="s">
        <v>584</v>
      </c>
      <c r="E623" s="3" t="s">
        <v>587</v>
      </c>
      <c r="F623" s="3" t="s">
        <v>588</v>
      </c>
      <c r="G623" s="3"/>
      <c r="H623" s="3" t="s">
        <v>335</v>
      </c>
      <c r="I623" s="3"/>
      <c r="J623" s="3"/>
      <c r="K623" s="3" t="s">
        <v>138</v>
      </c>
      <c r="L623" s="3" t="s">
        <v>131</v>
      </c>
      <c r="M623" s="25" t="s">
        <v>589</v>
      </c>
      <c r="N623" s="3" t="s">
        <v>140</v>
      </c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14" t="str">
        <f t="shared" si="21"/>
        <v>Myrmecina</v>
      </c>
    </row>
    <row r="624" spans="1:26" ht="14.25" customHeight="1" x14ac:dyDescent="0.2">
      <c r="A624">
        <v>430</v>
      </c>
      <c r="B624" s="4" t="s">
        <v>1272</v>
      </c>
      <c r="C624" s="3" t="s">
        <v>1251</v>
      </c>
      <c r="D624" s="3" t="s">
        <v>1273</v>
      </c>
      <c r="E624" s="3" t="s">
        <v>1274</v>
      </c>
      <c r="F624" s="3"/>
      <c r="G624" s="3"/>
      <c r="H624" s="3"/>
      <c r="I624" s="3"/>
      <c r="J624" s="3"/>
      <c r="K624" s="3" t="s">
        <v>138</v>
      </c>
      <c r="L624" s="3" t="s">
        <v>57</v>
      </c>
      <c r="M624" s="25" t="s">
        <v>107</v>
      </c>
      <c r="N624" s="3">
        <v>2019</v>
      </c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24"/>
    </row>
    <row r="625" spans="1:26" ht="14.25" customHeight="1" x14ac:dyDescent="0.2">
      <c r="A625">
        <v>1393</v>
      </c>
      <c r="B625" s="24" t="s">
        <v>4112</v>
      </c>
      <c r="C625" s="3" t="s">
        <v>4007</v>
      </c>
      <c r="D625" s="3" t="s">
        <v>4110</v>
      </c>
      <c r="E625" s="3" t="s">
        <v>4113</v>
      </c>
      <c r="F625" s="3"/>
      <c r="G625" s="3"/>
      <c r="H625" s="3"/>
      <c r="I625" s="3"/>
      <c r="J625" s="3"/>
      <c r="K625" s="3" t="s">
        <v>138</v>
      </c>
      <c r="L625" s="43" t="s">
        <v>61</v>
      </c>
      <c r="M625" s="25" t="s">
        <v>139</v>
      </c>
      <c r="N625" s="3">
        <v>2019</v>
      </c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14" t="str">
        <f t="shared" ref="Z625:Z656" si="22">IF(LEFT(M625,4)=LEFT(L625,4),L625,0)</f>
        <v>Formica</v>
      </c>
    </row>
    <row r="626" spans="1:26" ht="14.25" customHeight="1" x14ac:dyDescent="0.2">
      <c r="A626">
        <v>53</v>
      </c>
      <c r="B626" s="4" t="s">
        <v>308</v>
      </c>
      <c r="C626" s="3" t="s">
        <v>195</v>
      </c>
      <c r="D626" s="3" t="s">
        <v>309</v>
      </c>
      <c r="E626" s="3" t="s">
        <v>311</v>
      </c>
      <c r="F626" s="3"/>
      <c r="G626" s="3"/>
      <c r="H626" s="3"/>
      <c r="I626" s="3"/>
      <c r="J626" s="3"/>
      <c r="K626" s="3"/>
      <c r="L626" s="3" t="s">
        <v>60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14">
        <f t="shared" si="22"/>
        <v>0</v>
      </c>
    </row>
    <row r="627" spans="1:26" ht="14.25" customHeight="1" x14ac:dyDescent="0.2">
      <c r="A627">
        <v>1018</v>
      </c>
      <c r="B627" s="4" t="s">
        <v>3259</v>
      </c>
      <c r="C627" s="3" t="s">
        <v>3253</v>
      </c>
      <c r="D627" s="3" t="s">
        <v>3257</v>
      </c>
      <c r="E627" s="3" t="s">
        <v>3260</v>
      </c>
      <c r="F627" s="3"/>
      <c r="G627" s="3"/>
      <c r="H627" s="3"/>
      <c r="I627" s="3"/>
      <c r="J627" s="3"/>
      <c r="K627" s="3"/>
      <c r="L627" s="3" t="s"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14">
        <f t="shared" si="22"/>
        <v>0</v>
      </c>
    </row>
    <row r="628" spans="1:26" ht="14.25" customHeight="1" x14ac:dyDescent="0.2">
      <c r="A628">
        <v>254</v>
      </c>
      <c r="B628" s="3" t="s">
        <v>857</v>
      </c>
      <c r="C628" s="3" t="s">
        <v>839</v>
      </c>
      <c r="D628" s="3" t="s">
        <v>858</v>
      </c>
      <c r="E628" s="3" t="s">
        <v>859</v>
      </c>
      <c r="F628" s="24"/>
      <c r="G628" s="24"/>
      <c r="H628" s="24"/>
      <c r="I628" s="3"/>
      <c r="J628" s="3"/>
      <c r="K628" s="3" t="s">
        <v>49</v>
      </c>
      <c r="L628" s="3" t="s">
        <v>50</v>
      </c>
      <c r="M628" s="24" t="s">
        <v>51</v>
      </c>
      <c r="N628" s="24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14" t="str">
        <f t="shared" si="22"/>
        <v>Lasius</v>
      </c>
    </row>
    <row r="629" spans="1:26" ht="14.25" customHeight="1" x14ac:dyDescent="0.2">
      <c r="A629">
        <v>1210</v>
      </c>
      <c r="B629" s="24"/>
      <c r="C629" s="3" t="s">
        <v>3641</v>
      </c>
      <c r="D629" s="3" t="s">
        <v>3672</v>
      </c>
      <c r="E629" s="3" t="s">
        <v>3674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14">
        <f t="shared" si="22"/>
        <v>0</v>
      </c>
    </row>
    <row r="630" spans="1:26" ht="14.25" customHeight="1" x14ac:dyDescent="0.2">
      <c r="A630">
        <v>678</v>
      </c>
      <c r="B630" s="24" t="s">
        <v>2129</v>
      </c>
      <c r="C630" s="3" t="s">
        <v>2003</v>
      </c>
      <c r="D630" s="3" t="s">
        <v>2130</v>
      </c>
      <c r="E630" s="3" t="s">
        <v>2131</v>
      </c>
      <c r="F630" s="3"/>
      <c r="G630" s="3"/>
      <c r="H630" s="3"/>
      <c r="I630" s="3"/>
      <c r="J630" s="3"/>
      <c r="K630" s="3"/>
      <c r="L630" s="3" t="s"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14">
        <f t="shared" si="22"/>
        <v>0</v>
      </c>
    </row>
    <row r="631" spans="1:26" ht="14.25" customHeight="1" x14ac:dyDescent="0.2">
      <c r="A631">
        <v>74</v>
      </c>
      <c r="B631" s="24" t="s">
        <v>398</v>
      </c>
      <c r="C631" s="3" t="s">
        <v>195</v>
      </c>
      <c r="D631" s="3" t="s">
        <v>373</v>
      </c>
      <c r="E631" s="3" t="s">
        <v>399</v>
      </c>
      <c r="F631" s="23"/>
      <c r="G631" s="24"/>
      <c r="H631" s="24"/>
      <c r="I631" s="24"/>
      <c r="J631" s="24"/>
      <c r="K631" s="23"/>
      <c r="L631" s="3" t="s">
        <v>60</v>
      </c>
      <c r="M631" s="24"/>
      <c r="N631" s="2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14">
        <f t="shared" si="22"/>
        <v>0</v>
      </c>
    </row>
    <row r="632" spans="1:26" ht="14.25" customHeight="1" x14ac:dyDescent="0.2">
      <c r="A632">
        <v>1103</v>
      </c>
      <c r="B632" s="3"/>
      <c r="C632" s="3" t="s">
        <v>3418</v>
      </c>
      <c r="D632" s="3" t="s">
        <v>3449</v>
      </c>
      <c r="E632" s="3" t="s">
        <v>3450</v>
      </c>
      <c r="F632" s="25">
        <v>5</v>
      </c>
      <c r="G632" s="25"/>
      <c r="H632" s="25"/>
      <c r="I632" s="3"/>
      <c r="J632" s="3"/>
      <c r="K632" s="3" t="s">
        <v>49</v>
      </c>
      <c r="L632" s="3" t="s">
        <v>41</v>
      </c>
      <c r="M632" s="48" t="s">
        <v>403</v>
      </c>
      <c r="N632" s="25">
        <v>2019</v>
      </c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14" t="str">
        <f t="shared" si="22"/>
        <v>Temnothorax</v>
      </c>
    </row>
    <row r="633" spans="1:26" ht="14.25" customHeight="1" x14ac:dyDescent="0.2">
      <c r="A633">
        <v>75</v>
      </c>
      <c r="B633" s="24" t="s">
        <v>402</v>
      </c>
      <c r="C633" s="3" t="s">
        <v>195</v>
      </c>
      <c r="D633" s="3" t="s">
        <v>373</v>
      </c>
      <c r="E633" s="3" t="s">
        <v>404</v>
      </c>
      <c r="F633" s="3"/>
      <c r="G633" s="3"/>
      <c r="H633" s="3"/>
      <c r="I633" s="3"/>
      <c r="J633" s="3"/>
      <c r="K633" s="3"/>
      <c r="L633" s="3" t="s">
        <v>60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14">
        <f t="shared" si="22"/>
        <v>0</v>
      </c>
    </row>
    <row r="634" spans="1:26" ht="14.25" customHeight="1" x14ac:dyDescent="0.2">
      <c r="A634">
        <v>1057</v>
      </c>
      <c r="B634" s="4" t="s">
        <v>3354</v>
      </c>
      <c r="C634" s="3" t="s">
        <v>3341</v>
      </c>
      <c r="D634" s="3" t="s">
        <v>3355</v>
      </c>
      <c r="E634" s="3" t="s">
        <v>3356</v>
      </c>
      <c r="F634" s="3"/>
      <c r="G634" s="3"/>
      <c r="H634" s="3"/>
      <c r="I634" s="3"/>
      <c r="J634" s="3"/>
      <c r="K634" s="3" t="s">
        <v>49</v>
      </c>
      <c r="L634" s="3" t="s">
        <v>50</v>
      </c>
      <c r="M634" s="3" t="s">
        <v>51</v>
      </c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14" t="str">
        <f t="shared" si="22"/>
        <v>Lasius</v>
      </c>
    </row>
    <row r="635" spans="1:26" ht="14.25" customHeight="1" x14ac:dyDescent="0.2">
      <c r="A635">
        <v>244</v>
      </c>
      <c r="B635" s="24" t="s">
        <v>828</v>
      </c>
      <c r="C635" s="3" t="s">
        <v>773</v>
      </c>
      <c r="D635" s="3" t="s">
        <v>829</v>
      </c>
      <c r="E635" s="3" t="s">
        <v>830</v>
      </c>
      <c r="F635" s="3"/>
      <c r="G635" s="3"/>
      <c r="H635" s="3"/>
      <c r="I635" s="3"/>
      <c r="J635" s="3"/>
      <c r="K635" s="3" t="s">
        <v>138</v>
      </c>
      <c r="L635" s="3" t="s">
        <v>57</v>
      </c>
      <c r="M635" s="3" t="s">
        <v>99</v>
      </c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14" t="str">
        <f t="shared" si="22"/>
        <v>Myrmica</v>
      </c>
    </row>
    <row r="636" spans="1:26" ht="14.25" customHeight="1" x14ac:dyDescent="0.2">
      <c r="A636">
        <v>76</v>
      </c>
      <c r="B636" s="24" t="s">
        <v>406</v>
      </c>
      <c r="C636" s="3" t="s">
        <v>195</v>
      </c>
      <c r="D636" s="3" t="s">
        <v>373</v>
      </c>
      <c r="E636" s="3" t="s">
        <v>408</v>
      </c>
      <c r="F636" s="3"/>
      <c r="G636" s="3"/>
      <c r="H636" s="3"/>
      <c r="I636" s="3"/>
      <c r="J636" s="3"/>
      <c r="K636" s="3"/>
      <c r="L636" s="3" t="s">
        <v>60</v>
      </c>
      <c r="M636" s="24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14">
        <f t="shared" si="22"/>
        <v>0</v>
      </c>
    </row>
    <row r="637" spans="1:26" ht="14.25" customHeight="1" x14ac:dyDescent="0.2">
      <c r="A637">
        <v>532</v>
      </c>
      <c r="B637" s="4" t="s">
        <v>1525</v>
      </c>
      <c r="C637" s="3" t="s">
        <v>1500</v>
      </c>
      <c r="D637" s="3" t="s">
        <v>1526</v>
      </c>
      <c r="E637" s="3" t="s">
        <v>1527</v>
      </c>
      <c r="F637" s="3"/>
      <c r="G637" s="3"/>
      <c r="H637" s="24"/>
      <c r="I637" s="3"/>
      <c r="J637" s="3"/>
      <c r="K637" s="3"/>
      <c r="L637" s="3" t="s">
        <v>88</v>
      </c>
      <c r="M637" s="24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14">
        <f t="shared" si="22"/>
        <v>0</v>
      </c>
    </row>
    <row r="638" spans="1:26" ht="14.25" customHeight="1" x14ac:dyDescent="0.2">
      <c r="A638">
        <v>760</v>
      </c>
      <c r="B638" s="3" t="s">
        <v>2635</v>
      </c>
      <c r="C638" s="3" t="s">
        <v>2161</v>
      </c>
      <c r="D638" s="3" t="s">
        <v>2636</v>
      </c>
      <c r="E638" s="3" t="s">
        <v>2637</v>
      </c>
      <c r="F638" s="3"/>
      <c r="G638" s="3"/>
      <c r="H638" s="3"/>
      <c r="I638" s="3"/>
      <c r="J638" s="3"/>
      <c r="K638" s="3" t="s">
        <v>138</v>
      </c>
      <c r="L638" s="24" t="s">
        <v>57</v>
      </c>
      <c r="M638" s="24" t="s">
        <v>99</v>
      </c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14" t="str">
        <f t="shared" si="22"/>
        <v>Myrmica</v>
      </c>
    </row>
    <row r="639" spans="1:26" ht="14.25" customHeight="1" x14ac:dyDescent="0.2">
      <c r="A639">
        <v>891</v>
      </c>
      <c r="B639" s="3" t="s">
        <v>2937</v>
      </c>
      <c r="C639" s="3" t="s">
        <v>2892</v>
      </c>
      <c r="D639" s="3" t="s">
        <v>2935</v>
      </c>
      <c r="E639" s="3" t="s">
        <v>2938</v>
      </c>
      <c r="F639" s="3"/>
      <c r="G639" s="3"/>
      <c r="H639" s="3"/>
      <c r="I639" s="3"/>
      <c r="J639" s="3"/>
      <c r="K639" s="3"/>
      <c r="L639" s="3" t="s">
        <v>50</v>
      </c>
      <c r="M639" s="24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14">
        <f t="shared" si="22"/>
        <v>0</v>
      </c>
    </row>
    <row r="640" spans="1:26" ht="14.25" customHeight="1" x14ac:dyDescent="0.2">
      <c r="A640">
        <v>559</v>
      </c>
      <c r="B640" s="4" t="s">
        <v>1593</v>
      </c>
      <c r="C640" s="3" t="s">
        <v>1555</v>
      </c>
      <c r="D640" s="3" t="s">
        <v>1589</v>
      </c>
      <c r="E640" s="3" t="s">
        <v>1594</v>
      </c>
      <c r="F640" s="3"/>
      <c r="G640" s="3"/>
      <c r="H640" s="3"/>
      <c r="I640" s="3"/>
      <c r="J640" s="3"/>
      <c r="K640" s="3" t="s">
        <v>138</v>
      </c>
      <c r="L640" s="24" t="s">
        <v>50</v>
      </c>
      <c r="M640" s="25" t="s">
        <v>296</v>
      </c>
      <c r="N640" s="3" t="s">
        <v>140</v>
      </c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14" t="str">
        <f t="shared" si="22"/>
        <v>Lasius</v>
      </c>
    </row>
    <row r="641" spans="1:26" ht="14.25" customHeight="1" x14ac:dyDescent="0.2">
      <c r="A641">
        <v>241</v>
      </c>
      <c r="B641" s="3" t="s">
        <v>820</v>
      </c>
      <c r="C641" s="3" t="s">
        <v>773</v>
      </c>
      <c r="D641" s="3" t="s">
        <v>821</v>
      </c>
      <c r="E641" s="3" t="s">
        <v>822</v>
      </c>
      <c r="F641" s="3" t="s">
        <v>48</v>
      </c>
      <c r="G641" s="3"/>
      <c r="H641" s="25"/>
      <c r="I641" s="3"/>
      <c r="J641" s="3"/>
      <c r="K641" s="3" t="s">
        <v>129</v>
      </c>
      <c r="L641" s="3" t="s">
        <v>57</v>
      </c>
      <c r="M641" s="41" t="s">
        <v>99</v>
      </c>
      <c r="N641" s="3" t="s">
        <v>295</v>
      </c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14" t="str">
        <f t="shared" si="22"/>
        <v>Myrmica</v>
      </c>
    </row>
    <row r="642" spans="1:26" ht="14.25" customHeight="1" x14ac:dyDescent="0.2">
      <c r="A642">
        <v>248</v>
      </c>
      <c r="B642" s="3" t="s">
        <v>838</v>
      </c>
      <c r="C642" s="3" t="s">
        <v>839</v>
      </c>
      <c r="D642" s="3" t="s">
        <v>840</v>
      </c>
      <c r="E642" s="3" t="s">
        <v>841</v>
      </c>
      <c r="F642" s="3"/>
      <c r="G642" s="3"/>
      <c r="H642" s="3"/>
      <c r="I642" s="3"/>
      <c r="J642" s="3"/>
      <c r="K642" s="3" t="s">
        <v>138</v>
      </c>
      <c r="L642" s="43" t="s">
        <v>61</v>
      </c>
      <c r="M642" s="25" t="s">
        <v>162</v>
      </c>
      <c r="N642" s="3">
        <v>2019</v>
      </c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14" t="str">
        <f t="shared" si="22"/>
        <v>Formica</v>
      </c>
    </row>
    <row r="643" spans="1:26" ht="14.25" customHeight="1" x14ac:dyDescent="0.2">
      <c r="A643">
        <v>258</v>
      </c>
      <c r="B643" s="24" t="s">
        <v>869</v>
      </c>
      <c r="C643" s="3" t="s">
        <v>839</v>
      </c>
      <c r="D643" s="3" t="s">
        <v>867</v>
      </c>
      <c r="E643" s="3" t="s">
        <v>870</v>
      </c>
      <c r="F643" s="3" t="s">
        <v>48</v>
      </c>
      <c r="G643" s="3"/>
      <c r="H643" s="3"/>
      <c r="I643" s="3"/>
      <c r="J643" s="3"/>
      <c r="K643" s="3" t="s">
        <v>129</v>
      </c>
      <c r="L643" s="3" t="s">
        <v>57</v>
      </c>
      <c r="M643" s="41" t="s">
        <v>117</v>
      </c>
      <c r="N643" s="3" t="s">
        <v>295</v>
      </c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14" t="str">
        <f t="shared" si="22"/>
        <v>Myrmica</v>
      </c>
    </row>
    <row r="644" spans="1:26" ht="14.25" customHeight="1" x14ac:dyDescent="0.2">
      <c r="A644">
        <v>1379</v>
      </c>
      <c r="B644" s="24" t="s">
        <v>4083</v>
      </c>
      <c r="C644" s="3" t="s">
        <v>4007</v>
      </c>
      <c r="D644" s="3" t="s">
        <v>4084</v>
      </c>
      <c r="E644" s="3" t="s">
        <v>4085</v>
      </c>
      <c r="F644" s="3"/>
      <c r="G644" s="3"/>
      <c r="H644" s="3"/>
      <c r="I644" s="3"/>
      <c r="J644" s="3"/>
      <c r="K644" s="3" t="s">
        <v>895</v>
      </c>
      <c r="L644" s="43" t="s">
        <v>61</v>
      </c>
      <c r="M644" s="3" t="s">
        <v>216</v>
      </c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14">
        <f t="shared" si="22"/>
        <v>0</v>
      </c>
    </row>
    <row r="645" spans="1:26" ht="14.25" customHeight="1" x14ac:dyDescent="0.2">
      <c r="A645">
        <v>77</v>
      </c>
      <c r="B645" s="24" t="s">
        <v>411</v>
      </c>
      <c r="C645" s="3" t="s">
        <v>195</v>
      </c>
      <c r="D645" s="3" t="s">
        <v>373</v>
      </c>
      <c r="E645" s="3" t="s">
        <v>412</v>
      </c>
      <c r="F645" s="23"/>
      <c r="G645" s="24"/>
      <c r="H645" s="24"/>
      <c r="I645" s="24"/>
      <c r="J645" s="24"/>
      <c r="K645" s="23"/>
      <c r="L645" s="24" t="s">
        <v>60</v>
      </c>
      <c r="M645" s="24"/>
      <c r="N645" s="2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14">
        <f t="shared" si="22"/>
        <v>0</v>
      </c>
    </row>
    <row r="646" spans="1:26" ht="14.25" customHeight="1" x14ac:dyDescent="0.2">
      <c r="A646">
        <v>459</v>
      </c>
      <c r="B646" s="24" t="s">
        <v>1349</v>
      </c>
      <c r="C646" s="3" t="s">
        <v>1314</v>
      </c>
      <c r="D646" s="3" t="s">
        <v>1347</v>
      </c>
      <c r="E646" s="3" t="s">
        <v>1350</v>
      </c>
      <c r="F646" s="3"/>
      <c r="G646" s="3"/>
      <c r="H646" s="3"/>
      <c r="I646" s="3"/>
      <c r="J646" s="3"/>
      <c r="K646" s="3"/>
      <c r="L646" s="3" t="s"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14">
        <f t="shared" si="22"/>
        <v>0</v>
      </c>
    </row>
    <row r="647" spans="1:26" ht="14.25" customHeight="1" x14ac:dyDescent="0.2">
      <c r="A647">
        <v>1272</v>
      </c>
      <c r="B647" s="3" t="s">
        <v>3820</v>
      </c>
      <c r="C647" s="3" t="s">
        <v>3815</v>
      </c>
      <c r="D647" s="3" t="s">
        <v>3816</v>
      </c>
      <c r="E647" s="3" t="s">
        <v>3821</v>
      </c>
      <c r="F647" s="3" t="s">
        <v>48</v>
      </c>
      <c r="G647" s="3"/>
      <c r="H647" s="3"/>
      <c r="I647" s="3"/>
      <c r="J647" s="3"/>
      <c r="K647" s="3" t="s">
        <v>138</v>
      </c>
      <c r="L647" s="3" t="s">
        <v>61</v>
      </c>
      <c r="M647" s="3" t="s">
        <v>225</v>
      </c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14" t="str">
        <f t="shared" si="22"/>
        <v>Formica</v>
      </c>
    </row>
    <row r="648" spans="1:26" ht="14.25" customHeight="1" x14ac:dyDescent="0.2">
      <c r="A648">
        <v>22</v>
      </c>
      <c r="B648" s="24" t="s">
        <v>160</v>
      </c>
      <c r="C648" s="3">
        <v>527182</v>
      </c>
      <c r="D648" s="3" t="s">
        <v>156</v>
      </c>
      <c r="E648" s="3" t="s">
        <v>161</v>
      </c>
      <c r="F648" s="3">
        <v>10</v>
      </c>
      <c r="G648" s="3"/>
      <c r="H648" s="3"/>
      <c r="I648" s="3"/>
      <c r="J648" s="3"/>
      <c r="K648" s="3" t="s">
        <v>138</v>
      </c>
      <c r="L648" s="43" t="s">
        <v>61</v>
      </c>
      <c r="M648" s="3" t="s">
        <v>163</v>
      </c>
      <c r="N648" s="3">
        <v>2019</v>
      </c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14" t="str">
        <f t="shared" si="22"/>
        <v>Formica</v>
      </c>
    </row>
    <row r="649" spans="1:26" ht="14.25" customHeight="1" x14ac:dyDescent="0.2">
      <c r="A649">
        <v>1390</v>
      </c>
      <c r="B649" s="24" t="s">
        <v>4104</v>
      </c>
      <c r="C649" s="3" t="s">
        <v>4007</v>
      </c>
      <c r="D649" s="3" t="s">
        <v>4105</v>
      </c>
      <c r="E649" s="3" t="s">
        <v>4106</v>
      </c>
      <c r="F649" s="3"/>
      <c r="G649" s="3"/>
      <c r="H649" s="3"/>
      <c r="I649" s="3"/>
      <c r="J649" s="3"/>
      <c r="K649" s="3" t="s">
        <v>138</v>
      </c>
      <c r="L649" s="43" t="s">
        <v>61</v>
      </c>
      <c r="M649" s="25" t="s">
        <v>139</v>
      </c>
      <c r="N649" s="3">
        <v>2019</v>
      </c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14" t="str">
        <f t="shared" si="22"/>
        <v>Formica</v>
      </c>
    </row>
    <row r="650" spans="1:26" ht="14.25" customHeight="1" x14ac:dyDescent="0.2">
      <c r="A650">
        <v>646</v>
      </c>
      <c r="B650" s="4" t="s">
        <v>1921</v>
      </c>
      <c r="C650" s="3" t="s">
        <v>1694</v>
      </c>
      <c r="D650" s="3" t="s">
        <v>1922</v>
      </c>
      <c r="E650" s="3" t="s">
        <v>1923</v>
      </c>
      <c r="F650" s="3"/>
      <c r="G650" s="3"/>
      <c r="H650" s="3"/>
      <c r="I650" s="3"/>
      <c r="J650" s="3"/>
      <c r="K650" s="3" t="s">
        <v>49</v>
      </c>
      <c r="L650" s="3" t="s">
        <v>50</v>
      </c>
      <c r="M650" s="3" t="s">
        <v>51</v>
      </c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14" t="str">
        <f t="shared" si="22"/>
        <v>Lasius</v>
      </c>
    </row>
    <row r="651" spans="1:26" ht="14.25" customHeight="1" x14ac:dyDescent="0.2">
      <c r="A651">
        <v>32</v>
      </c>
      <c r="B651" s="24" t="s">
        <v>213</v>
      </c>
      <c r="C651" s="3" t="s">
        <v>195</v>
      </c>
      <c r="D651" s="3" t="s">
        <v>196</v>
      </c>
      <c r="E651" s="3" t="s">
        <v>214</v>
      </c>
      <c r="F651" s="3"/>
      <c r="G651" s="3"/>
      <c r="H651" s="3"/>
      <c r="I651" s="3"/>
      <c r="J651" s="3"/>
      <c r="K651" s="3"/>
      <c r="L651" s="3" t="s">
        <v>60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14">
        <f t="shared" si="22"/>
        <v>0</v>
      </c>
    </row>
    <row r="652" spans="1:26" ht="14.25" customHeight="1" x14ac:dyDescent="0.2">
      <c r="A652">
        <v>579</v>
      </c>
      <c r="B652" s="3" t="s">
        <v>1642</v>
      </c>
      <c r="C652" s="3" t="s">
        <v>1555</v>
      </c>
      <c r="D652" s="3" t="s">
        <v>1643</v>
      </c>
      <c r="E652" s="3" t="s">
        <v>1644</v>
      </c>
      <c r="F652" s="3"/>
      <c r="G652" s="3"/>
      <c r="H652" s="3"/>
      <c r="I652" s="3"/>
      <c r="J652" s="3"/>
      <c r="K652" s="3"/>
      <c r="L652" s="3" t="s">
        <v>52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14">
        <f t="shared" si="22"/>
        <v>0</v>
      </c>
    </row>
    <row r="653" spans="1:26" ht="14.25" customHeight="1" x14ac:dyDescent="0.2">
      <c r="A653">
        <v>522</v>
      </c>
      <c r="B653" s="4" t="s">
        <v>1497</v>
      </c>
      <c r="C653" s="3" t="s">
        <v>1425</v>
      </c>
      <c r="D653" s="3" t="s">
        <v>1493</v>
      </c>
      <c r="E653" s="3" t="s">
        <v>1498</v>
      </c>
      <c r="F653" s="3">
        <v>10</v>
      </c>
      <c r="G653" s="3"/>
      <c r="H653" s="3"/>
      <c r="I653" s="3"/>
      <c r="J653" s="3"/>
      <c r="K653" s="3"/>
      <c r="L653" s="3" t="s"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14">
        <f t="shared" si="22"/>
        <v>0</v>
      </c>
    </row>
    <row r="654" spans="1:26" ht="14.25" customHeight="1" x14ac:dyDescent="0.2">
      <c r="A654">
        <v>382</v>
      </c>
      <c r="B654" s="24" t="s">
        <v>1156</v>
      </c>
      <c r="C654" s="3" t="s">
        <v>1083</v>
      </c>
      <c r="D654" s="3" t="s">
        <v>1149</v>
      </c>
      <c r="E654" s="3" t="s">
        <v>1157</v>
      </c>
      <c r="F654" s="3"/>
      <c r="G654" s="3"/>
      <c r="H654" s="3"/>
      <c r="I654" s="3"/>
      <c r="J654" s="3"/>
      <c r="K654" s="3"/>
      <c r="L654" s="3" t="s">
        <v>96</v>
      </c>
      <c r="M654" s="24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14">
        <f t="shared" si="22"/>
        <v>0</v>
      </c>
    </row>
    <row r="655" spans="1:26" ht="14.25" customHeight="1" x14ac:dyDescent="0.2">
      <c r="A655">
        <v>568</v>
      </c>
      <c r="B655" s="4" t="s">
        <v>1616</v>
      </c>
      <c r="C655" s="3" t="s">
        <v>1555</v>
      </c>
      <c r="D655" s="3" t="s">
        <v>1614</v>
      </c>
      <c r="E655" s="3" t="s">
        <v>1617</v>
      </c>
      <c r="F655" s="3"/>
      <c r="G655" s="3"/>
      <c r="H655" s="3"/>
      <c r="I655" s="3"/>
      <c r="J655" s="3"/>
      <c r="K655" s="3"/>
      <c r="L655" s="3" t="s">
        <v>96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14">
        <f t="shared" si="22"/>
        <v>0</v>
      </c>
    </row>
    <row r="656" spans="1:26" ht="14.25" customHeight="1" x14ac:dyDescent="0.2">
      <c r="A656">
        <v>566</v>
      </c>
      <c r="B656" s="24" t="s">
        <v>1610</v>
      </c>
      <c r="C656" s="3" t="s">
        <v>1555</v>
      </c>
      <c r="D656" s="3" t="s">
        <v>1611</v>
      </c>
      <c r="E656" s="3" t="s">
        <v>1612</v>
      </c>
      <c r="F656" s="3"/>
      <c r="G656" s="3"/>
      <c r="H656" s="3"/>
      <c r="I656" s="3"/>
      <c r="J656" s="3"/>
      <c r="K656" s="3" t="s">
        <v>49</v>
      </c>
      <c r="L656" s="3" t="s">
        <v>50</v>
      </c>
      <c r="M656" s="3" t="s">
        <v>51</v>
      </c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14" t="str">
        <f t="shared" si="22"/>
        <v>Lasius</v>
      </c>
    </row>
    <row r="657" spans="1:26" ht="14.25" customHeight="1" x14ac:dyDescent="0.2">
      <c r="A657">
        <v>1114</v>
      </c>
      <c r="B657" s="3"/>
      <c r="C657" s="3" t="s">
        <v>3418</v>
      </c>
      <c r="D657" s="3" t="s">
        <v>3462</v>
      </c>
      <c r="E657" s="3" t="s">
        <v>3464</v>
      </c>
      <c r="F657" s="3"/>
      <c r="G657" s="3"/>
      <c r="H657" s="3"/>
      <c r="I657" s="3"/>
      <c r="J657" s="3"/>
      <c r="K657" s="3" t="s">
        <v>49</v>
      </c>
      <c r="L657" s="3" t="s">
        <v>50</v>
      </c>
      <c r="M657" s="3" t="s">
        <v>51</v>
      </c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14" t="str">
        <f t="shared" ref="Z657:Z692" si="23">IF(LEFT(M657,4)=LEFT(L657,4),L657,0)</f>
        <v>Lasius</v>
      </c>
    </row>
    <row r="658" spans="1:26" ht="14.25" customHeight="1" x14ac:dyDescent="0.2">
      <c r="A658">
        <v>980</v>
      </c>
      <c r="B658" s="4" t="s">
        <v>3165</v>
      </c>
      <c r="C658" s="3" t="s">
        <v>3153</v>
      </c>
      <c r="D658" s="3" t="s">
        <v>3159</v>
      </c>
      <c r="E658" s="3" t="s">
        <v>3166</v>
      </c>
      <c r="F658" s="3" t="s">
        <v>48</v>
      </c>
      <c r="G658" s="3"/>
      <c r="H658" s="3"/>
      <c r="I658" s="3"/>
      <c r="J658" s="3"/>
      <c r="K658" s="3" t="s">
        <v>49</v>
      </c>
      <c r="L658" s="3" t="s">
        <v>50</v>
      </c>
      <c r="M658" s="25" t="s">
        <v>51</v>
      </c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14" t="str">
        <f t="shared" si="23"/>
        <v>Lasius</v>
      </c>
    </row>
    <row r="659" spans="1:26" ht="14.25" customHeight="1" x14ac:dyDescent="0.2">
      <c r="A659">
        <v>433</v>
      </c>
      <c r="B659" s="24" t="s">
        <v>1280</v>
      </c>
      <c r="C659" s="3" t="s">
        <v>1251</v>
      </c>
      <c r="D659" s="3" t="s">
        <v>1276</v>
      </c>
      <c r="E659" s="3" t="s">
        <v>1281</v>
      </c>
      <c r="F659" s="3"/>
      <c r="G659" s="3"/>
      <c r="H659" s="3"/>
      <c r="I659" s="3"/>
      <c r="J659" s="3"/>
      <c r="K659" s="3"/>
      <c r="L659" s="24" t="s">
        <v>60</v>
      </c>
      <c r="M659" s="24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14">
        <f t="shared" si="23"/>
        <v>0</v>
      </c>
    </row>
    <row r="660" spans="1:26" ht="14.25" customHeight="1" x14ac:dyDescent="0.2">
      <c r="A660">
        <v>580</v>
      </c>
      <c r="B660" s="4" t="s">
        <v>1645</v>
      </c>
      <c r="C660" s="3" t="s">
        <v>1555</v>
      </c>
      <c r="D660" s="3" t="s">
        <v>1643</v>
      </c>
      <c r="E660" s="3" t="s">
        <v>1646</v>
      </c>
      <c r="F660" s="3"/>
      <c r="G660" s="3"/>
      <c r="H660" s="3"/>
      <c r="I660" s="3"/>
      <c r="J660" s="3"/>
      <c r="K660" s="3"/>
      <c r="L660" s="3" t="s">
        <v>96</v>
      </c>
      <c r="M660" s="24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14">
        <f t="shared" si="23"/>
        <v>0</v>
      </c>
    </row>
    <row r="661" spans="1:26" ht="14.25" customHeight="1" x14ac:dyDescent="0.2">
      <c r="A661">
        <v>1195</v>
      </c>
      <c r="B661" s="24"/>
      <c r="C661" s="3" t="s">
        <v>3641</v>
      </c>
      <c r="D661" s="3" t="s">
        <v>3651</v>
      </c>
      <c r="E661" s="3" t="s">
        <v>3652</v>
      </c>
      <c r="F661" s="3"/>
      <c r="G661" s="3"/>
      <c r="H661" s="3"/>
      <c r="I661" s="3"/>
      <c r="J661" s="3"/>
      <c r="K661" s="3" t="s">
        <v>49</v>
      </c>
      <c r="L661" s="3" t="s">
        <v>50</v>
      </c>
      <c r="M661" s="3" t="s">
        <v>51</v>
      </c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14" t="str">
        <f t="shared" si="23"/>
        <v>Lasius</v>
      </c>
    </row>
    <row r="662" spans="1:26" ht="14.25" customHeight="1" x14ac:dyDescent="0.2">
      <c r="A662">
        <v>984</v>
      </c>
      <c r="B662" s="4" t="s">
        <v>3174</v>
      </c>
      <c r="C662" s="3" t="s">
        <v>3153</v>
      </c>
      <c r="D662" s="3" t="s">
        <v>3170</v>
      </c>
      <c r="E662" s="3" t="s">
        <v>3175</v>
      </c>
      <c r="F662" s="3" t="s">
        <v>48</v>
      </c>
      <c r="G662" s="3"/>
      <c r="H662" s="3"/>
      <c r="I662" s="3"/>
      <c r="J662" s="3"/>
      <c r="K662" s="3" t="s">
        <v>49</v>
      </c>
      <c r="L662" s="24" t="s">
        <v>50</v>
      </c>
      <c r="M662" s="25" t="s">
        <v>51</v>
      </c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14" t="str">
        <f t="shared" si="23"/>
        <v>Lasius</v>
      </c>
    </row>
    <row r="663" spans="1:26" ht="14.25" customHeight="1" x14ac:dyDescent="0.2">
      <c r="A663">
        <v>931</v>
      </c>
      <c r="B663" s="4" t="s">
        <v>3033</v>
      </c>
      <c r="C663" s="3" t="s">
        <v>2996</v>
      </c>
      <c r="D663" s="59" t="s">
        <v>4299</v>
      </c>
      <c r="E663" s="3" t="s">
        <v>3034</v>
      </c>
      <c r="F663" s="3"/>
      <c r="G663" s="3"/>
      <c r="H663" s="3"/>
      <c r="I663" s="3"/>
      <c r="J663" s="3"/>
      <c r="K663" s="3" t="s">
        <v>138</v>
      </c>
      <c r="L663" s="43" t="s">
        <v>61</v>
      </c>
      <c r="M663" s="25" t="s">
        <v>162</v>
      </c>
      <c r="N663" s="3">
        <v>2019</v>
      </c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14" t="str">
        <f t="shared" si="23"/>
        <v>Formica</v>
      </c>
    </row>
    <row r="664" spans="1:26" ht="14.25" customHeight="1" x14ac:dyDescent="0.2">
      <c r="A664">
        <v>951</v>
      </c>
      <c r="B664" s="4" t="s">
        <v>3083</v>
      </c>
      <c r="C664" s="3" t="s">
        <v>3054</v>
      </c>
      <c r="D664" s="3" t="s">
        <v>3084</v>
      </c>
      <c r="E664" s="3" t="s">
        <v>3085</v>
      </c>
      <c r="F664" s="3"/>
      <c r="G664" s="3"/>
      <c r="H664" s="3"/>
      <c r="I664" s="3"/>
      <c r="J664" s="3"/>
      <c r="K664" s="3" t="s">
        <v>138</v>
      </c>
      <c r="L664" s="24" t="s">
        <v>57</v>
      </c>
      <c r="M664" s="25" t="s">
        <v>86</v>
      </c>
      <c r="N664" s="3">
        <v>2019</v>
      </c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14" t="str">
        <f t="shared" si="23"/>
        <v>Myrmica</v>
      </c>
    </row>
    <row r="665" spans="1:26" ht="14.25" customHeight="1" x14ac:dyDescent="0.2">
      <c r="A665">
        <v>1211</v>
      </c>
      <c r="B665" s="3"/>
      <c r="C665" s="3" t="s">
        <v>3641</v>
      </c>
      <c r="D665" s="58" t="s">
        <v>4300</v>
      </c>
      <c r="E665" s="3" t="s">
        <v>3675</v>
      </c>
      <c r="F665" s="3"/>
      <c r="G665" s="3"/>
      <c r="H665" s="3"/>
      <c r="I665" s="3"/>
      <c r="J665" s="3"/>
      <c r="K665" s="3"/>
      <c r="L665" s="24" t="s">
        <v>96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14">
        <f t="shared" si="23"/>
        <v>0</v>
      </c>
    </row>
    <row r="666" spans="1:26" ht="14.25" customHeight="1" x14ac:dyDescent="0.2">
      <c r="A666">
        <v>1007</v>
      </c>
      <c r="B666" s="4" t="s">
        <v>3228</v>
      </c>
      <c r="C666" s="3" t="s">
        <v>3153</v>
      </c>
      <c r="D666" s="3"/>
      <c r="E666" s="3" t="s">
        <v>3229</v>
      </c>
      <c r="F666" s="3"/>
      <c r="G666" s="3"/>
      <c r="H666" s="3"/>
      <c r="I666" s="3"/>
      <c r="J666" s="3"/>
      <c r="K666" s="3" t="s">
        <v>138</v>
      </c>
      <c r="L666" s="43" t="s">
        <v>61</v>
      </c>
      <c r="M666" s="25" t="s">
        <v>221</v>
      </c>
      <c r="N666" s="3">
        <v>2019</v>
      </c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14" t="str">
        <f t="shared" si="23"/>
        <v>Formica</v>
      </c>
    </row>
    <row r="667" spans="1:26" ht="14.25" customHeight="1" x14ac:dyDescent="0.2">
      <c r="A667">
        <v>383</v>
      </c>
      <c r="B667" s="24" t="s">
        <v>1158</v>
      </c>
      <c r="C667" s="3" t="s">
        <v>1083</v>
      </c>
      <c r="D667" s="3" t="s">
        <v>1149</v>
      </c>
      <c r="E667" s="3" t="s">
        <v>1159</v>
      </c>
      <c r="F667" s="3"/>
      <c r="G667" s="3"/>
      <c r="H667" s="3"/>
      <c r="I667" s="3"/>
      <c r="J667" s="3"/>
      <c r="K667" s="3" t="s">
        <v>49</v>
      </c>
      <c r="L667" s="3" t="s">
        <v>50</v>
      </c>
      <c r="M667" s="24" t="s">
        <v>51</v>
      </c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14" t="str">
        <f t="shared" si="23"/>
        <v>Lasius</v>
      </c>
    </row>
    <row r="668" spans="1:26" ht="14.25" customHeight="1" x14ac:dyDescent="0.2">
      <c r="A668">
        <v>993</v>
      </c>
      <c r="B668" s="24" t="s">
        <v>3196</v>
      </c>
      <c r="C668" s="3" t="s">
        <v>3153</v>
      </c>
      <c r="D668" s="3" t="s">
        <v>3190</v>
      </c>
      <c r="E668" s="3" t="s">
        <v>3197</v>
      </c>
      <c r="F668" s="24"/>
      <c r="G668" s="24"/>
      <c r="H668" s="24"/>
      <c r="I668" s="3"/>
      <c r="J668" s="3"/>
      <c r="K668" s="3" t="s">
        <v>138</v>
      </c>
      <c r="L668" s="43" t="s">
        <v>61</v>
      </c>
      <c r="M668" s="25" t="s">
        <v>221</v>
      </c>
      <c r="N668" s="24">
        <v>2019</v>
      </c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14" t="str">
        <f t="shared" si="23"/>
        <v>Formica</v>
      </c>
    </row>
    <row r="669" spans="1:26" ht="14.25" customHeight="1" x14ac:dyDescent="0.2">
      <c r="A669">
        <v>1222</v>
      </c>
      <c r="B669" s="3" t="s">
        <v>3690</v>
      </c>
      <c r="C669" s="3" t="s">
        <v>3687</v>
      </c>
      <c r="D669" s="3" t="s">
        <v>3688</v>
      </c>
      <c r="E669" s="3" t="s">
        <v>3691</v>
      </c>
      <c r="F669" s="3">
        <v>10</v>
      </c>
      <c r="G669" s="3"/>
      <c r="H669" s="3"/>
      <c r="I669" s="3"/>
      <c r="J669" s="3"/>
      <c r="K669" s="3" t="s">
        <v>138</v>
      </c>
      <c r="L669" s="43" t="s">
        <v>61</v>
      </c>
      <c r="M669" s="3" t="s">
        <v>163</v>
      </c>
      <c r="N669" s="3">
        <v>2019</v>
      </c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14" t="str">
        <f t="shared" si="23"/>
        <v>Formica</v>
      </c>
    </row>
    <row r="670" spans="1:26" ht="14.25" customHeight="1" x14ac:dyDescent="0.2">
      <c r="A670">
        <v>596</v>
      </c>
      <c r="B670" s="24"/>
      <c r="C670" s="3" t="s">
        <v>1659</v>
      </c>
      <c r="D670" s="3" t="s">
        <v>1674</v>
      </c>
      <c r="E670" s="3" t="s">
        <v>1675</v>
      </c>
      <c r="F670" s="3"/>
      <c r="G670" s="3"/>
      <c r="H670" s="3"/>
      <c r="I670" s="3"/>
      <c r="J670" s="3"/>
      <c r="K670" s="3" t="s">
        <v>138</v>
      </c>
      <c r="L670" s="3" t="s">
        <v>57</v>
      </c>
      <c r="M670" s="24" t="s">
        <v>99</v>
      </c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14" t="str">
        <f t="shared" si="23"/>
        <v>Myrmica</v>
      </c>
    </row>
    <row r="671" spans="1:26" ht="14.25" customHeight="1" x14ac:dyDescent="0.2">
      <c r="A671">
        <v>963</v>
      </c>
      <c r="B671" s="4" t="s">
        <v>3118</v>
      </c>
      <c r="C671" s="3" t="s">
        <v>3054</v>
      </c>
      <c r="D671" s="3" t="s">
        <v>3119</v>
      </c>
      <c r="E671" s="3" t="s">
        <v>3120</v>
      </c>
      <c r="F671" s="3"/>
      <c r="G671" s="3"/>
      <c r="H671" s="3"/>
      <c r="I671" s="3"/>
      <c r="J671" s="3"/>
      <c r="K671" s="3" t="s">
        <v>138</v>
      </c>
      <c r="L671" s="3" t="s">
        <v>501</v>
      </c>
      <c r="M671" s="25" t="s">
        <v>502</v>
      </c>
      <c r="N671" s="3" t="s">
        <v>140</v>
      </c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14" t="str">
        <f t="shared" si="23"/>
        <v>Solenopsis</v>
      </c>
    </row>
    <row r="672" spans="1:26" ht="14.25" customHeight="1" x14ac:dyDescent="0.2">
      <c r="A672">
        <v>518</v>
      </c>
      <c r="B672" s="4" t="s">
        <v>1487</v>
      </c>
      <c r="C672" s="3" t="s">
        <v>1425</v>
      </c>
      <c r="D672" s="3" t="s">
        <v>1481</v>
      </c>
      <c r="E672" s="3" t="s">
        <v>1488</v>
      </c>
      <c r="F672" s="25">
        <v>22</v>
      </c>
      <c r="G672" s="25">
        <v>1</v>
      </c>
      <c r="H672" s="25"/>
      <c r="I672" s="3"/>
      <c r="J672" s="3">
        <v>10</v>
      </c>
      <c r="K672" s="3" t="s">
        <v>49</v>
      </c>
      <c r="L672" s="3" t="s">
        <v>41</v>
      </c>
      <c r="M672" s="25" t="s">
        <v>403</v>
      </c>
      <c r="N672" s="25">
        <v>2019</v>
      </c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14" t="str">
        <f t="shared" si="23"/>
        <v>Temnothorax</v>
      </c>
    </row>
    <row r="673" spans="1:26" ht="14.25" customHeight="1" x14ac:dyDescent="0.2">
      <c r="A673">
        <v>1231</v>
      </c>
      <c r="B673" s="24" t="s">
        <v>3711</v>
      </c>
      <c r="C673" s="3" t="s">
        <v>3687</v>
      </c>
      <c r="D673" s="3" t="s">
        <v>3712</v>
      </c>
      <c r="E673" s="3" t="s">
        <v>3713</v>
      </c>
      <c r="F673" s="3">
        <v>10</v>
      </c>
      <c r="G673" s="3"/>
      <c r="H673" s="3"/>
      <c r="I673" s="3"/>
      <c r="J673" s="3"/>
      <c r="K673" s="3"/>
      <c r="L673" s="3" t="s">
        <v>78</v>
      </c>
      <c r="M673" s="24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14">
        <f t="shared" si="23"/>
        <v>0</v>
      </c>
    </row>
    <row r="674" spans="1:26" ht="14.25" customHeight="1" x14ac:dyDescent="0.2">
      <c r="A674">
        <v>998</v>
      </c>
      <c r="B674" s="4" t="s">
        <v>3206</v>
      </c>
      <c r="C674" s="3" t="s">
        <v>3153</v>
      </c>
      <c r="D674" s="3" t="s">
        <v>3202</v>
      </c>
      <c r="E674" s="3" t="s">
        <v>3207</v>
      </c>
      <c r="F674" s="3"/>
      <c r="G674" s="3"/>
      <c r="H674" s="3"/>
      <c r="I674" s="3"/>
      <c r="J674" s="3"/>
      <c r="K674" s="3" t="s">
        <v>138</v>
      </c>
      <c r="L674" s="3" t="s">
        <v>50</v>
      </c>
      <c r="M674" s="25" t="s">
        <v>296</v>
      </c>
      <c r="N674" s="3" t="s">
        <v>140</v>
      </c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14" t="str">
        <f t="shared" si="23"/>
        <v>Lasius</v>
      </c>
    </row>
    <row r="675" spans="1:26" ht="14.25" customHeight="1" x14ac:dyDescent="0.2">
      <c r="A675">
        <v>1074</v>
      </c>
      <c r="B675" s="3" t="s">
        <v>3397</v>
      </c>
      <c r="C675" s="3" t="s">
        <v>3391</v>
      </c>
      <c r="D675" s="3" t="s">
        <v>3395</v>
      </c>
      <c r="E675" s="3" t="s">
        <v>3398</v>
      </c>
      <c r="F675" s="3" t="s">
        <v>48</v>
      </c>
      <c r="G675" s="3"/>
      <c r="H675" s="3"/>
      <c r="I675" s="3"/>
      <c r="J675" s="3"/>
      <c r="K675" s="3" t="s">
        <v>138</v>
      </c>
      <c r="L675" s="3" t="s">
        <v>474</v>
      </c>
      <c r="M675" s="3" t="s">
        <v>475</v>
      </c>
      <c r="N675" s="3">
        <v>2019</v>
      </c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14" t="str">
        <f t="shared" si="23"/>
        <v>Manica</v>
      </c>
    </row>
    <row r="676" spans="1:26" ht="14.25" customHeight="1" x14ac:dyDescent="0.2">
      <c r="A676">
        <v>994</v>
      </c>
      <c r="B676" s="24" t="s">
        <v>3198</v>
      </c>
      <c r="C676" s="3" t="s">
        <v>3153</v>
      </c>
      <c r="D676" s="3" t="s">
        <v>3190</v>
      </c>
      <c r="E676" s="56" t="s">
        <v>4295</v>
      </c>
      <c r="F676" s="3"/>
      <c r="G676" s="3"/>
      <c r="H676" s="3"/>
      <c r="I676" s="3"/>
      <c r="J676" s="3"/>
      <c r="K676" s="3" t="s">
        <v>138</v>
      </c>
      <c r="L676" s="3" t="s">
        <v>50</v>
      </c>
      <c r="M676" s="25" t="s">
        <v>296</v>
      </c>
      <c r="N676" s="3" t="s">
        <v>140</v>
      </c>
      <c r="O676" s="3"/>
      <c r="P676" s="3"/>
      <c r="Q676" s="3" t="s">
        <v>3199</v>
      </c>
      <c r="R676" s="3"/>
      <c r="S676" s="3"/>
      <c r="T676" s="3"/>
      <c r="U676" s="3"/>
      <c r="V676" s="3"/>
      <c r="W676" s="3"/>
      <c r="X676" s="3"/>
      <c r="Y676" s="3"/>
      <c r="Z676" s="14" t="str">
        <f t="shared" si="23"/>
        <v>Lasius</v>
      </c>
    </row>
    <row r="677" spans="1:26" ht="14.25" customHeight="1" x14ac:dyDescent="0.2">
      <c r="A677">
        <v>995</v>
      </c>
      <c r="B677" s="4" t="s">
        <v>3200</v>
      </c>
      <c r="C677" s="3" t="s">
        <v>3153</v>
      </c>
      <c r="D677" s="3" t="s">
        <v>3190</v>
      </c>
      <c r="E677" s="56" t="s">
        <v>4296</v>
      </c>
      <c r="F677" s="3"/>
      <c r="G677" s="3"/>
      <c r="H677" s="3"/>
      <c r="I677" s="3"/>
      <c r="J677" s="3"/>
      <c r="K677" s="3" t="s">
        <v>49</v>
      </c>
      <c r="L677" s="3" t="s">
        <v>50</v>
      </c>
      <c r="M677" s="25" t="s">
        <v>51</v>
      </c>
      <c r="N677" s="3" t="s">
        <v>140</v>
      </c>
      <c r="O677" s="3"/>
      <c r="P677" s="3"/>
      <c r="Q677" s="3" t="s">
        <v>3199</v>
      </c>
      <c r="R677" s="3"/>
      <c r="S677" s="3"/>
      <c r="T677" s="3"/>
      <c r="U677" s="3"/>
      <c r="V677" s="3"/>
      <c r="W677" s="3"/>
      <c r="X677" s="3"/>
      <c r="Y677" s="3"/>
      <c r="Z677" s="14" t="str">
        <f t="shared" si="23"/>
        <v>Lasius</v>
      </c>
    </row>
    <row r="678" spans="1:26" ht="14.25" customHeight="1" x14ac:dyDescent="0.2">
      <c r="A678">
        <v>591</v>
      </c>
      <c r="B678" s="3"/>
      <c r="C678" s="3" t="s">
        <v>1659</v>
      </c>
      <c r="D678" s="3" t="s">
        <v>1663</v>
      </c>
      <c r="E678" s="3" t="s">
        <v>1666</v>
      </c>
      <c r="F678" s="3"/>
      <c r="G678" s="3"/>
      <c r="H678" s="3"/>
      <c r="I678" s="3"/>
      <c r="J678" s="3"/>
      <c r="K678" s="3"/>
      <c r="L678" s="3" t="s"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14">
        <f t="shared" si="23"/>
        <v>0</v>
      </c>
    </row>
    <row r="679" spans="1:26" ht="14.25" customHeight="1" x14ac:dyDescent="0.2">
      <c r="A679">
        <v>881</v>
      </c>
      <c r="B679" s="3" t="s">
        <v>2912</v>
      </c>
      <c r="C679" s="3" t="s">
        <v>2892</v>
      </c>
      <c r="D679" s="3" t="s">
        <v>2910</v>
      </c>
      <c r="E679" s="3" t="s">
        <v>2913</v>
      </c>
      <c r="F679" s="24"/>
      <c r="G679" s="24"/>
      <c r="H679" s="24"/>
      <c r="I679" s="24"/>
      <c r="J679" s="24"/>
      <c r="K679" s="24"/>
      <c r="L679" s="3" t="s">
        <v>50</v>
      </c>
      <c r="M679" s="24"/>
      <c r="N679" s="3"/>
      <c r="O679" s="3"/>
      <c r="P679" s="24"/>
      <c r="Q679" s="3"/>
      <c r="R679" s="3"/>
      <c r="S679" s="3"/>
      <c r="T679" s="3"/>
      <c r="U679" s="3"/>
      <c r="V679" s="3"/>
      <c r="W679" s="3"/>
      <c r="X679" s="3"/>
      <c r="Y679" s="3"/>
      <c r="Z679" s="14">
        <f t="shared" si="23"/>
        <v>0</v>
      </c>
    </row>
    <row r="680" spans="1:26" ht="14.25" customHeight="1" x14ac:dyDescent="0.2">
      <c r="A680">
        <v>1227</v>
      </c>
      <c r="B680" s="4" t="s">
        <v>3700</v>
      </c>
      <c r="C680" s="3" t="s">
        <v>3687</v>
      </c>
      <c r="D680" s="3" t="s">
        <v>3701</v>
      </c>
      <c r="E680" s="3" t="s">
        <v>3702</v>
      </c>
      <c r="F680" s="3">
        <v>10</v>
      </c>
      <c r="G680" s="3"/>
      <c r="H680" s="3"/>
      <c r="I680" s="3"/>
      <c r="J680" s="3"/>
      <c r="K680" s="3" t="s">
        <v>138</v>
      </c>
      <c r="L680" s="24" t="s">
        <v>61</v>
      </c>
      <c r="M680" s="3" t="s">
        <v>139</v>
      </c>
      <c r="N680" s="3" t="s">
        <v>140</v>
      </c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14" t="str">
        <f t="shared" si="23"/>
        <v>Formica</v>
      </c>
    </row>
    <row r="681" spans="1:26" ht="14.25" customHeight="1" x14ac:dyDescent="0.2">
      <c r="A681">
        <v>416</v>
      </c>
      <c r="B681" s="24" t="s">
        <v>1241</v>
      </c>
      <c r="C681" s="3" t="s">
        <v>1200</v>
      </c>
      <c r="D681" s="3" t="s">
        <v>1239</v>
      </c>
      <c r="E681" s="3" t="s">
        <v>1242</v>
      </c>
      <c r="F681" s="3"/>
      <c r="G681" s="3"/>
      <c r="H681" s="3"/>
      <c r="I681" s="3"/>
      <c r="J681" s="3"/>
      <c r="K681" s="3" t="s">
        <v>138</v>
      </c>
      <c r="L681" s="3" t="s">
        <v>57</v>
      </c>
      <c r="M681" s="24" t="s">
        <v>99</v>
      </c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14" t="str">
        <f t="shared" si="23"/>
        <v>Myrmica</v>
      </c>
    </row>
    <row r="682" spans="1:26" ht="14.25" customHeight="1" x14ac:dyDescent="0.2">
      <c r="A682">
        <v>1058</v>
      </c>
      <c r="B682" s="24" t="s">
        <v>3357</v>
      </c>
      <c r="C682" s="3" t="s">
        <v>3341</v>
      </c>
      <c r="D682" s="3" t="s">
        <v>3355</v>
      </c>
      <c r="E682" s="3" t="s">
        <v>3358</v>
      </c>
      <c r="F682" s="24"/>
      <c r="G682" s="24"/>
      <c r="H682" s="24"/>
      <c r="I682" s="24"/>
      <c r="J682" s="24"/>
      <c r="K682" s="24"/>
      <c r="L682" s="3" t="s">
        <v>50</v>
      </c>
      <c r="M682" s="24"/>
      <c r="N682" s="3"/>
      <c r="O682" s="3"/>
      <c r="P682" s="24"/>
      <c r="Q682" s="3"/>
      <c r="R682" s="3"/>
      <c r="S682" s="3"/>
      <c r="T682" s="3"/>
      <c r="U682" s="3"/>
      <c r="V682" s="3"/>
      <c r="W682" s="3"/>
      <c r="X682" s="3"/>
      <c r="Y682" s="3"/>
      <c r="Z682" s="14">
        <f t="shared" si="23"/>
        <v>0</v>
      </c>
    </row>
    <row r="683" spans="1:26" ht="14.25" customHeight="1" x14ac:dyDescent="0.2">
      <c r="A683">
        <v>1306</v>
      </c>
      <c r="B683" s="24" t="s">
        <v>3907</v>
      </c>
      <c r="C683" s="3" t="s">
        <v>3865</v>
      </c>
      <c r="D683" s="3" t="s">
        <v>3901</v>
      </c>
      <c r="E683" s="3" t="s">
        <v>3908</v>
      </c>
      <c r="F683" s="15">
        <v>10</v>
      </c>
      <c r="G683" s="15"/>
      <c r="H683" s="15"/>
      <c r="I683" s="15"/>
      <c r="J683" s="15"/>
      <c r="K683" s="15" t="s">
        <v>129</v>
      </c>
      <c r="L683" s="24" t="s">
        <v>57</v>
      </c>
      <c r="M683" s="48" t="s">
        <v>94</v>
      </c>
      <c r="N683" s="3">
        <v>2019</v>
      </c>
      <c r="O683" s="3"/>
      <c r="P683" s="14"/>
      <c r="Q683" s="3"/>
      <c r="R683" s="3"/>
      <c r="S683" s="3"/>
      <c r="T683" s="3"/>
      <c r="U683" s="3"/>
      <c r="V683" s="3"/>
      <c r="W683" s="3"/>
      <c r="X683" s="3"/>
      <c r="Y683" s="3"/>
      <c r="Z683" s="14" t="str">
        <f t="shared" si="23"/>
        <v>Myrmica</v>
      </c>
    </row>
    <row r="684" spans="1:26" ht="14.25" customHeight="1" x14ac:dyDescent="0.2">
      <c r="A684">
        <v>1119</v>
      </c>
      <c r="B684" s="3" t="s">
        <v>3472</v>
      </c>
      <c r="C684" s="3" t="s">
        <v>3469</v>
      </c>
      <c r="D684" s="3" t="s">
        <v>3470</v>
      </c>
      <c r="E684" s="3" t="s">
        <v>3473</v>
      </c>
      <c r="F684" s="3"/>
      <c r="G684" s="3"/>
      <c r="H684" s="3"/>
      <c r="I684" s="3"/>
      <c r="J684" s="3"/>
      <c r="K684" s="3"/>
      <c r="L684" s="43" t="s">
        <v>61</v>
      </c>
      <c r="M684" s="24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14">
        <f t="shared" si="23"/>
        <v>0</v>
      </c>
    </row>
    <row r="685" spans="1:26" ht="14.25" customHeight="1" x14ac:dyDescent="0.2">
      <c r="A685">
        <v>519</v>
      </c>
      <c r="B685" s="3" t="s">
        <v>1489</v>
      </c>
      <c r="C685" s="3" t="s">
        <v>1425</v>
      </c>
      <c r="D685" s="3" t="s">
        <v>1490</v>
      </c>
      <c r="E685" s="3" t="s">
        <v>1491</v>
      </c>
      <c r="F685" s="3">
        <v>10</v>
      </c>
      <c r="G685" s="3"/>
      <c r="H685" s="3"/>
      <c r="I685" s="3"/>
      <c r="J685" s="3"/>
      <c r="K685" s="3"/>
      <c r="L685" s="3" t="s">
        <v>73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14">
        <f t="shared" si="23"/>
        <v>0</v>
      </c>
    </row>
    <row r="686" spans="1:26" ht="14.25" customHeight="1" x14ac:dyDescent="0.2">
      <c r="A686">
        <v>1075</v>
      </c>
      <c r="B686" s="4" t="s">
        <v>3399</v>
      </c>
      <c r="C686" s="3" t="s">
        <v>3391</v>
      </c>
      <c r="D686" s="3" t="s">
        <v>3395</v>
      </c>
      <c r="E686" s="3" t="s">
        <v>3400</v>
      </c>
      <c r="F686" s="15">
        <v>8</v>
      </c>
      <c r="G686" s="15"/>
      <c r="H686" s="15"/>
      <c r="I686" s="15"/>
      <c r="J686" s="15"/>
      <c r="K686" s="15" t="s">
        <v>129</v>
      </c>
      <c r="L686" s="3" t="s">
        <v>57</v>
      </c>
      <c r="M686" s="48" t="s">
        <v>99</v>
      </c>
      <c r="N686" s="3">
        <v>2019</v>
      </c>
      <c r="O686" s="3"/>
      <c r="P686" s="14"/>
      <c r="Q686" s="3"/>
      <c r="R686" s="3"/>
      <c r="S686" s="3"/>
      <c r="T686" s="3"/>
      <c r="U686" s="3"/>
      <c r="V686" s="3"/>
      <c r="W686" s="3"/>
      <c r="X686" s="3"/>
      <c r="Y686" s="3"/>
      <c r="Z686" s="14" t="str">
        <f t="shared" si="23"/>
        <v>Myrmica</v>
      </c>
    </row>
    <row r="687" spans="1:26" ht="14.25" customHeight="1" x14ac:dyDescent="0.2">
      <c r="A687">
        <v>54</v>
      </c>
      <c r="B687" s="4" t="s">
        <v>313</v>
      </c>
      <c r="C687" s="3" t="s">
        <v>195</v>
      </c>
      <c r="D687" s="3" t="s">
        <v>309</v>
      </c>
      <c r="E687" s="3" t="s">
        <v>315</v>
      </c>
      <c r="F687" s="3"/>
      <c r="G687" s="3"/>
      <c r="H687" s="3"/>
      <c r="I687" s="3"/>
      <c r="J687" s="3"/>
      <c r="K687" s="3" t="s">
        <v>138</v>
      </c>
      <c r="L687" s="43" t="s">
        <v>61</v>
      </c>
      <c r="M687" s="25" t="s">
        <v>139</v>
      </c>
      <c r="N687" s="24">
        <v>2019</v>
      </c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14" t="str">
        <f t="shared" si="23"/>
        <v>Formica</v>
      </c>
    </row>
    <row r="688" spans="1:26" ht="14.25" customHeight="1" x14ac:dyDescent="0.2">
      <c r="A688">
        <v>65</v>
      </c>
      <c r="B688" s="3" t="s">
        <v>358</v>
      </c>
      <c r="C688" s="3" t="s">
        <v>195</v>
      </c>
      <c r="D688" s="3" t="s">
        <v>356</v>
      </c>
      <c r="E688" s="3" t="s">
        <v>359</v>
      </c>
      <c r="F688" s="24"/>
      <c r="G688" s="24"/>
      <c r="H688" s="24"/>
      <c r="I688" s="3"/>
      <c r="J688" s="3"/>
      <c r="K688" s="3" t="s">
        <v>138</v>
      </c>
      <c r="L688" s="43" t="s">
        <v>61</v>
      </c>
      <c r="M688" s="25" t="s">
        <v>215</v>
      </c>
      <c r="N688" s="24">
        <v>2019</v>
      </c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14" t="str">
        <f t="shared" si="23"/>
        <v>Formica</v>
      </c>
    </row>
    <row r="689" spans="1:26" ht="14.25" customHeight="1" x14ac:dyDescent="0.2">
      <c r="A689">
        <v>12</v>
      </c>
      <c r="B689" s="3" t="s">
        <v>103</v>
      </c>
      <c r="C689" s="3">
        <v>527182</v>
      </c>
      <c r="D689" s="3" t="s">
        <v>54</v>
      </c>
      <c r="E689" s="3" t="s">
        <v>104</v>
      </c>
      <c r="F689" s="3">
        <v>10</v>
      </c>
      <c r="G689" s="3"/>
      <c r="H689" s="3"/>
      <c r="I689" s="3"/>
      <c r="J689" s="3"/>
      <c r="K689" s="3"/>
      <c r="L689" s="3" t="s">
        <v>60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14">
        <f t="shared" si="23"/>
        <v>0</v>
      </c>
    </row>
    <row r="690" spans="1:26" ht="14.25" customHeight="1" x14ac:dyDescent="0.2">
      <c r="A690">
        <v>634</v>
      </c>
      <c r="B690" s="3" t="s">
        <v>1769</v>
      </c>
      <c r="C690" s="3" t="s">
        <v>1694</v>
      </c>
      <c r="D690" s="3" t="s">
        <v>1772</v>
      </c>
      <c r="E690" s="3" t="s">
        <v>1773</v>
      </c>
      <c r="F690" s="24"/>
      <c r="G690" s="24"/>
      <c r="H690" s="24"/>
      <c r="I690" s="3"/>
      <c r="J690" s="3"/>
      <c r="K690" s="3"/>
      <c r="L690" s="3" t="s">
        <v>50</v>
      </c>
      <c r="M690" s="24"/>
      <c r="N690" s="24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14">
        <f t="shared" si="23"/>
        <v>0</v>
      </c>
    </row>
    <row r="691" spans="1:26" ht="14.25" customHeight="1" x14ac:dyDescent="0.2">
      <c r="A691">
        <v>1133</v>
      </c>
      <c r="B691" s="3" t="s">
        <v>3504</v>
      </c>
      <c r="C691" s="3" t="s">
        <v>3469</v>
      </c>
      <c r="D691" s="3" t="s">
        <v>3502</v>
      </c>
      <c r="E691" s="3" t="s">
        <v>3505</v>
      </c>
      <c r="F691" s="3" t="s">
        <v>48</v>
      </c>
      <c r="G691" s="3"/>
      <c r="H691" s="3"/>
      <c r="I691" s="3"/>
      <c r="J691" s="3"/>
      <c r="K691" s="3" t="s">
        <v>129</v>
      </c>
      <c r="L691" s="3" t="s">
        <v>57</v>
      </c>
      <c r="M691" s="45" t="s">
        <v>117</v>
      </c>
      <c r="N691" s="46">
        <v>43765</v>
      </c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14" t="str">
        <f t="shared" si="23"/>
        <v>Myrmica</v>
      </c>
    </row>
    <row r="692" spans="1:26" ht="14.25" customHeight="1" x14ac:dyDescent="0.2">
      <c r="A692">
        <v>1011</v>
      </c>
      <c r="B692" s="3" t="s">
        <v>3239</v>
      </c>
      <c r="C692" s="3" t="s">
        <v>3231</v>
      </c>
      <c r="D692" s="3" t="s">
        <v>3237</v>
      </c>
      <c r="E692" s="3" t="s">
        <v>3240</v>
      </c>
      <c r="F692" s="25">
        <v>12</v>
      </c>
      <c r="G692" s="25"/>
      <c r="H692" s="25"/>
      <c r="I692" s="3"/>
      <c r="J692" s="3"/>
      <c r="K692" s="3" t="s">
        <v>49</v>
      </c>
      <c r="L692" s="3" t="s">
        <v>41</v>
      </c>
      <c r="M692" s="48" t="s">
        <v>403</v>
      </c>
      <c r="N692" s="25">
        <v>2019</v>
      </c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14" t="str">
        <f t="shared" si="23"/>
        <v>Temnothorax</v>
      </c>
    </row>
    <row r="693" spans="1:26" ht="14.25" customHeight="1" x14ac:dyDescent="0.2">
      <c r="A693">
        <v>1111</v>
      </c>
      <c r="B693" s="3"/>
      <c r="C693" s="3" t="s">
        <v>3418</v>
      </c>
      <c r="D693" s="3" t="s">
        <v>3458</v>
      </c>
      <c r="E693" s="3" t="s">
        <v>3460</v>
      </c>
      <c r="F693" s="3"/>
      <c r="G693" s="3"/>
      <c r="H693" s="3"/>
      <c r="I693" s="3"/>
      <c r="J693" s="3"/>
      <c r="K693" s="3" t="s">
        <v>138</v>
      </c>
      <c r="L693" s="24" t="s">
        <v>57</v>
      </c>
      <c r="M693" s="3" t="s">
        <v>94</v>
      </c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24"/>
    </row>
    <row r="694" spans="1:26" ht="14.25" customHeight="1" x14ac:dyDescent="0.2">
      <c r="A694">
        <v>599</v>
      </c>
      <c r="B694" s="3"/>
      <c r="C694" s="3" t="s">
        <v>1659</v>
      </c>
      <c r="D694" s="3" t="s">
        <v>1678</v>
      </c>
      <c r="E694" s="3" t="s">
        <v>1679</v>
      </c>
      <c r="F694" s="25">
        <v>10</v>
      </c>
      <c r="G694" s="25"/>
      <c r="H694" s="25"/>
      <c r="I694" s="3"/>
      <c r="J694" s="3"/>
      <c r="K694" s="3" t="s">
        <v>49</v>
      </c>
      <c r="L694" s="3" t="s">
        <v>41</v>
      </c>
      <c r="M694" s="48" t="s">
        <v>403</v>
      </c>
      <c r="N694" s="25">
        <v>2019</v>
      </c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14" t="str">
        <f t="shared" ref="Z694:Z725" si="24">IF(LEFT(M694,4)=LEFT(L694,4),L694,0)</f>
        <v>Temnothorax</v>
      </c>
    </row>
    <row r="695" spans="1:26" ht="14.25" customHeight="1" x14ac:dyDescent="0.2">
      <c r="A695">
        <v>384</v>
      </c>
      <c r="B695" s="3" t="s">
        <v>1160</v>
      </c>
      <c r="C695" s="3" t="s">
        <v>1083</v>
      </c>
      <c r="D695" s="3" t="s">
        <v>1149</v>
      </c>
      <c r="E695" s="3" t="s">
        <v>1161</v>
      </c>
      <c r="F695" s="3"/>
      <c r="G695" s="3"/>
      <c r="H695" s="3"/>
      <c r="I695" s="3"/>
      <c r="J695" s="3"/>
      <c r="K695" s="3"/>
      <c r="L695" s="24" t="s">
        <v>96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14">
        <f t="shared" si="24"/>
        <v>0</v>
      </c>
    </row>
    <row r="696" spans="1:26" ht="14.25" customHeight="1" x14ac:dyDescent="0.2">
      <c r="A696">
        <v>758</v>
      </c>
      <c r="B696" s="3" t="s">
        <v>2630</v>
      </c>
      <c r="C696" s="3" t="s">
        <v>2161</v>
      </c>
      <c r="D696" s="3" t="s">
        <v>2631</v>
      </c>
      <c r="E696" s="3" t="s">
        <v>2632</v>
      </c>
      <c r="F696" s="3"/>
      <c r="G696" s="3"/>
      <c r="H696" s="3"/>
      <c r="I696" s="3"/>
      <c r="J696" s="3"/>
      <c r="K696" s="3" t="s">
        <v>138</v>
      </c>
      <c r="L696" s="3" t="s">
        <v>57</v>
      </c>
      <c r="M696" s="24" t="s">
        <v>99</v>
      </c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14" t="str">
        <f t="shared" si="24"/>
        <v>Myrmica</v>
      </c>
    </row>
    <row r="697" spans="1:26" ht="14.25" customHeight="1" x14ac:dyDescent="0.2">
      <c r="A697">
        <v>445</v>
      </c>
      <c r="B697" s="3" t="s">
        <v>1313</v>
      </c>
      <c r="C697" s="3" t="s">
        <v>1314</v>
      </c>
      <c r="D697" s="3" t="s">
        <v>1315</v>
      </c>
      <c r="E697" s="3" t="s">
        <v>1316</v>
      </c>
      <c r="F697" s="3"/>
      <c r="G697" s="3"/>
      <c r="H697" s="3"/>
      <c r="I697" s="3"/>
      <c r="J697" s="3"/>
      <c r="K697" s="3"/>
      <c r="L697" s="24" t="s">
        <v>96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14">
        <f t="shared" si="24"/>
        <v>0</v>
      </c>
    </row>
    <row r="698" spans="1:26" ht="14.25" customHeight="1" x14ac:dyDescent="0.2">
      <c r="A698">
        <v>351</v>
      </c>
      <c r="B698" s="3" t="s">
        <v>1088</v>
      </c>
      <c r="C698" s="3" t="s">
        <v>1083</v>
      </c>
      <c r="D698" s="3" t="s">
        <v>1084</v>
      </c>
      <c r="E698" s="3" t="s">
        <v>1089</v>
      </c>
      <c r="F698" s="3"/>
      <c r="G698" s="3"/>
      <c r="H698" s="3"/>
      <c r="I698" s="3"/>
      <c r="J698" s="3"/>
      <c r="K698" s="3" t="s">
        <v>49</v>
      </c>
      <c r="L698" s="3" t="s">
        <v>50</v>
      </c>
      <c r="M698" s="3" t="s">
        <v>51</v>
      </c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14" t="str">
        <f t="shared" si="24"/>
        <v>Lasius</v>
      </c>
    </row>
    <row r="699" spans="1:26" ht="14.25" customHeight="1" x14ac:dyDescent="0.2">
      <c r="A699">
        <v>390</v>
      </c>
      <c r="B699" s="3" t="s">
        <v>1173</v>
      </c>
      <c r="C699" s="3" t="s">
        <v>1083</v>
      </c>
      <c r="D699" s="3" t="s">
        <v>1169</v>
      </c>
      <c r="E699" s="3" t="s">
        <v>1174</v>
      </c>
      <c r="F699" s="3"/>
      <c r="G699" s="3"/>
      <c r="H699" s="3"/>
      <c r="I699" s="3"/>
      <c r="J699" s="3"/>
      <c r="K699" s="3"/>
      <c r="L699" s="43" t="s">
        <v>61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14">
        <f t="shared" si="24"/>
        <v>0</v>
      </c>
    </row>
    <row r="700" spans="1:26" ht="14.25" customHeight="1" x14ac:dyDescent="0.2">
      <c r="A700">
        <v>483</v>
      </c>
      <c r="B700" s="3" t="s">
        <v>1406</v>
      </c>
      <c r="C700" s="3" t="s">
        <v>1314</v>
      </c>
      <c r="D700" s="3" t="s">
        <v>1400</v>
      </c>
      <c r="E700" s="3" t="s">
        <v>1407</v>
      </c>
      <c r="F700" s="3"/>
      <c r="G700" s="3"/>
      <c r="H700" s="3"/>
      <c r="I700" s="3"/>
      <c r="J700" s="3"/>
      <c r="K700" s="3" t="s">
        <v>138</v>
      </c>
      <c r="L700" s="3" t="s">
        <v>501</v>
      </c>
      <c r="M700" s="25" t="s">
        <v>502</v>
      </c>
      <c r="N700" s="3" t="s">
        <v>140</v>
      </c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14" t="str">
        <f t="shared" si="24"/>
        <v>Solenopsis</v>
      </c>
    </row>
    <row r="701" spans="1:26" ht="14.25" customHeight="1" x14ac:dyDescent="0.2">
      <c r="A701">
        <v>1451</v>
      </c>
      <c r="B701" s="24" t="s">
        <v>4263</v>
      </c>
      <c r="C701" s="3" t="s">
        <v>4222</v>
      </c>
      <c r="D701" s="3" t="s">
        <v>4264</v>
      </c>
      <c r="E701" s="3" t="s">
        <v>4265</v>
      </c>
      <c r="F701" s="3"/>
      <c r="G701" s="3"/>
      <c r="H701" s="3"/>
      <c r="I701" s="3"/>
      <c r="J701" s="3"/>
      <c r="K701" s="3"/>
      <c r="L701" s="43" t="s">
        <v>61</v>
      </c>
      <c r="M701" s="24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14">
        <f t="shared" si="24"/>
        <v>0</v>
      </c>
    </row>
    <row r="702" spans="1:26" ht="14.25" customHeight="1" x14ac:dyDescent="0.2">
      <c r="A702">
        <v>1151</v>
      </c>
      <c r="B702" s="24" t="s">
        <v>3545</v>
      </c>
      <c r="C702" s="3" t="s">
        <v>3469</v>
      </c>
      <c r="D702" s="3" t="s">
        <v>3546</v>
      </c>
      <c r="E702" s="3" t="s">
        <v>3547</v>
      </c>
      <c r="F702" s="3"/>
      <c r="G702" s="3"/>
      <c r="H702" s="3"/>
      <c r="I702" s="3"/>
      <c r="J702" s="3"/>
      <c r="K702" s="3"/>
      <c r="L702" s="24" t="s">
        <v>73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14">
        <f t="shared" si="24"/>
        <v>0</v>
      </c>
    </row>
    <row r="703" spans="1:26" ht="14.25" customHeight="1" x14ac:dyDescent="0.2">
      <c r="A703">
        <v>1261</v>
      </c>
      <c r="B703" s="24" t="s">
        <v>3791</v>
      </c>
      <c r="C703" s="3" t="s">
        <v>3747</v>
      </c>
      <c r="D703" s="3" t="s">
        <v>3792</v>
      </c>
      <c r="E703" s="3" t="s">
        <v>3793</v>
      </c>
      <c r="F703" s="3"/>
      <c r="G703" s="3"/>
      <c r="H703" s="3"/>
      <c r="I703" s="3"/>
      <c r="J703" s="3"/>
      <c r="K703" s="3"/>
      <c r="L703" s="43" t="s">
        <v>61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14">
        <f t="shared" si="24"/>
        <v>0</v>
      </c>
    </row>
    <row r="704" spans="1:26" ht="14.25" customHeight="1" x14ac:dyDescent="0.2">
      <c r="A704">
        <v>1136</v>
      </c>
      <c r="B704" s="3" t="s">
        <v>3510</v>
      </c>
      <c r="C704" s="3" t="s">
        <v>3469</v>
      </c>
      <c r="D704" s="3" t="s">
        <v>3511</v>
      </c>
      <c r="E704" s="3" t="s">
        <v>3512</v>
      </c>
      <c r="F704" s="3"/>
      <c r="G704" s="3"/>
      <c r="H704" s="3"/>
      <c r="I704" s="3"/>
      <c r="J704" s="3"/>
      <c r="K704" s="3"/>
      <c r="L704" s="3" t="s">
        <v>88</v>
      </c>
      <c r="M704" s="24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14">
        <f t="shared" si="24"/>
        <v>0</v>
      </c>
    </row>
    <row r="705" spans="1:26" ht="14.25" customHeight="1" x14ac:dyDescent="0.2">
      <c r="A705">
        <v>110</v>
      </c>
      <c r="B705" s="4" t="s">
        <v>499</v>
      </c>
      <c r="C705" s="3" t="s">
        <v>491</v>
      </c>
      <c r="D705" s="3" t="s">
        <v>492</v>
      </c>
      <c r="E705" s="3" t="s">
        <v>500</v>
      </c>
      <c r="F705" s="3"/>
      <c r="G705" s="3"/>
      <c r="H705" s="3"/>
      <c r="I705" s="3"/>
      <c r="J705" s="3"/>
      <c r="K705" s="3" t="s">
        <v>138</v>
      </c>
      <c r="L705" s="3" t="s">
        <v>501</v>
      </c>
      <c r="M705" s="25" t="s">
        <v>502</v>
      </c>
      <c r="N705" s="3" t="s">
        <v>140</v>
      </c>
      <c r="O705" s="3"/>
      <c r="P705" s="3"/>
      <c r="Q705" s="24"/>
      <c r="R705" s="3"/>
      <c r="S705" s="3"/>
      <c r="T705" s="3"/>
      <c r="U705" s="3"/>
      <c r="V705" s="3"/>
      <c r="W705" s="3"/>
      <c r="X705" s="3"/>
      <c r="Y705" s="3"/>
      <c r="Z705" s="14" t="str">
        <f t="shared" si="24"/>
        <v>Solenopsis</v>
      </c>
    </row>
    <row r="706" spans="1:26" ht="14.25" customHeight="1" x14ac:dyDescent="0.2">
      <c r="A706">
        <v>131</v>
      </c>
      <c r="B706" s="4" t="s">
        <v>553</v>
      </c>
      <c r="C706" s="3" t="s">
        <v>491</v>
      </c>
      <c r="D706" s="3" t="s">
        <v>551</v>
      </c>
      <c r="E706" s="3" t="s">
        <v>554</v>
      </c>
      <c r="F706" s="24"/>
      <c r="G706" s="24"/>
      <c r="H706" s="24"/>
      <c r="I706" s="3"/>
      <c r="J706" s="3"/>
      <c r="K706" s="3" t="s">
        <v>49</v>
      </c>
      <c r="L706" s="3" t="s">
        <v>50</v>
      </c>
      <c r="M706" s="24" t="s">
        <v>51</v>
      </c>
      <c r="N706" s="24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14" t="str">
        <f t="shared" si="24"/>
        <v>Lasius</v>
      </c>
    </row>
    <row r="707" spans="1:26" ht="14.25" customHeight="1" x14ac:dyDescent="0.2">
      <c r="A707">
        <v>114</v>
      </c>
      <c r="B707" s="4" t="s">
        <v>510</v>
      </c>
      <c r="C707" s="3" t="s">
        <v>491</v>
      </c>
      <c r="D707" s="3" t="s">
        <v>511</v>
      </c>
      <c r="E707" s="3" t="s">
        <v>512</v>
      </c>
      <c r="F707" s="23"/>
      <c r="G707" s="24"/>
      <c r="H707" s="24"/>
      <c r="I707" s="24"/>
      <c r="J707" s="24"/>
      <c r="K707" s="23"/>
      <c r="L707" s="3" t="s">
        <v>78</v>
      </c>
      <c r="M707" s="24"/>
      <c r="N707" s="2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14">
        <f t="shared" si="24"/>
        <v>0</v>
      </c>
    </row>
    <row r="708" spans="1:26" ht="14.25" customHeight="1" x14ac:dyDescent="0.2">
      <c r="A708">
        <v>1145</v>
      </c>
      <c r="B708" s="3" t="s">
        <v>3531</v>
      </c>
      <c r="C708" s="3" t="s">
        <v>3469</v>
      </c>
      <c r="D708" s="58" t="s">
        <v>4298</v>
      </c>
      <c r="E708" s="3" t="s">
        <v>3532</v>
      </c>
      <c r="F708" s="23"/>
      <c r="G708" s="24"/>
      <c r="H708" s="24"/>
      <c r="I708" s="24"/>
      <c r="J708" s="24"/>
      <c r="K708" s="23"/>
      <c r="L708" s="3" t="s">
        <v>73</v>
      </c>
      <c r="M708" s="43"/>
      <c r="N708" s="2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14">
        <f t="shared" si="24"/>
        <v>0</v>
      </c>
    </row>
    <row r="709" spans="1:26" ht="14.25" customHeight="1" x14ac:dyDescent="0.2">
      <c r="A709">
        <v>883</v>
      </c>
      <c r="B709" s="3" t="s">
        <v>2917</v>
      </c>
      <c r="C709" s="3" t="s">
        <v>2892</v>
      </c>
      <c r="D709" s="3" t="s">
        <v>2915</v>
      </c>
      <c r="E709" s="3" t="s">
        <v>2918</v>
      </c>
      <c r="F709" s="3"/>
      <c r="G709" s="3"/>
      <c r="H709" s="3"/>
      <c r="I709" s="3"/>
      <c r="J709" s="3"/>
      <c r="K709" s="3" t="s">
        <v>49</v>
      </c>
      <c r="L709" s="3" t="s">
        <v>50</v>
      </c>
      <c r="M709" s="3" t="s">
        <v>51</v>
      </c>
      <c r="N709" s="3"/>
      <c r="O709" s="3"/>
      <c r="P709" s="3"/>
      <c r="Q709" s="53" t="s">
        <v>2919</v>
      </c>
      <c r="R709" s="3"/>
      <c r="S709" s="3"/>
      <c r="T709" s="3"/>
      <c r="U709" s="3"/>
      <c r="V709" s="3"/>
      <c r="W709" s="3"/>
      <c r="X709" s="3"/>
      <c r="Y709" s="3"/>
      <c r="Z709" s="14" t="str">
        <f t="shared" si="24"/>
        <v>Lasius</v>
      </c>
    </row>
    <row r="710" spans="1:26" ht="14.25" customHeight="1" x14ac:dyDescent="0.2">
      <c r="A710">
        <v>142</v>
      </c>
      <c r="B710" s="4" t="s">
        <v>578</v>
      </c>
      <c r="C710" s="3" t="s">
        <v>491</v>
      </c>
      <c r="D710" s="3" t="s">
        <v>579</v>
      </c>
      <c r="E710" s="3" t="s">
        <v>580</v>
      </c>
      <c r="F710" s="25">
        <v>3</v>
      </c>
      <c r="G710" s="25"/>
      <c r="H710" s="25"/>
      <c r="I710" s="24"/>
      <c r="J710" s="24"/>
      <c r="K710" s="24" t="s">
        <v>49</v>
      </c>
      <c r="L710" s="24" t="s">
        <v>41</v>
      </c>
      <c r="M710" s="25" t="s">
        <v>403</v>
      </c>
      <c r="N710" s="25">
        <v>2019</v>
      </c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14" t="str">
        <f t="shared" si="24"/>
        <v>Temnothorax</v>
      </c>
    </row>
    <row r="711" spans="1:26" ht="14.25" customHeight="1" x14ac:dyDescent="0.2">
      <c r="A711">
        <v>687</v>
      </c>
      <c r="B711" s="3" t="s">
        <v>2190</v>
      </c>
      <c r="C711" s="3" t="s">
        <v>2161</v>
      </c>
      <c r="D711" s="3" t="s">
        <v>2162</v>
      </c>
      <c r="E711" s="3" t="s">
        <v>2192</v>
      </c>
      <c r="F711" s="24"/>
      <c r="G711" s="24"/>
      <c r="H711" s="24"/>
      <c r="I711" s="24"/>
      <c r="J711" s="24"/>
      <c r="K711" s="24" t="s">
        <v>49</v>
      </c>
      <c r="L711" s="3" t="s">
        <v>50</v>
      </c>
      <c r="M711" s="24" t="s">
        <v>51</v>
      </c>
      <c r="N711" s="24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14" t="str">
        <f t="shared" si="24"/>
        <v>Lasius</v>
      </c>
    </row>
    <row r="712" spans="1:26" ht="14.25" customHeight="1" x14ac:dyDescent="0.2">
      <c r="A712">
        <v>636</v>
      </c>
      <c r="B712" s="3" t="s">
        <v>1787</v>
      </c>
      <c r="C712" s="3" t="s">
        <v>1694</v>
      </c>
      <c r="D712" s="3" t="s">
        <v>1789</v>
      </c>
      <c r="E712" s="3" t="s">
        <v>1791</v>
      </c>
      <c r="F712" s="3"/>
      <c r="G712" s="3"/>
      <c r="H712" s="3"/>
      <c r="I712" s="3"/>
      <c r="J712" s="3"/>
      <c r="K712" s="3" t="s">
        <v>49</v>
      </c>
      <c r="L712" s="24" t="s">
        <v>50</v>
      </c>
      <c r="M712" s="24" t="s">
        <v>51</v>
      </c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14" t="str">
        <f t="shared" si="24"/>
        <v>Lasius</v>
      </c>
    </row>
    <row r="713" spans="1:26" ht="14.25" customHeight="1" x14ac:dyDescent="0.2">
      <c r="A713">
        <v>738</v>
      </c>
      <c r="B713" s="3" t="s">
        <v>2548</v>
      </c>
      <c r="C713" s="3" t="s">
        <v>2161</v>
      </c>
      <c r="D713" s="3" t="s">
        <v>2539</v>
      </c>
      <c r="E713" s="3" t="s">
        <v>2549</v>
      </c>
      <c r="F713" s="23"/>
      <c r="G713" s="24"/>
      <c r="H713" s="24"/>
      <c r="I713" s="24"/>
      <c r="J713" s="24"/>
      <c r="K713" s="23"/>
      <c r="L713" s="3" t="s">
        <v>73</v>
      </c>
      <c r="M713" s="24"/>
      <c r="N713" s="2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14">
        <f t="shared" si="24"/>
        <v>0</v>
      </c>
    </row>
    <row r="714" spans="1:26" ht="14.25" customHeight="1" x14ac:dyDescent="0.2">
      <c r="A714">
        <v>52</v>
      </c>
      <c r="B714" s="3" t="s">
        <v>303</v>
      </c>
      <c r="C714" s="3" t="s">
        <v>195</v>
      </c>
      <c r="D714" s="3" t="s">
        <v>305</v>
      </c>
      <c r="E714" s="3" t="s">
        <v>306</v>
      </c>
      <c r="F714" s="23"/>
      <c r="G714" s="24"/>
      <c r="H714" s="24"/>
      <c r="I714" s="24"/>
      <c r="J714" s="24"/>
      <c r="K714" s="23" t="s">
        <v>138</v>
      </c>
      <c r="L714" s="43" t="s">
        <v>61</v>
      </c>
      <c r="M714" s="25" t="s">
        <v>139</v>
      </c>
      <c r="N714" s="23">
        <v>2019</v>
      </c>
      <c r="O714" s="3"/>
      <c r="P714" s="3"/>
      <c r="Q714" s="3" t="s">
        <v>301</v>
      </c>
      <c r="R714" s="3"/>
      <c r="S714" s="3"/>
      <c r="T714" s="3"/>
      <c r="U714" s="3"/>
      <c r="V714" s="3"/>
      <c r="W714" s="3"/>
      <c r="X714" s="3"/>
      <c r="Y714" s="3"/>
      <c r="Z714" s="14" t="str">
        <f t="shared" si="24"/>
        <v>Formica</v>
      </c>
    </row>
    <row r="715" spans="1:26" ht="14.25" customHeight="1" x14ac:dyDescent="0.2">
      <c r="A715">
        <v>739</v>
      </c>
      <c r="B715" s="3" t="s">
        <v>2552</v>
      </c>
      <c r="C715" s="3" t="s">
        <v>2161</v>
      </c>
      <c r="D715" s="3" t="s">
        <v>2539</v>
      </c>
      <c r="E715" s="3" t="s">
        <v>2553</v>
      </c>
      <c r="F715" s="3" t="s">
        <v>48</v>
      </c>
      <c r="G715" s="3"/>
      <c r="H715" s="25"/>
      <c r="I715" s="3"/>
      <c r="J715" s="3"/>
      <c r="K715" s="3" t="s">
        <v>129</v>
      </c>
      <c r="L715" s="3" t="s">
        <v>57</v>
      </c>
      <c r="M715" s="41" t="s">
        <v>117</v>
      </c>
      <c r="N715" s="3" t="s">
        <v>295</v>
      </c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14" t="str">
        <f t="shared" si="24"/>
        <v>Myrmica</v>
      </c>
    </row>
    <row r="716" spans="1:26" ht="14.25" customHeight="1" x14ac:dyDescent="0.2">
      <c r="A716">
        <v>55</v>
      </c>
      <c r="B716" s="3" t="s">
        <v>317</v>
      </c>
      <c r="C716" s="3" t="s">
        <v>195</v>
      </c>
      <c r="D716" s="3" t="s">
        <v>309</v>
      </c>
      <c r="E716" s="3" t="s">
        <v>319</v>
      </c>
      <c r="F716" s="24"/>
      <c r="G716" s="24"/>
      <c r="H716" s="24"/>
      <c r="I716" s="24"/>
      <c r="J716" s="24"/>
      <c r="K716" s="24" t="s">
        <v>138</v>
      </c>
      <c r="L716" s="43" t="s">
        <v>61</v>
      </c>
      <c r="M716" s="25" t="s">
        <v>139</v>
      </c>
      <c r="N716" s="24">
        <v>2019</v>
      </c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14" t="str">
        <f t="shared" si="24"/>
        <v>Formica</v>
      </c>
    </row>
    <row r="717" spans="1:26" ht="14.25" customHeight="1" x14ac:dyDescent="0.2">
      <c r="A717">
        <v>232</v>
      </c>
      <c r="B717" s="3" t="s">
        <v>793</v>
      </c>
      <c r="C717" s="3" t="s">
        <v>773</v>
      </c>
      <c r="D717" s="3" t="s">
        <v>794</v>
      </c>
      <c r="E717" s="3" t="s">
        <v>795</v>
      </c>
      <c r="F717" s="24" t="s">
        <v>796</v>
      </c>
      <c r="G717" s="24"/>
      <c r="H717" s="24"/>
      <c r="I717" s="24"/>
      <c r="J717" s="24"/>
      <c r="K717" s="24" t="s">
        <v>129</v>
      </c>
      <c r="L717" s="3" t="s">
        <v>57</v>
      </c>
      <c r="M717" s="41" t="s">
        <v>117</v>
      </c>
      <c r="N717" s="24" t="s">
        <v>295</v>
      </c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14" t="str">
        <f t="shared" si="24"/>
        <v>Myrmica</v>
      </c>
    </row>
    <row r="718" spans="1:26" ht="14.25" customHeight="1" x14ac:dyDescent="0.2">
      <c r="A718">
        <v>470</v>
      </c>
      <c r="B718" s="3" t="s">
        <v>1375</v>
      </c>
      <c r="C718" s="3" t="s">
        <v>1314</v>
      </c>
      <c r="D718" s="3" t="s">
        <v>1371</v>
      </c>
      <c r="E718" s="3" t="s">
        <v>1376</v>
      </c>
      <c r="F718" s="3" t="s">
        <v>48</v>
      </c>
      <c r="G718" s="3"/>
      <c r="H718" s="3" t="s">
        <v>335</v>
      </c>
      <c r="I718" s="3"/>
      <c r="J718" s="3"/>
      <c r="K718" s="3" t="s">
        <v>129</v>
      </c>
      <c r="L718" s="3" t="s">
        <v>57</v>
      </c>
      <c r="M718" s="41" t="s">
        <v>107</v>
      </c>
      <c r="N718" s="3" t="s">
        <v>295</v>
      </c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14" t="str">
        <f t="shared" si="24"/>
        <v>Myrmica</v>
      </c>
    </row>
    <row r="719" spans="1:26" ht="14.25" customHeight="1" x14ac:dyDescent="0.2">
      <c r="A719">
        <v>472</v>
      </c>
      <c r="B719" s="3" t="s">
        <v>1379</v>
      </c>
      <c r="C719" s="3" t="s">
        <v>1314</v>
      </c>
      <c r="D719" s="3" t="s">
        <v>1380</v>
      </c>
      <c r="E719" s="3" t="s">
        <v>1381</v>
      </c>
      <c r="F719" s="3"/>
      <c r="G719" s="3"/>
      <c r="H719" s="3"/>
      <c r="I719" s="3"/>
      <c r="J719" s="3"/>
      <c r="K719" s="3"/>
      <c r="L719" s="3" t="s"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14">
        <f t="shared" si="24"/>
        <v>0</v>
      </c>
    </row>
    <row r="720" spans="1:26" ht="14.25" customHeight="1" x14ac:dyDescent="0.2">
      <c r="A720">
        <v>1257</v>
      </c>
      <c r="B720" s="3" t="s">
        <v>3780</v>
      </c>
      <c r="C720" s="3" t="s">
        <v>3747</v>
      </c>
      <c r="D720" s="3" t="s">
        <v>3781</v>
      </c>
      <c r="E720" s="3" t="s">
        <v>3782</v>
      </c>
      <c r="F720" s="3"/>
      <c r="G720" s="3"/>
      <c r="H720" s="3"/>
      <c r="I720" s="3"/>
      <c r="J720" s="3"/>
      <c r="K720" s="3"/>
      <c r="L720" s="3" t="s">
        <v>73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14">
        <f t="shared" si="24"/>
        <v>0</v>
      </c>
    </row>
    <row r="721" spans="1:26" ht="14.25" customHeight="1" x14ac:dyDescent="0.2">
      <c r="A721">
        <v>453</v>
      </c>
      <c r="B721" s="3" t="s">
        <v>1333</v>
      </c>
      <c r="C721" s="3" t="s">
        <v>1314</v>
      </c>
      <c r="D721" s="3" t="s">
        <v>1331</v>
      </c>
      <c r="E721" s="3" t="s">
        <v>1334</v>
      </c>
      <c r="F721" s="24"/>
      <c r="G721" s="24"/>
      <c r="H721" s="24"/>
      <c r="I721" s="24"/>
      <c r="J721" s="24"/>
      <c r="K721" s="24" t="s">
        <v>49</v>
      </c>
      <c r="L721" s="3" t="s">
        <v>50</v>
      </c>
      <c r="M721" s="24" t="s">
        <v>51</v>
      </c>
      <c r="N721" s="24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14" t="str">
        <f t="shared" si="24"/>
        <v>Lasius</v>
      </c>
    </row>
    <row r="722" spans="1:26" ht="14.25" customHeight="1" x14ac:dyDescent="0.2">
      <c r="A722">
        <v>740</v>
      </c>
      <c r="B722" s="3" t="s">
        <v>2556</v>
      </c>
      <c r="C722" s="3" t="s">
        <v>2161</v>
      </c>
      <c r="D722" s="3" t="s">
        <v>2539</v>
      </c>
      <c r="E722" s="3" t="s">
        <v>2558</v>
      </c>
      <c r="F722" s="23"/>
      <c r="G722" s="24"/>
      <c r="H722" s="24"/>
      <c r="I722" s="24"/>
      <c r="J722" s="24"/>
      <c r="K722" s="23" t="s">
        <v>49</v>
      </c>
      <c r="L722" s="3" t="s">
        <v>50</v>
      </c>
      <c r="M722" s="24" t="s">
        <v>51</v>
      </c>
      <c r="N722" s="2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14" t="str">
        <f t="shared" si="24"/>
        <v>Lasius</v>
      </c>
    </row>
    <row r="723" spans="1:26" ht="14.25" customHeight="1" x14ac:dyDescent="0.2">
      <c r="A723">
        <v>370</v>
      </c>
      <c r="B723" s="3" t="s">
        <v>1131</v>
      </c>
      <c r="C723" s="3" t="s">
        <v>1083</v>
      </c>
      <c r="D723" s="3" t="s">
        <v>1129</v>
      </c>
      <c r="E723" s="3" t="s">
        <v>1132</v>
      </c>
      <c r="F723" s="23"/>
      <c r="G723" s="24"/>
      <c r="H723" s="24"/>
      <c r="I723" s="24"/>
      <c r="J723" s="24"/>
      <c r="K723" s="23"/>
      <c r="L723" s="3" t="s">
        <v>60</v>
      </c>
      <c r="M723" s="24"/>
      <c r="N723" s="2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14">
        <f t="shared" si="24"/>
        <v>0</v>
      </c>
    </row>
    <row r="724" spans="1:26" ht="14.25" customHeight="1" x14ac:dyDescent="0.2">
      <c r="A724">
        <v>1056</v>
      </c>
      <c r="B724" s="3" t="s">
        <v>3351</v>
      </c>
      <c r="C724" s="3" t="s">
        <v>3341</v>
      </c>
      <c r="D724" s="3" t="s">
        <v>3352</v>
      </c>
      <c r="E724" s="3" t="s">
        <v>3353</v>
      </c>
      <c r="F724" s="3"/>
      <c r="G724" s="3"/>
      <c r="H724" s="3"/>
      <c r="I724" s="3"/>
      <c r="J724" s="3"/>
      <c r="K724" s="3"/>
      <c r="L724" s="3" t="s"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14">
        <f t="shared" si="24"/>
        <v>0</v>
      </c>
    </row>
    <row r="725" spans="1:26" ht="14.25" customHeight="1" x14ac:dyDescent="0.2">
      <c r="A725">
        <v>78</v>
      </c>
      <c r="B725" s="3" t="s">
        <v>415</v>
      </c>
      <c r="C725" s="3" t="s">
        <v>195</v>
      </c>
      <c r="D725" s="3" t="s">
        <v>373</v>
      </c>
      <c r="E725" s="3" t="s">
        <v>416</v>
      </c>
      <c r="F725" s="23"/>
      <c r="G725" s="24"/>
      <c r="H725" s="24"/>
      <c r="I725" s="24"/>
      <c r="J725" s="24"/>
      <c r="K725" s="23"/>
      <c r="L725" s="3" t="s">
        <v>60</v>
      </c>
      <c r="M725" s="24"/>
      <c r="N725" s="2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14">
        <f t="shared" si="24"/>
        <v>0</v>
      </c>
    </row>
    <row r="726" spans="1:26" ht="14.25" customHeight="1" x14ac:dyDescent="0.2">
      <c r="A726">
        <v>460</v>
      </c>
      <c r="B726" s="24" t="s">
        <v>1351</v>
      </c>
      <c r="C726" s="3" t="s">
        <v>1314</v>
      </c>
      <c r="D726" s="3" t="s">
        <v>1347</v>
      </c>
      <c r="E726" s="3" t="s">
        <v>1352</v>
      </c>
      <c r="F726" s="23"/>
      <c r="G726" s="24"/>
      <c r="H726" s="24"/>
      <c r="I726" s="24"/>
      <c r="J726" s="24"/>
      <c r="K726" s="23" t="s">
        <v>49</v>
      </c>
      <c r="L726" s="3" t="s">
        <v>50</v>
      </c>
      <c r="M726" s="24" t="s">
        <v>51</v>
      </c>
      <c r="N726" s="2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14" t="str">
        <f t="shared" ref="Z726:Z757" si="25">IF(LEFT(M726,4)=LEFT(L726,4),L726,0)</f>
        <v>Lasius</v>
      </c>
    </row>
    <row r="727" spans="1:26" ht="14.25" customHeight="1" x14ac:dyDescent="0.2">
      <c r="A727">
        <v>250</v>
      </c>
      <c r="B727" s="3" t="s">
        <v>844</v>
      </c>
      <c r="C727" s="3" t="s">
        <v>839</v>
      </c>
      <c r="D727" s="3" t="s">
        <v>845</v>
      </c>
      <c r="E727" s="3" t="s">
        <v>846</v>
      </c>
      <c r="F727" s="23"/>
      <c r="G727" s="24"/>
      <c r="H727" s="24"/>
      <c r="I727" s="24"/>
      <c r="J727" s="24"/>
      <c r="K727" s="23"/>
      <c r="L727" s="3" t="s">
        <v>50</v>
      </c>
      <c r="M727" s="24"/>
      <c r="N727" s="2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14">
        <f t="shared" si="25"/>
        <v>0</v>
      </c>
    </row>
    <row r="728" spans="1:26" ht="14.25" customHeight="1" x14ac:dyDescent="0.2">
      <c r="A728">
        <v>688</v>
      </c>
      <c r="B728" s="3" t="s">
        <v>2198</v>
      </c>
      <c r="C728" s="3" t="s">
        <v>2161</v>
      </c>
      <c r="D728" s="3" t="s">
        <v>2162</v>
      </c>
      <c r="E728" s="3" t="s">
        <v>2199</v>
      </c>
      <c r="F728" s="3"/>
      <c r="G728" s="3"/>
      <c r="H728" s="3"/>
      <c r="I728" s="3"/>
      <c r="J728" s="3"/>
      <c r="K728" s="3"/>
      <c r="L728" s="24" t="s">
        <v>60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14">
        <f t="shared" si="25"/>
        <v>0</v>
      </c>
    </row>
    <row r="729" spans="1:26" ht="14.25" customHeight="1" x14ac:dyDescent="0.2">
      <c r="A729">
        <v>471</v>
      </c>
      <c r="B729" s="3" t="s">
        <v>1377</v>
      </c>
      <c r="C729" s="3" t="s">
        <v>1314</v>
      </c>
      <c r="D729" s="3" t="s">
        <v>1371</v>
      </c>
      <c r="E729" s="3" t="s">
        <v>1378</v>
      </c>
      <c r="F729" s="23" t="s">
        <v>678</v>
      </c>
      <c r="G729" s="24"/>
      <c r="H729" s="24"/>
      <c r="I729" s="24"/>
      <c r="J729" s="23"/>
      <c r="K729" s="23" t="s">
        <v>129</v>
      </c>
      <c r="L729" s="3" t="s">
        <v>57</v>
      </c>
      <c r="M729" s="41" t="s">
        <v>107</v>
      </c>
      <c r="N729" s="23" t="s">
        <v>295</v>
      </c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14" t="str">
        <f t="shared" si="25"/>
        <v>Myrmica</v>
      </c>
    </row>
    <row r="730" spans="1:26" ht="14.25" customHeight="1" x14ac:dyDescent="0.2">
      <c r="A730">
        <v>58</v>
      </c>
      <c r="B730" s="4" t="s">
        <v>327</v>
      </c>
      <c r="C730" s="3" t="s">
        <v>195</v>
      </c>
      <c r="D730" s="3" t="s">
        <v>328</v>
      </c>
      <c r="E730" s="3" t="s">
        <v>329</v>
      </c>
      <c r="F730" s="24" t="s">
        <v>330</v>
      </c>
      <c r="G730" s="24"/>
      <c r="H730" s="24" t="s">
        <v>180</v>
      </c>
      <c r="I730" s="24"/>
      <c r="J730" s="24"/>
      <c r="K730" s="23" t="s">
        <v>129</v>
      </c>
      <c r="L730" s="3" t="s">
        <v>57</v>
      </c>
      <c r="M730" s="41" t="s">
        <v>117</v>
      </c>
      <c r="N730" s="24" t="s">
        <v>295</v>
      </c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14" t="str">
        <f t="shared" si="25"/>
        <v>Myrmica</v>
      </c>
    </row>
    <row r="731" spans="1:26" ht="14.25" customHeight="1" x14ac:dyDescent="0.2">
      <c r="A731">
        <v>487</v>
      </c>
      <c r="B731" s="3" t="s">
        <v>1415</v>
      </c>
      <c r="C731" s="3" t="s">
        <v>1314</v>
      </c>
      <c r="D731" s="3" t="s">
        <v>1411</v>
      </c>
      <c r="E731" s="3" t="s">
        <v>1416</v>
      </c>
      <c r="F731" s="3"/>
      <c r="G731" s="3"/>
      <c r="H731" s="3"/>
      <c r="I731" s="3"/>
      <c r="J731" s="3"/>
      <c r="K731" s="3" t="s">
        <v>138</v>
      </c>
      <c r="L731" s="3" t="s">
        <v>501</v>
      </c>
      <c r="M731" s="25" t="s">
        <v>502</v>
      </c>
      <c r="N731" s="3" t="s">
        <v>140</v>
      </c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14" t="str">
        <f t="shared" si="25"/>
        <v>Solenopsis</v>
      </c>
    </row>
    <row r="732" spans="1:26" ht="14.25" customHeight="1" x14ac:dyDescent="0.2">
      <c r="A732">
        <v>437</v>
      </c>
      <c r="B732" s="3" t="s">
        <v>1290</v>
      </c>
      <c r="C732" s="3" t="s">
        <v>1251</v>
      </c>
      <c r="D732" s="3" t="s">
        <v>1291</v>
      </c>
      <c r="E732" s="3" t="s">
        <v>1292</v>
      </c>
      <c r="F732" s="23"/>
      <c r="G732" s="24"/>
      <c r="H732" s="24"/>
      <c r="I732" s="24"/>
      <c r="J732" s="24"/>
      <c r="K732" s="23" t="s">
        <v>138</v>
      </c>
      <c r="L732" s="43" t="s">
        <v>61</v>
      </c>
      <c r="M732" s="24" t="s">
        <v>163</v>
      </c>
      <c r="N732" s="23">
        <v>2019</v>
      </c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14" t="str">
        <f t="shared" si="25"/>
        <v>Formica</v>
      </c>
    </row>
    <row r="733" spans="1:26" ht="14.25" customHeight="1" x14ac:dyDescent="0.2">
      <c r="A733">
        <v>120</v>
      </c>
      <c r="B733" s="24" t="s">
        <v>524</v>
      </c>
      <c r="C733" s="3" t="s">
        <v>491</v>
      </c>
      <c r="D733" s="3" t="s">
        <v>525</v>
      </c>
      <c r="E733" s="3" t="s">
        <v>526</v>
      </c>
      <c r="F733" s="24"/>
      <c r="G733" s="24"/>
      <c r="H733" s="24"/>
      <c r="I733" s="24"/>
      <c r="J733" s="24"/>
      <c r="K733" s="23"/>
      <c r="L733" s="3" t="s">
        <v>78</v>
      </c>
      <c r="M733" s="24"/>
      <c r="N733" s="24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14">
        <f t="shared" si="25"/>
        <v>0</v>
      </c>
    </row>
    <row r="734" spans="1:26" ht="14.25" customHeight="1" x14ac:dyDescent="0.2">
      <c r="A734">
        <v>136</v>
      </c>
      <c r="B734" s="4" t="s">
        <v>564</v>
      </c>
      <c r="C734" s="3" t="s">
        <v>491</v>
      </c>
      <c r="D734" s="3" t="s">
        <v>563</v>
      </c>
      <c r="E734" s="3" t="s">
        <v>565</v>
      </c>
      <c r="F734" s="25">
        <v>6</v>
      </c>
      <c r="G734" s="25"/>
      <c r="H734" s="25"/>
      <c r="I734" s="3"/>
      <c r="J734" s="3"/>
      <c r="K734" s="3" t="s">
        <v>49</v>
      </c>
      <c r="L734" s="3" t="s">
        <v>41</v>
      </c>
      <c r="M734" s="48" t="s">
        <v>403</v>
      </c>
      <c r="N734" s="25">
        <v>2019</v>
      </c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14" t="str">
        <f t="shared" si="25"/>
        <v>Temnothorax</v>
      </c>
    </row>
    <row r="735" spans="1:26" ht="14.25" customHeight="1" x14ac:dyDescent="0.2">
      <c r="A735">
        <v>689</v>
      </c>
      <c r="B735" s="3" t="s">
        <v>2203</v>
      </c>
      <c r="C735" s="3" t="s">
        <v>2161</v>
      </c>
      <c r="D735" s="3" t="s">
        <v>2162</v>
      </c>
      <c r="E735" s="3" t="s">
        <v>2204</v>
      </c>
      <c r="F735" s="3"/>
      <c r="G735" s="3"/>
      <c r="H735" s="3"/>
      <c r="I735" s="3"/>
      <c r="J735" s="3"/>
      <c r="K735" s="3" t="s">
        <v>49</v>
      </c>
      <c r="L735" s="3" t="s">
        <v>50</v>
      </c>
      <c r="M735" s="3" t="s">
        <v>51</v>
      </c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14" t="str">
        <f t="shared" si="25"/>
        <v>Lasius</v>
      </c>
    </row>
    <row r="736" spans="1:26" ht="14.25" customHeight="1" x14ac:dyDescent="0.2">
      <c r="A736">
        <v>1053</v>
      </c>
      <c r="B736" s="3" t="s">
        <v>3344</v>
      </c>
      <c r="C736" s="3" t="s">
        <v>3341</v>
      </c>
      <c r="D736" s="3" t="s">
        <v>3345</v>
      </c>
      <c r="E736" s="3" t="s">
        <v>3346</v>
      </c>
      <c r="F736" s="3"/>
      <c r="G736" s="3"/>
      <c r="H736" s="3"/>
      <c r="I736" s="3"/>
      <c r="J736" s="3"/>
      <c r="K736" s="3" t="s">
        <v>138</v>
      </c>
      <c r="L736" s="43" t="s">
        <v>61</v>
      </c>
      <c r="M736" s="25" t="s">
        <v>225</v>
      </c>
      <c r="N736" s="3">
        <v>2019</v>
      </c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14" t="str">
        <f t="shared" si="25"/>
        <v>Formica</v>
      </c>
    </row>
    <row r="737" spans="1:26" ht="14.25" customHeight="1" x14ac:dyDescent="0.2">
      <c r="A737">
        <v>96</v>
      </c>
      <c r="B737" s="4" t="s">
        <v>458</v>
      </c>
      <c r="C737" s="3" t="s">
        <v>195</v>
      </c>
      <c r="D737" s="3" t="s">
        <v>459</v>
      </c>
      <c r="E737" s="3" t="s">
        <v>460</v>
      </c>
      <c r="F737" s="25">
        <v>2</v>
      </c>
      <c r="G737" s="25"/>
      <c r="H737" s="25"/>
      <c r="I737" s="24"/>
      <c r="J737" s="23"/>
      <c r="K737" s="23" t="s">
        <v>49</v>
      </c>
      <c r="L737" s="24" t="s">
        <v>41</v>
      </c>
      <c r="M737" s="25" t="s">
        <v>414</v>
      </c>
      <c r="N737" s="25">
        <v>2019</v>
      </c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14" t="str">
        <f t="shared" si="25"/>
        <v>Temnothorax</v>
      </c>
    </row>
    <row r="738" spans="1:26" ht="14.25" customHeight="1" x14ac:dyDescent="0.2">
      <c r="A738">
        <v>385</v>
      </c>
      <c r="B738" s="3" t="s">
        <v>1162</v>
      </c>
      <c r="C738" s="3" t="s">
        <v>1083</v>
      </c>
      <c r="D738" s="3" t="s">
        <v>1149</v>
      </c>
      <c r="E738" s="3" t="s">
        <v>1163</v>
      </c>
      <c r="F738" s="3"/>
      <c r="G738" s="3"/>
      <c r="H738" s="3"/>
      <c r="I738" s="3"/>
      <c r="J738" s="3"/>
      <c r="K738" s="3"/>
      <c r="L738" s="3" t="s">
        <v>73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14">
        <f t="shared" si="25"/>
        <v>0</v>
      </c>
    </row>
    <row r="739" spans="1:26" ht="15.75" customHeight="1" x14ac:dyDescent="0.2">
      <c r="A739">
        <v>1120</v>
      </c>
      <c r="B739" s="3" t="s">
        <v>3474</v>
      </c>
      <c r="C739" s="3" t="s">
        <v>3469</v>
      </c>
      <c r="D739" s="3" t="s">
        <v>3475</v>
      </c>
      <c r="E739" s="3" t="s">
        <v>3476</v>
      </c>
      <c r="F739" s="23"/>
      <c r="G739" s="24"/>
      <c r="H739" s="24"/>
      <c r="I739" s="24"/>
      <c r="J739" s="24"/>
      <c r="K739" s="23"/>
      <c r="L739" s="3" t="s">
        <v>73</v>
      </c>
      <c r="M739" s="24"/>
      <c r="N739" s="2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14">
        <f t="shared" si="25"/>
        <v>0</v>
      </c>
    </row>
    <row r="740" spans="1:26" ht="14.25" customHeight="1" x14ac:dyDescent="0.2">
      <c r="A740">
        <v>33</v>
      </c>
      <c r="B740" s="3" t="s">
        <v>217</v>
      </c>
      <c r="C740" s="3" t="s">
        <v>195</v>
      </c>
      <c r="D740" s="3" t="s">
        <v>196</v>
      </c>
      <c r="E740" s="3" t="s">
        <v>218</v>
      </c>
      <c r="F740" s="3"/>
      <c r="G740" s="3"/>
      <c r="H740" s="3"/>
      <c r="I740" s="3"/>
      <c r="J740" s="3"/>
      <c r="K740" s="3"/>
      <c r="L740" s="3" t="s">
        <v>60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14">
        <f t="shared" si="25"/>
        <v>0</v>
      </c>
    </row>
    <row r="741" spans="1:26" ht="14.25" customHeight="1" x14ac:dyDescent="0.2">
      <c r="A741">
        <v>1245</v>
      </c>
      <c r="B741" s="3" t="s">
        <v>3750</v>
      </c>
      <c r="C741" s="3" t="s">
        <v>3747</v>
      </c>
      <c r="D741" s="3" t="s">
        <v>3748</v>
      </c>
      <c r="E741" s="3" t="s">
        <v>3751</v>
      </c>
      <c r="F741" s="3"/>
      <c r="G741" s="3"/>
      <c r="H741" s="3"/>
      <c r="I741" s="3"/>
      <c r="J741" s="3"/>
      <c r="K741" s="3" t="s">
        <v>138</v>
      </c>
      <c r="L741" s="43" t="s">
        <v>61</v>
      </c>
      <c r="M741" s="3" t="s">
        <v>163</v>
      </c>
      <c r="N741" s="3">
        <v>2019</v>
      </c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14" t="str">
        <f t="shared" si="25"/>
        <v>Formica</v>
      </c>
    </row>
    <row r="742" spans="1:26" ht="14.25" customHeight="1" x14ac:dyDescent="0.2">
      <c r="A742">
        <v>398</v>
      </c>
      <c r="B742" s="3" t="s">
        <v>1192</v>
      </c>
      <c r="C742" s="3" t="s">
        <v>1083</v>
      </c>
      <c r="D742" s="3" t="s">
        <v>1188</v>
      </c>
      <c r="E742" s="3" t="s">
        <v>1193</v>
      </c>
      <c r="F742" s="23"/>
      <c r="G742" s="24"/>
      <c r="H742" s="24"/>
      <c r="I742" s="24"/>
      <c r="J742" s="24"/>
      <c r="K742" s="23" t="s">
        <v>138</v>
      </c>
      <c r="L742" s="3" t="s">
        <v>57</v>
      </c>
      <c r="M742" s="24" t="s">
        <v>99</v>
      </c>
      <c r="N742" s="2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14" t="str">
        <f t="shared" si="25"/>
        <v>Myrmica</v>
      </c>
    </row>
    <row r="743" spans="1:26" ht="14.25" customHeight="1" x14ac:dyDescent="0.2">
      <c r="A743">
        <v>1363</v>
      </c>
      <c r="B743" s="3" t="s">
        <v>4041</v>
      </c>
      <c r="C743" s="3" t="s">
        <v>4007</v>
      </c>
      <c r="D743" s="3" t="s">
        <v>4033</v>
      </c>
      <c r="E743" s="3" t="s">
        <v>4042</v>
      </c>
      <c r="F743" s="3"/>
      <c r="G743" s="3"/>
      <c r="H743" s="3"/>
      <c r="I743" s="3"/>
      <c r="J743" s="3"/>
      <c r="K743" s="3" t="s">
        <v>138</v>
      </c>
      <c r="L743" s="3" t="s">
        <v>57</v>
      </c>
      <c r="M743" s="25" t="s">
        <v>82</v>
      </c>
      <c r="N743" s="3">
        <v>2019</v>
      </c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14" t="str">
        <f t="shared" si="25"/>
        <v>Myrmica</v>
      </c>
    </row>
    <row r="744" spans="1:26" ht="14.25" customHeight="1" x14ac:dyDescent="0.2">
      <c r="A744">
        <v>607</v>
      </c>
      <c r="B744" s="3"/>
      <c r="C744" s="3" t="s">
        <v>1659</v>
      </c>
      <c r="D744" s="3" t="s">
        <v>1690</v>
      </c>
      <c r="E744" s="3" t="s">
        <v>1692</v>
      </c>
      <c r="F744" s="3"/>
      <c r="G744" s="3"/>
      <c r="H744" s="3"/>
      <c r="I744" s="3"/>
      <c r="J744" s="3"/>
      <c r="K744" s="3" t="s">
        <v>138</v>
      </c>
      <c r="L744" s="3" t="s">
        <v>57</v>
      </c>
      <c r="M744" s="3" t="s">
        <v>99</v>
      </c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14" t="str">
        <f t="shared" si="25"/>
        <v>Myrmica</v>
      </c>
    </row>
    <row r="745" spans="1:26" ht="14.25" customHeight="1" x14ac:dyDescent="0.2">
      <c r="A745">
        <v>1444</v>
      </c>
      <c r="B745" s="3" t="s">
        <v>4241</v>
      </c>
      <c r="C745" s="3" t="s">
        <v>4222</v>
      </c>
      <c r="D745" s="3" t="s">
        <v>4242</v>
      </c>
      <c r="E745" s="3" t="s">
        <v>4243</v>
      </c>
      <c r="F745" s="23"/>
      <c r="G745" s="24"/>
      <c r="H745" s="24"/>
      <c r="I745" s="24"/>
      <c r="J745" s="24"/>
      <c r="K745" s="23" t="s">
        <v>138</v>
      </c>
      <c r="L745" s="3" t="s">
        <v>57</v>
      </c>
      <c r="M745" s="24" t="s">
        <v>94</v>
      </c>
      <c r="N745" s="2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14" t="str">
        <f t="shared" si="25"/>
        <v>Myrmica</v>
      </c>
    </row>
    <row r="746" spans="1:26" ht="14.25" customHeight="1" x14ac:dyDescent="0.2">
      <c r="A746">
        <v>1059</v>
      </c>
      <c r="B746" s="3" t="s">
        <v>3359</v>
      </c>
      <c r="C746" s="3" t="s">
        <v>3341</v>
      </c>
      <c r="D746" s="3" t="s">
        <v>3355</v>
      </c>
      <c r="E746" s="3" t="s">
        <v>3360</v>
      </c>
      <c r="F746" s="3"/>
      <c r="G746" s="3"/>
      <c r="H746" s="3"/>
      <c r="I746" s="3"/>
      <c r="J746" s="3"/>
      <c r="K746" s="3"/>
      <c r="L746" s="3" t="s"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14">
        <f t="shared" si="25"/>
        <v>0</v>
      </c>
    </row>
    <row r="747" spans="1:26" ht="14.25" customHeight="1" x14ac:dyDescent="0.2">
      <c r="A747">
        <v>56</v>
      </c>
      <c r="B747" s="3" t="s">
        <v>322</v>
      </c>
      <c r="C747" s="3" t="s">
        <v>195</v>
      </c>
      <c r="D747" s="3" t="s">
        <v>309</v>
      </c>
      <c r="E747" s="3" t="s">
        <v>323</v>
      </c>
      <c r="F747" s="3"/>
      <c r="G747" s="3"/>
      <c r="H747" s="3"/>
      <c r="I747" s="3"/>
      <c r="J747" s="3"/>
      <c r="K747" s="3"/>
      <c r="L747" s="3" t="s">
        <v>60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14">
        <f t="shared" si="25"/>
        <v>0</v>
      </c>
    </row>
    <row r="748" spans="1:26" ht="14.25" customHeight="1" x14ac:dyDescent="0.2">
      <c r="A748">
        <v>1112</v>
      </c>
      <c r="B748" s="3"/>
      <c r="C748" s="3" t="s">
        <v>3418</v>
      </c>
      <c r="D748" s="3" t="s">
        <v>3458</v>
      </c>
      <c r="E748" s="3" t="s">
        <v>3461</v>
      </c>
      <c r="F748" s="3"/>
      <c r="G748" s="3"/>
      <c r="H748" s="3"/>
      <c r="I748" s="3"/>
      <c r="J748" s="3"/>
      <c r="K748" s="3"/>
      <c r="L748" s="3" t="s"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14">
        <f t="shared" si="25"/>
        <v>0</v>
      </c>
    </row>
    <row r="749" spans="1:26" ht="15.75" customHeight="1" x14ac:dyDescent="0.2">
      <c r="A749">
        <v>1212</v>
      </c>
      <c r="B749" s="3"/>
      <c r="C749" s="3" t="s">
        <v>3641</v>
      </c>
      <c r="D749" s="58" t="s">
        <v>4300</v>
      </c>
      <c r="E749" s="3" t="s">
        <v>3676</v>
      </c>
      <c r="F749" s="23"/>
      <c r="G749" s="24"/>
      <c r="H749" s="24"/>
      <c r="I749" s="24"/>
      <c r="J749" s="24"/>
      <c r="K749" s="23"/>
      <c r="L749" s="3" t="s">
        <v>96</v>
      </c>
      <c r="M749" s="24"/>
      <c r="N749" s="2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14">
        <f t="shared" si="25"/>
        <v>0</v>
      </c>
    </row>
    <row r="750" spans="1:26" ht="15.75" customHeight="1" x14ac:dyDescent="0.2">
      <c r="A750">
        <v>446</v>
      </c>
      <c r="B750" s="3" t="s">
        <v>1317</v>
      </c>
      <c r="C750" s="3" t="s">
        <v>1314</v>
      </c>
      <c r="D750" s="3" t="s">
        <v>1315</v>
      </c>
      <c r="E750" s="3" t="s">
        <v>1318</v>
      </c>
      <c r="F750" s="23"/>
      <c r="G750" s="24"/>
      <c r="H750" s="24"/>
      <c r="I750" s="24"/>
      <c r="J750" s="24"/>
      <c r="K750" s="23"/>
      <c r="L750" s="3" t="s">
        <v>96</v>
      </c>
      <c r="M750" s="24"/>
      <c r="N750" s="2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14">
        <f t="shared" si="25"/>
        <v>0</v>
      </c>
    </row>
    <row r="751" spans="1:26" ht="14.25" customHeight="1" x14ac:dyDescent="0.2">
      <c r="A751">
        <v>1122</v>
      </c>
      <c r="B751" s="24" t="s">
        <v>3479</v>
      </c>
      <c r="C751" s="3" t="s">
        <v>3469</v>
      </c>
      <c r="D751" s="3" t="s">
        <v>3480</v>
      </c>
      <c r="E751" s="3" t="s">
        <v>3481</v>
      </c>
      <c r="F751" s="23"/>
      <c r="G751" s="24"/>
      <c r="H751" s="23"/>
      <c r="I751" s="24"/>
      <c r="J751" s="24"/>
      <c r="K751" s="23"/>
      <c r="L751" s="3" t="s">
        <v>96</v>
      </c>
      <c r="M751" s="24"/>
      <c r="N751" s="2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14">
        <f t="shared" si="25"/>
        <v>0</v>
      </c>
    </row>
    <row r="752" spans="1:26" ht="15.75" customHeight="1" x14ac:dyDescent="0.2">
      <c r="A752">
        <v>926</v>
      </c>
      <c r="B752" s="3" t="s">
        <v>3023</v>
      </c>
      <c r="C752" s="3" t="s">
        <v>2996</v>
      </c>
      <c r="D752" s="3" t="s">
        <v>3021</v>
      </c>
      <c r="E752" s="3" t="s">
        <v>3024</v>
      </c>
      <c r="F752" s="3"/>
      <c r="G752" s="3"/>
      <c r="H752" s="3"/>
      <c r="I752" s="3"/>
      <c r="J752" s="3"/>
      <c r="K752" s="3" t="s">
        <v>895</v>
      </c>
      <c r="L752" s="3" t="s">
        <v>52</v>
      </c>
      <c r="M752" s="3" t="s">
        <v>2385</v>
      </c>
      <c r="N752" s="3">
        <v>2019</v>
      </c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14">
        <f t="shared" si="25"/>
        <v>0</v>
      </c>
    </row>
    <row r="753" spans="1:26" ht="15.75" customHeight="1" x14ac:dyDescent="0.2">
      <c r="A753">
        <v>79</v>
      </c>
      <c r="B753" s="3" t="s">
        <v>419</v>
      </c>
      <c r="C753" s="3" t="s">
        <v>195</v>
      </c>
      <c r="D753" s="3" t="s">
        <v>373</v>
      </c>
      <c r="E753" s="3" t="s">
        <v>420</v>
      </c>
      <c r="F753" s="3"/>
      <c r="G753" s="3"/>
      <c r="H753" s="3"/>
      <c r="I753" s="3"/>
      <c r="J753" s="3"/>
      <c r="K753" s="3"/>
      <c r="L753" s="24" t="s">
        <v>60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14">
        <f t="shared" si="25"/>
        <v>0</v>
      </c>
    </row>
    <row r="754" spans="1:26" ht="14.25" customHeight="1" x14ac:dyDescent="0.2">
      <c r="A754">
        <v>899</v>
      </c>
      <c r="B754" s="3" t="s">
        <v>2958</v>
      </c>
      <c r="C754" s="3" t="s">
        <v>2945</v>
      </c>
      <c r="D754" s="3" t="s">
        <v>2959</v>
      </c>
      <c r="E754" s="3" t="s">
        <v>2960</v>
      </c>
      <c r="F754" s="3"/>
      <c r="G754" s="3"/>
      <c r="H754" s="3"/>
      <c r="I754" s="3"/>
      <c r="J754" s="3"/>
      <c r="K754" s="3"/>
      <c r="L754" s="3" t="s"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14">
        <f t="shared" si="25"/>
        <v>0</v>
      </c>
    </row>
    <row r="755" spans="1:26" ht="15.75" customHeight="1" x14ac:dyDescent="0.2">
      <c r="A755">
        <v>889</v>
      </c>
      <c r="B755" s="4" t="s">
        <v>2931</v>
      </c>
      <c r="C755" s="3" t="s">
        <v>2892</v>
      </c>
      <c r="D755" s="3" t="s">
        <v>2932</v>
      </c>
      <c r="E755" s="3" t="s">
        <v>2933</v>
      </c>
      <c r="F755" s="3"/>
      <c r="G755" s="3"/>
      <c r="H755" s="3"/>
      <c r="I755" s="3"/>
      <c r="J755" s="3"/>
      <c r="K755" s="3"/>
      <c r="L755" s="3" t="s">
        <v>52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14">
        <f t="shared" si="25"/>
        <v>0</v>
      </c>
    </row>
    <row r="756" spans="1:26" ht="14.25" customHeight="1" x14ac:dyDescent="0.2">
      <c r="A756">
        <v>1262</v>
      </c>
      <c r="B756" s="24" t="s">
        <v>3794</v>
      </c>
      <c r="C756" s="3" t="s">
        <v>3747</v>
      </c>
      <c r="D756" s="3" t="s">
        <v>3792</v>
      </c>
      <c r="E756" s="3" t="s">
        <v>3795</v>
      </c>
      <c r="F756" s="3"/>
      <c r="G756" s="3"/>
      <c r="H756" s="3"/>
      <c r="I756" s="3"/>
      <c r="J756" s="3"/>
      <c r="K756" s="3"/>
      <c r="L756" s="24" t="s">
        <v>60</v>
      </c>
      <c r="M756" s="24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14">
        <f t="shared" si="25"/>
        <v>0</v>
      </c>
    </row>
    <row r="757" spans="1:26" ht="14.25" customHeight="1" x14ac:dyDescent="0.2">
      <c r="A757">
        <v>1246</v>
      </c>
      <c r="B757" s="3" t="s">
        <v>3752</v>
      </c>
      <c r="C757" s="3" t="s">
        <v>3747</v>
      </c>
      <c r="D757" s="3" t="s">
        <v>3748</v>
      </c>
      <c r="E757" s="3" t="s">
        <v>3753</v>
      </c>
      <c r="F757" s="3"/>
      <c r="G757" s="3"/>
      <c r="H757" s="3"/>
      <c r="I757" s="3"/>
      <c r="J757" s="3"/>
      <c r="K757" s="3" t="s">
        <v>138</v>
      </c>
      <c r="L757" s="43" t="s">
        <v>61</v>
      </c>
      <c r="M757" s="3" t="s">
        <v>163</v>
      </c>
      <c r="N757" s="3">
        <v>2019</v>
      </c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14" t="str">
        <f t="shared" si="25"/>
        <v>Formica</v>
      </c>
    </row>
    <row r="758" spans="1:26" ht="14.25" customHeight="1" x14ac:dyDescent="0.2">
      <c r="A758">
        <v>1268</v>
      </c>
      <c r="B758" s="3" t="s">
        <v>3808</v>
      </c>
      <c r="C758" s="3" t="s">
        <v>3747</v>
      </c>
      <c r="D758" s="3" t="s">
        <v>3809</v>
      </c>
      <c r="E758" s="3" t="s">
        <v>3810</v>
      </c>
      <c r="F758" s="3"/>
      <c r="G758" s="3"/>
      <c r="H758" s="3"/>
      <c r="I758" s="3"/>
      <c r="J758" s="3"/>
      <c r="K758" s="3"/>
      <c r="L758" s="3" t="s">
        <v>60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14">
        <f t="shared" ref="Z758:Z789" si="26">IF(LEFT(M758,4)=LEFT(L758,4),L758,0)</f>
        <v>0</v>
      </c>
    </row>
    <row r="759" spans="1:26" ht="14.25" customHeight="1" x14ac:dyDescent="0.2">
      <c r="A759">
        <v>753</v>
      </c>
      <c r="B759" s="3" t="s">
        <v>2618</v>
      </c>
      <c r="C759" s="3" t="s">
        <v>2161</v>
      </c>
      <c r="D759" s="3" t="s">
        <v>2616</v>
      </c>
      <c r="E759" s="3" t="s">
        <v>2619</v>
      </c>
      <c r="F759" s="3"/>
      <c r="G759" s="3"/>
      <c r="H759" s="3"/>
      <c r="I759" s="3"/>
      <c r="J759" s="3"/>
      <c r="K759" s="3" t="s">
        <v>138</v>
      </c>
      <c r="L759" s="3" t="s">
        <v>57</v>
      </c>
      <c r="M759" s="3" t="s">
        <v>99</v>
      </c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14" t="str">
        <f t="shared" si="26"/>
        <v>Myrmica</v>
      </c>
    </row>
    <row r="760" spans="1:26" ht="14.25" customHeight="1" x14ac:dyDescent="0.2">
      <c r="A760">
        <v>933</v>
      </c>
      <c r="B760" s="4" t="s">
        <v>3037</v>
      </c>
      <c r="C760" s="3" t="s">
        <v>2996</v>
      </c>
      <c r="D760" s="3" t="s">
        <v>3038</v>
      </c>
      <c r="E760" s="3" t="s">
        <v>3039</v>
      </c>
      <c r="F760" s="3"/>
      <c r="G760" s="3"/>
      <c r="H760" s="3"/>
      <c r="I760" s="3"/>
      <c r="J760" s="3"/>
      <c r="K760" s="3" t="s">
        <v>138</v>
      </c>
      <c r="L760" s="3" t="s">
        <v>57</v>
      </c>
      <c r="M760" s="25" t="s">
        <v>99</v>
      </c>
      <c r="N760" s="3">
        <v>2019</v>
      </c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14" t="str">
        <f t="shared" si="26"/>
        <v>Myrmica</v>
      </c>
    </row>
    <row r="761" spans="1:26" ht="14.25" customHeight="1" x14ac:dyDescent="0.2">
      <c r="A761">
        <v>581</v>
      </c>
      <c r="B761" s="24" t="s">
        <v>1647</v>
      </c>
      <c r="C761" s="3" t="s">
        <v>1555</v>
      </c>
      <c r="D761" s="3" t="s">
        <v>1643</v>
      </c>
      <c r="E761" s="3" t="s">
        <v>1648</v>
      </c>
      <c r="F761" s="24"/>
      <c r="G761" s="24"/>
      <c r="H761" s="24"/>
      <c r="I761" s="3"/>
      <c r="J761" s="3"/>
      <c r="K761" s="3"/>
      <c r="L761" s="3" t="s">
        <v>52</v>
      </c>
      <c r="M761" s="24"/>
      <c r="N761" s="24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14">
        <f t="shared" si="26"/>
        <v>0</v>
      </c>
    </row>
    <row r="762" spans="1:26" ht="14.25" customHeight="1" x14ac:dyDescent="0.2">
      <c r="A762">
        <v>34</v>
      </c>
      <c r="B762" s="3" t="s">
        <v>222</v>
      </c>
      <c r="C762" s="3" t="s">
        <v>195</v>
      </c>
      <c r="D762" s="3" t="s">
        <v>196</v>
      </c>
      <c r="E762" s="3" t="s">
        <v>224</v>
      </c>
      <c r="F762" s="3"/>
      <c r="G762" s="3"/>
      <c r="H762" s="3"/>
      <c r="I762" s="3"/>
      <c r="J762" s="3"/>
      <c r="K762" s="3"/>
      <c r="L762" s="3" t="s">
        <v>60</v>
      </c>
      <c r="M762" s="24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14">
        <f t="shared" si="26"/>
        <v>0</v>
      </c>
    </row>
    <row r="763" spans="1:26" ht="14.25" customHeight="1" x14ac:dyDescent="0.2">
      <c r="A763">
        <v>592</v>
      </c>
      <c r="B763" s="3"/>
      <c r="C763" s="3" t="s">
        <v>1659</v>
      </c>
      <c r="D763" s="3" t="s">
        <v>1663</v>
      </c>
      <c r="E763" s="3" t="s">
        <v>1667</v>
      </c>
      <c r="F763" s="3"/>
      <c r="G763" s="3"/>
      <c r="H763" s="3"/>
      <c r="I763" s="3"/>
      <c r="J763" s="3"/>
      <c r="K763" s="3" t="s">
        <v>49</v>
      </c>
      <c r="L763" s="3" t="s">
        <v>50</v>
      </c>
      <c r="M763" s="3" t="s">
        <v>51</v>
      </c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14" t="str">
        <f t="shared" si="26"/>
        <v>Lasius</v>
      </c>
    </row>
    <row r="764" spans="1:26" ht="14.25" customHeight="1" x14ac:dyDescent="0.2">
      <c r="A764">
        <v>80</v>
      </c>
      <c r="B764" s="4" t="s">
        <v>424</v>
      </c>
      <c r="C764" s="3" t="s">
        <v>195</v>
      </c>
      <c r="D764" s="3" t="s">
        <v>373</v>
      </c>
      <c r="E764" s="3" t="s">
        <v>425</v>
      </c>
      <c r="F764" s="3"/>
      <c r="G764" s="3"/>
      <c r="H764" s="3"/>
      <c r="I764" s="3"/>
      <c r="J764" s="3"/>
      <c r="K764" s="3"/>
      <c r="L764" s="24" t="s">
        <v>60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14">
        <f t="shared" si="26"/>
        <v>0</v>
      </c>
    </row>
    <row r="765" spans="1:26" ht="14.25" customHeight="1" x14ac:dyDescent="0.2">
      <c r="A765">
        <v>936</v>
      </c>
      <c r="B765" s="4" t="s">
        <v>3045</v>
      </c>
      <c r="C765" s="3" t="s">
        <v>2996</v>
      </c>
      <c r="D765" s="3" t="s">
        <v>3046</v>
      </c>
      <c r="E765" s="3" t="s">
        <v>3047</v>
      </c>
      <c r="F765" s="25">
        <v>7</v>
      </c>
      <c r="G765" s="25"/>
      <c r="H765" s="25"/>
      <c r="I765" s="3"/>
      <c r="J765" s="3"/>
      <c r="K765" s="3" t="s">
        <v>138</v>
      </c>
      <c r="L765" s="3" t="s">
        <v>41</v>
      </c>
      <c r="M765" s="48" t="s">
        <v>403</v>
      </c>
      <c r="N765" s="25">
        <v>2019</v>
      </c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14" t="str">
        <f t="shared" si="26"/>
        <v>Temnothorax</v>
      </c>
    </row>
    <row r="766" spans="1:26" ht="14.25" customHeight="1" x14ac:dyDescent="0.2">
      <c r="A766">
        <v>999</v>
      </c>
      <c r="B766" s="24" t="s">
        <v>3208</v>
      </c>
      <c r="C766" s="3" t="s">
        <v>3153</v>
      </c>
      <c r="D766" s="3" t="s">
        <v>3202</v>
      </c>
      <c r="E766" s="3" t="s">
        <v>3209</v>
      </c>
      <c r="F766" s="3"/>
      <c r="G766" s="3"/>
      <c r="H766" s="3"/>
      <c r="I766" s="3"/>
      <c r="J766" s="3"/>
      <c r="K766" s="3" t="s">
        <v>138</v>
      </c>
      <c r="L766" s="3" t="s">
        <v>50</v>
      </c>
      <c r="M766" s="25" t="s">
        <v>296</v>
      </c>
      <c r="N766" s="3" t="s">
        <v>140</v>
      </c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14" t="str">
        <f t="shared" si="26"/>
        <v>Lasius</v>
      </c>
    </row>
    <row r="767" spans="1:26" ht="14.25" customHeight="1" x14ac:dyDescent="0.2">
      <c r="A767">
        <v>544</v>
      </c>
      <c r="B767" s="3"/>
      <c r="C767" s="3" t="s">
        <v>1555</v>
      </c>
      <c r="D767" s="3" t="s">
        <v>1556</v>
      </c>
      <c r="E767" s="3" t="s">
        <v>1558</v>
      </c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14">
        <f t="shared" si="26"/>
        <v>0</v>
      </c>
    </row>
    <row r="768" spans="1:26" ht="14.25" customHeight="1" x14ac:dyDescent="0.2">
      <c r="A768">
        <v>25</v>
      </c>
      <c r="B768" s="4" t="s">
        <v>178</v>
      </c>
      <c r="C768" s="3">
        <v>527182</v>
      </c>
      <c r="D768" s="3" t="s">
        <v>172</v>
      </c>
      <c r="E768" s="3" t="s">
        <v>179</v>
      </c>
      <c r="F768" s="3" t="s">
        <v>48</v>
      </c>
      <c r="G768" s="3"/>
      <c r="H768" s="3"/>
      <c r="I768" s="3" t="s">
        <v>0</v>
      </c>
      <c r="J768" s="3" t="s">
        <v>180</v>
      </c>
      <c r="K768" s="3" t="s">
        <v>138</v>
      </c>
      <c r="L768" s="43" t="s">
        <v>61</v>
      </c>
      <c r="M768" s="3" t="s">
        <v>181</v>
      </c>
      <c r="N768" s="3">
        <v>2019</v>
      </c>
      <c r="O768" s="3"/>
      <c r="P768" s="24"/>
      <c r="Q768" s="3"/>
      <c r="R768" s="3"/>
      <c r="S768" s="3"/>
      <c r="T768" s="3"/>
      <c r="U768" s="3"/>
      <c r="V768" s="3"/>
      <c r="W768" s="3"/>
      <c r="X768" s="3"/>
      <c r="Y768" s="3"/>
      <c r="Z768" s="14">
        <f t="shared" si="26"/>
        <v>0</v>
      </c>
    </row>
    <row r="769" spans="1:26" ht="14.25" customHeight="1" x14ac:dyDescent="0.2">
      <c r="A769">
        <v>582</v>
      </c>
      <c r="B769" s="24" t="s">
        <v>1649</v>
      </c>
      <c r="C769" s="3" t="s">
        <v>1555</v>
      </c>
      <c r="D769" s="3" t="s">
        <v>1643</v>
      </c>
      <c r="E769" s="3" t="s">
        <v>1650</v>
      </c>
      <c r="F769" s="3"/>
      <c r="G769" s="3"/>
      <c r="H769" s="3"/>
      <c r="I769" s="3"/>
      <c r="J769" s="3"/>
      <c r="K769" s="3"/>
      <c r="L769" s="3" t="s">
        <v>96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14">
        <f t="shared" si="26"/>
        <v>0</v>
      </c>
    </row>
    <row r="770" spans="1:26" ht="14.25" customHeight="1" x14ac:dyDescent="0.2">
      <c r="A770">
        <v>1063</v>
      </c>
      <c r="B770" s="4" t="s">
        <v>3368</v>
      </c>
      <c r="C770" s="3" t="s">
        <v>3341</v>
      </c>
      <c r="D770" s="3" t="s">
        <v>3369</v>
      </c>
      <c r="E770" s="3" t="s">
        <v>3370</v>
      </c>
      <c r="F770" s="3"/>
      <c r="G770" s="3"/>
      <c r="H770" s="3"/>
      <c r="I770" s="3"/>
      <c r="J770" s="3"/>
      <c r="K770" s="3"/>
      <c r="L770" s="3" t="s">
        <v>50</v>
      </c>
      <c r="M770" s="24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14">
        <f t="shared" si="26"/>
        <v>0</v>
      </c>
    </row>
    <row r="771" spans="1:26" ht="14.25" customHeight="1" x14ac:dyDescent="0.2">
      <c r="A771">
        <v>35</v>
      </c>
      <c r="B771" s="3" t="s">
        <v>228</v>
      </c>
      <c r="C771" s="3" t="s">
        <v>195</v>
      </c>
      <c r="D771" s="3" t="s">
        <v>196</v>
      </c>
      <c r="E771" s="3" t="s">
        <v>229</v>
      </c>
      <c r="F771" s="3"/>
      <c r="G771" s="3"/>
      <c r="H771" s="3"/>
      <c r="I771" s="3"/>
      <c r="J771" s="3"/>
      <c r="K771" s="3"/>
      <c r="L771" s="3" t="s">
        <v>60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14">
        <f t="shared" si="26"/>
        <v>0</v>
      </c>
    </row>
    <row r="772" spans="1:26" ht="14.25" customHeight="1" x14ac:dyDescent="0.2">
      <c r="A772">
        <v>600</v>
      </c>
      <c r="B772" s="24"/>
      <c r="C772" s="3" t="s">
        <v>1659</v>
      </c>
      <c r="D772" s="3" t="s">
        <v>1678</v>
      </c>
      <c r="E772" s="3" t="s">
        <v>1680</v>
      </c>
      <c r="F772" s="3"/>
      <c r="G772" s="3"/>
      <c r="H772" s="3"/>
      <c r="I772" s="3"/>
      <c r="J772" s="3"/>
      <c r="K772" s="3" t="s">
        <v>138</v>
      </c>
      <c r="L772" s="3" t="s">
        <v>57</v>
      </c>
      <c r="M772" s="24" t="s">
        <v>99</v>
      </c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14" t="str">
        <f t="shared" si="26"/>
        <v>Myrmica</v>
      </c>
    </row>
    <row r="773" spans="1:26" ht="14.25" customHeight="1" x14ac:dyDescent="0.2">
      <c r="A773">
        <v>644</v>
      </c>
      <c r="B773" s="4" t="s">
        <v>1900</v>
      </c>
      <c r="C773" s="3" t="s">
        <v>1694</v>
      </c>
      <c r="D773" s="3" t="s">
        <v>1902</v>
      </c>
      <c r="E773" s="3" t="s">
        <v>1903</v>
      </c>
      <c r="F773" s="3"/>
      <c r="G773" s="3"/>
      <c r="H773" s="3"/>
      <c r="I773" s="3"/>
      <c r="J773" s="3"/>
      <c r="K773" s="3"/>
      <c r="L773" s="3" t="s">
        <v>50</v>
      </c>
      <c r="M773" s="24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14">
        <f t="shared" si="26"/>
        <v>0</v>
      </c>
    </row>
    <row r="774" spans="1:26" ht="14.25" customHeight="1" x14ac:dyDescent="0.2">
      <c r="A774">
        <v>981</v>
      </c>
      <c r="B774" s="3" t="s">
        <v>3167</v>
      </c>
      <c r="C774" s="3" t="s">
        <v>3153</v>
      </c>
      <c r="D774" s="3" t="s">
        <v>3159</v>
      </c>
      <c r="E774" s="3" t="s">
        <v>3168</v>
      </c>
      <c r="F774" s="3" t="s">
        <v>48</v>
      </c>
      <c r="G774" s="3"/>
      <c r="H774" s="3"/>
      <c r="I774" s="3"/>
      <c r="J774" s="3"/>
      <c r="K774" s="3" t="s">
        <v>49</v>
      </c>
      <c r="L774" s="3" t="s">
        <v>50</v>
      </c>
      <c r="M774" s="25" t="s">
        <v>51</v>
      </c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14" t="str">
        <f t="shared" si="26"/>
        <v>Lasius</v>
      </c>
    </row>
    <row r="775" spans="1:26" ht="14.25" customHeight="1" x14ac:dyDescent="0.2">
      <c r="A775">
        <v>362</v>
      </c>
      <c r="B775" s="3" t="s">
        <v>1112</v>
      </c>
      <c r="C775" s="3" t="s">
        <v>1083</v>
      </c>
      <c r="D775" s="3" t="s">
        <v>1108</v>
      </c>
      <c r="E775" s="3" t="s">
        <v>1113</v>
      </c>
      <c r="F775" s="3"/>
      <c r="G775" s="3"/>
      <c r="H775" s="3"/>
      <c r="I775" s="3"/>
      <c r="J775" s="3"/>
      <c r="K775" s="3" t="s">
        <v>49</v>
      </c>
      <c r="L775" s="3" t="s">
        <v>50</v>
      </c>
      <c r="M775" s="3" t="s">
        <v>51</v>
      </c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14" t="str">
        <f t="shared" si="26"/>
        <v>Lasius</v>
      </c>
    </row>
    <row r="776" spans="1:26" ht="14.25" customHeight="1" x14ac:dyDescent="0.2">
      <c r="A776">
        <v>597</v>
      </c>
      <c r="B776" s="3"/>
      <c r="C776" s="3" t="s">
        <v>1659</v>
      </c>
      <c r="D776" s="3" t="s">
        <v>1674</v>
      </c>
      <c r="E776" s="3" t="s">
        <v>1676</v>
      </c>
      <c r="F776" s="24"/>
      <c r="G776" s="24"/>
      <c r="H776" s="24"/>
      <c r="I776" s="3"/>
      <c r="J776" s="3"/>
      <c r="K776" s="3" t="s">
        <v>138</v>
      </c>
      <c r="L776" s="3" t="s">
        <v>50</v>
      </c>
      <c r="M776" s="25" t="s">
        <v>253</v>
      </c>
      <c r="N776" s="24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14" t="str">
        <f t="shared" si="26"/>
        <v>Lasius</v>
      </c>
    </row>
    <row r="777" spans="1:26" ht="14.25" customHeight="1" x14ac:dyDescent="0.2">
      <c r="A777">
        <v>1043</v>
      </c>
      <c r="B777" s="4" t="s">
        <v>3317</v>
      </c>
      <c r="C777" s="3" t="s">
        <v>3253</v>
      </c>
      <c r="D777" s="3" t="s">
        <v>3318</v>
      </c>
      <c r="E777" s="3" t="s">
        <v>3319</v>
      </c>
      <c r="F777" s="3"/>
      <c r="G777" s="3"/>
      <c r="H777" s="3"/>
      <c r="I777" s="3"/>
      <c r="J777" s="3"/>
      <c r="K777" s="3" t="s">
        <v>138</v>
      </c>
      <c r="L777" s="3" t="s">
        <v>57</v>
      </c>
      <c r="M777" s="25" t="s">
        <v>94</v>
      </c>
      <c r="N777" s="3">
        <v>2019</v>
      </c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14" t="str">
        <f t="shared" si="26"/>
        <v>Myrmica</v>
      </c>
    </row>
    <row r="778" spans="1:26" ht="14.25" customHeight="1" x14ac:dyDescent="0.2">
      <c r="A778">
        <v>1240</v>
      </c>
      <c r="B778" s="24" t="s">
        <v>3736</v>
      </c>
      <c r="C778" s="3" t="s">
        <v>3687</v>
      </c>
      <c r="D778" s="3" t="s">
        <v>3737</v>
      </c>
      <c r="E778" s="3" t="s">
        <v>3738</v>
      </c>
      <c r="F778" s="3">
        <v>10</v>
      </c>
      <c r="G778" s="3"/>
      <c r="H778" s="3"/>
      <c r="I778" s="3"/>
      <c r="J778" s="3"/>
      <c r="K778" s="3" t="s">
        <v>138</v>
      </c>
      <c r="L778" s="3" t="s">
        <v>61</v>
      </c>
      <c r="M778" s="3" t="s">
        <v>139</v>
      </c>
      <c r="N778" s="3" t="s">
        <v>140</v>
      </c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14" t="str">
        <f t="shared" si="26"/>
        <v>Formica</v>
      </c>
    </row>
    <row r="779" spans="1:26" ht="14.25" customHeight="1" x14ac:dyDescent="0.2">
      <c r="A779">
        <v>1213</v>
      </c>
      <c r="B779" s="24"/>
      <c r="C779" s="3" t="s">
        <v>3641</v>
      </c>
      <c r="D779" s="58" t="s">
        <v>4300</v>
      </c>
      <c r="E779" s="3" t="s">
        <v>3677</v>
      </c>
      <c r="F779" s="24"/>
      <c r="G779" s="24"/>
      <c r="H779" s="24"/>
      <c r="I779" s="3"/>
      <c r="J779" s="3"/>
      <c r="K779" s="3"/>
      <c r="L779" s="3" t="s">
        <v>96</v>
      </c>
      <c r="M779" s="24"/>
      <c r="N779" s="24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14">
        <f t="shared" si="26"/>
        <v>0</v>
      </c>
    </row>
    <row r="780" spans="1:26" ht="14.25" customHeight="1" x14ac:dyDescent="0.2">
      <c r="A780">
        <v>571</v>
      </c>
      <c r="B780" s="24" t="s">
        <v>1622</v>
      </c>
      <c r="C780" s="3" t="s">
        <v>1555</v>
      </c>
      <c r="D780" s="3" t="s">
        <v>1623</v>
      </c>
      <c r="E780" s="3" t="s">
        <v>1624</v>
      </c>
      <c r="F780" s="25">
        <v>8</v>
      </c>
      <c r="G780" s="25"/>
      <c r="H780" s="25"/>
      <c r="I780" s="3"/>
      <c r="J780" s="3"/>
      <c r="K780" s="3" t="s">
        <v>49</v>
      </c>
      <c r="L780" s="3" t="s">
        <v>41</v>
      </c>
      <c r="M780" s="48" t="s">
        <v>403</v>
      </c>
      <c r="N780" s="25">
        <v>2019</v>
      </c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14" t="str">
        <f t="shared" si="26"/>
        <v>Temnothorax</v>
      </c>
    </row>
    <row r="781" spans="1:26" ht="14.25" customHeight="1" x14ac:dyDescent="0.2">
      <c r="A781">
        <v>985</v>
      </c>
      <c r="B781" s="24" t="s">
        <v>3176</v>
      </c>
      <c r="C781" s="3" t="s">
        <v>3153</v>
      </c>
      <c r="D781" s="3" t="s">
        <v>3170</v>
      </c>
      <c r="E781" s="3" t="s">
        <v>3177</v>
      </c>
      <c r="F781" s="3"/>
      <c r="G781" s="3"/>
      <c r="H781" s="3"/>
      <c r="I781" s="3"/>
      <c r="J781" s="3"/>
      <c r="K781" s="3" t="s">
        <v>138</v>
      </c>
      <c r="L781" s="24" t="s">
        <v>50</v>
      </c>
      <c r="M781" s="25" t="s">
        <v>296</v>
      </c>
      <c r="N781" s="3" t="s">
        <v>140</v>
      </c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14" t="str">
        <f t="shared" si="26"/>
        <v>Lasius</v>
      </c>
    </row>
    <row r="782" spans="1:26" ht="14.25" customHeight="1" x14ac:dyDescent="0.2">
      <c r="A782">
        <v>36</v>
      </c>
      <c r="B782" s="24" t="s">
        <v>233</v>
      </c>
      <c r="C782" s="3" t="s">
        <v>195</v>
      </c>
      <c r="D782" s="3" t="s">
        <v>196</v>
      </c>
      <c r="E782" s="3" t="s">
        <v>234</v>
      </c>
      <c r="F782" s="3"/>
      <c r="G782" s="3"/>
      <c r="H782" s="3"/>
      <c r="I782" s="3"/>
      <c r="J782" s="3"/>
      <c r="K782" s="3"/>
      <c r="L782" s="3" t="s">
        <v>60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14">
        <f t="shared" si="26"/>
        <v>0</v>
      </c>
    </row>
    <row r="783" spans="1:26" ht="14.25" customHeight="1" x14ac:dyDescent="0.2">
      <c r="A783">
        <v>953</v>
      </c>
      <c r="B783" s="24" t="s">
        <v>3089</v>
      </c>
      <c r="C783" s="3" t="s">
        <v>3054</v>
      </c>
      <c r="D783" s="3" t="s">
        <v>3090</v>
      </c>
      <c r="E783" s="3" t="s">
        <v>3091</v>
      </c>
      <c r="F783" s="25">
        <v>10</v>
      </c>
      <c r="G783" s="25"/>
      <c r="H783" s="25"/>
      <c r="I783" s="3"/>
      <c r="J783" s="3"/>
      <c r="K783" s="3" t="s">
        <v>49</v>
      </c>
      <c r="L783" s="3" t="s">
        <v>41</v>
      </c>
      <c r="M783" s="25" t="s">
        <v>403</v>
      </c>
      <c r="N783" s="25">
        <v>2019</v>
      </c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14" t="str">
        <f t="shared" si="26"/>
        <v>Temnothorax</v>
      </c>
    </row>
    <row r="784" spans="1:26" ht="14.25" customHeight="1" x14ac:dyDescent="0.2">
      <c r="A784">
        <v>661</v>
      </c>
      <c r="B784" s="4" t="s">
        <v>2011</v>
      </c>
      <c r="C784" s="3" t="s">
        <v>2003</v>
      </c>
      <c r="D784" s="3" t="s">
        <v>2004</v>
      </c>
      <c r="E784" s="3" t="s">
        <v>2012</v>
      </c>
      <c r="F784" s="3"/>
      <c r="G784" s="3"/>
      <c r="H784" s="3"/>
      <c r="I784" s="3"/>
      <c r="J784" s="3"/>
      <c r="K784" s="3" t="s">
        <v>49</v>
      </c>
      <c r="L784" s="3" t="s">
        <v>50</v>
      </c>
      <c r="M784" s="3" t="s">
        <v>51</v>
      </c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14" t="str">
        <f t="shared" si="26"/>
        <v>Lasius</v>
      </c>
    </row>
    <row r="785" spans="1:26" ht="14.25" customHeight="1" x14ac:dyDescent="0.2">
      <c r="A785">
        <v>1274</v>
      </c>
      <c r="B785" s="4" t="s">
        <v>3825</v>
      </c>
      <c r="C785" s="3" t="s">
        <v>3815</v>
      </c>
      <c r="D785" s="3" t="s">
        <v>3823</v>
      </c>
      <c r="E785" s="3" t="s">
        <v>3826</v>
      </c>
      <c r="F785" s="3" t="s">
        <v>48</v>
      </c>
      <c r="G785" s="3"/>
      <c r="H785" s="3"/>
      <c r="I785" s="3"/>
      <c r="J785" s="3"/>
      <c r="K785" s="3" t="s">
        <v>138</v>
      </c>
      <c r="L785" s="43" t="s">
        <v>61</v>
      </c>
      <c r="M785" s="25" t="s">
        <v>139</v>
      </c>
      <c r="N785" s="3">
        <v>2019</v>
      </c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14" t="str">
        <f t="shared" si="26"/>
        <v>Formica</v>
      </c>
    </row>
    <row r="786" spans="1:26" ht="14.25" customHeight="1" x14ac:dyDescent="0.2">
      <c r="A786">
        <v>37</v>
      </c>
      <c r="B786" s="4" t="s">
        <v>236</v>
      </c>
      <c r="C786" s="3" t="s">
        <v>195</v>
      </c>
      <c r="D786" s="3" t="s">
        <v>196</v>
      </c>
      <c r="E786" s="3" t="s">
        <v>238</v>
      </c>
      <c r="F786" s="3"/>
      <c r="G786" s="3"/>
      <c r="H786" s="3"/>
      <c r="I786" s="3"/>
      <c r="J786" s="3"/>
      <c r="K786" s="3"/>
      <c r="L786" s="24" t="s">
        <v>60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14">
        <f t="shared" si="26"/>
        <v>0</v>
      </c>
    </row>
    <row r="787" spans="1:26" ht="14.25" customHeight="1" x14ac:dyDescent="0.2">
      <c r="A787">
        <v>1281</v>
      </c>
      <c r="B787" s="4" t="s">
        <v>3843</v>
      </c>
      <c r="C787" s="3" t="s">
        <v>3815</v>
      </c>
      <c r="D787" s="3" t="s">
        <v>3844</v>
      </c>
      <c r="E787" s="3" t="s">
        <v>3845</v>
      </c>
      <c r="F787" s="3" t="s">
        <v>48</v>
      </c>
      <c r="G787" s="3"/>
      <c r="H787" s="3"/>
      <c r="I787" s="3"/>
      <c r="J787" s="3"/>
      <c r="K787" s="3"/>
      <c r="L787" s="3" t="s">
        <v>78</v>
      </c>
      <c r="M787" s="24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14">
        <f t="shared" si="26"/>
        <v>0</v>
      </c>
    </row>
    <row r="788" spans="1:26" ht="14.25" customHeight="1" x14ac:dyDescent="0.2">
      <c r="A788">
        <v>38</v>
      </c>
      <c r="B788" s="4" t="s">
        <v>240</v>
      </c>
      <c r="C788" s="3" t="s">
        <v>195</v>
      </c>
      <c r="D788" s="3" t="s">
        <v>196</v>
      </c>
      <c r="E788" s="3" t="s">
        <v>241</v>
      </c>
      <c r="F788" s="24"/>
      <c r="G788" s="24"/>
      <c r="H788" s="24"/>
      <c r="I788" s="24"/>
      <c r="J788" s="24"/>
      <c r="K788" s="24"/>
      <c r="L788" s="3" t="s">
        <v>60</v>
      </c>
      <c r="M788" s="24"/>
      <c r="N788" s="24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14">
        <f t="shared" si="26"/>
        <v>0</v>
      </c>
    </row>
    <row r="789" spans="1:26" ht="14.25" customHeight="1" x14ac:dyDescent="0.2">
      <c r="A789">
        <v>922</v>
      </c>
      <c r="B789" s="24" t="s">
        <v>3013</v>
      </c>
      <c r="C789" s="3" t="s">
        <v>2996</v>
      </c>
      <c r="D789" s="3" t="s">
        <v>3014</v>
      </c>
      <c r="E789" s="3" t="s">
        <v>3015</v>
      </c>
      <c r="F789" s="24"/>
      <c r="G789" s="24"/>
      <c r="H789" s="24"/>
      <c r="I789" s="24"/>
      <c r="J789" s="24"/>
      <c r="K789" s="24" t="s">
        <v>138</v>
      </c>
      <c r="L789" s="3" t="s">
        <v>50</v>
      </c>
      <c r="M789" s="25" t="s">
        <v>296</v>
      </c>
      <c r="N789" s="3">
        <v>2019</v>
      </c>
      <c r="O789" s="3"/>
      <c r="P789" s="24"/>
      <c r="Q789" s="3"/>
      <c r="R789" s="3"/>
      <c r="S789" s="3"/>
      <c r="T789" s="3"/>
      <c r="U789" s="3"/>
      <c r="V789" s="3"/>
      <c r="W789" s="3"/>
      <c r="X789" s="3"/>
      <c r="Y789" s="3"/>
      <c r="Z789" s="14" t="str">
        <f t="shared" si="26"/>
        <v>Lasius</v>
      </c>
    </row>
    <row r="790" spans="1:26" ht="14.25" customHeight="1" x14ac:dyDescent="0.2">
      <c r="A790">
        <v>81</v>
      </c>
      <c r="B790" s="3" t="s">
        <v>428</v>
      </c>
      <c r="C790" s="3" t="s">
        <v>195</v>
      </c>
      <c r="D790" s="3" t="s">
        <v>373</v>
      </c>
      <c r="E790" s="3" t="s">
        <v>429</v>
      </c>
      <c r="F790" s="24"/>
      <c r="G790" s="24"/>
      <c r="H790" s="24"/>
      <c r="I790" s="24"/>
      <c r="J790" s="24"/>
      <c r="K790" s="24"/>
      <c r="L790" s="3" t="s">
        <v>60</v>
      </c>
      <c r="M790" s="24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14">
        <f t="shared" ref="Z790:Z824" si="27">IF(LEFT(M790,4)=LEFT(L790,4),L790,0)</f>
        <v>0</v>
      </c>
    </row>
    <row r="791" spans="1:26" ht="14.25" customHeight="1" x14ac:dyDescent="0.2">
      <c r="A791">
        <v>102</v>
      </c>
      <c r="B791" s="24" t="s">
        <v>476</v>
      </c>
      <c r="C791" s="3" t="s">
        <v>195</v>
      </c>
      <c r="D791" s="3" t="s">
        <v>477</v>
      </c>
      <c r="E791" s="3" t="s">
        <v>478</v>
      </c>
      <c r="F791" s="3" t="s">
        <v>48</v>
      </c>
      <c r="G791" s="3"/>
      <c r="H791" s="3"/>
      <c r="I791" s="3"/>
      <c r="J791" s="3"/>
      <c r="K791" s="3" t="s">
        <v>129</v>
      </c>
      <c r="L791" s="3" t="s">
        <v>57</v>
      </c>
      <c r="M791" s="52" t="s">
        <v>117</v>
      </c>
      <c r="N791" s="3" t="s">
        <v>295</v>
      </c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14" t="str">
        <f t="shared" si="27"/>
        <v>Myrmica</v>
      </c>
    </row>
    <row r="792" spans="1:26" ht="14.25" customHeight="1" x14ac:dyDescent="0.2">
      <c r="A792">
        <v>26</v>
      </c>
      <c r="B792" s="3" t="s">
        <v>183</v>
      </c>
      <c r="C792" s="3">
        <v>527182</v>
      </c>
      <c r="D792" s="3" t="s">
        <v>172</v>
      </c>
      <c r="E792" s="3" t="s">
        <v>184</v>
      </c>
      <c r="F792" s="25">
        <v>6</v>
      </c>
      <c r="G792" s="25"/>
      <c r="H792" s="25">
        <v>1</v>
      </c>
      <c r="I792" s="21"/>
      <c r="J792" s="25">
        <v>1</v>
      </c>
      <c r="K792" s="24" t="s">
        <v>138</v>
      </c>
      <c r="L792" s="3" t="s">
        <v>41</v>
      </c>
      <c r="M792" s="25" t="s">
        <v>186</v>
      </c>
      <c r="N792" s="25">
        <v>2019</v>
      </c>
      <c r="O792" s="3"/>
      <c r="P792" s="24"/>
      <c r="Q792" s="3"/>
      <c r="R792" s="3"/>
      <c r="S792" s="3"/>
      <c r="T792" s="3"/>
      <c r="U792" s="3"/>
      <c r="V792" s="3"/>
      <c r="W792" s="3"/>
      <c r="X792" s="3"/>
      <c r="Y792" s="3"/>
      <c r="Z792" s="14">
        <f t="shared" si="27"/>
        <v>0</v>
      </c>
    </row>
    <row r="793" spans="1:26" ht="14.25" customHeight="1" x14ac:dyDescent="0.2">
      <c r="A793">
        <v>1003</v>
      </c>
      <c r="B793" s="4" t="s">
        <v>3218</v>
      </c>
      <c r="C793" s="3" t="s">
        <v>3153</v>
      </c>
      <c r="D793" s="3" t="s">
        <v>3216</v>
      </c>
      <c r="E793" s="3" t="s">
        <v>3219</v>
      </c>
      <c r="F793" s="3"/>
      <c r="G793" s="3"/>
      <c r="H793" s="3"/>
      <c r="I793" s="3"/>
      <c r="J793" s="3"/>
      <c r="K793" s="3" t="s">
        <v>138</v>
      </c>
      <c r="L793" s="3" t="s">
        <v>57</v>
      </c>
      <c r="M793" s="25" t="s">
        <v>99</v>
      </c>
      <c r="N793" s="3">
        <v>2019</v>
      </c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14" t="str">
        <f t="shared" si="27"/>
        <v>Myrmica</v>
      </c>
    </row>
    <row r="794" spans="1:26" ht="14.25" customHeight="1" x14ac:dyDescent="0.2">
      <c r="A794">
        <v>39</v>
      </c>
      <c r="B794" s="24" t="s">
        <v>242</v>
      </c>
      <c r="C794" s="3" t="s">
        <v>195</v>
      </c>
      <c r="D794" s="3" t="s">
        <v>196</v>
      </c>
      <c r="E794" s="3" t="s">
        <v>243</v>
      </c>
      <c r="F794" s="24"/>
      <c r="G794" s="24"/>
      <c r="H794" s="24"/>
      <c r="I794" s="24"/>
      <c r="J794" s="24"/>
      <c r="K794" s="24"/>
      <c r="L794" s="24" t="s">
        <v>60</v>
      </c>
      <c r="M794" s="24"/>
      <c r="N794" s="3"/>
      <c r="O794" s="3"/>
      <c r="P794" s="24"/>
      <c r="Q794" s="3"/>
      <c r="R794" s="3"/>
      <c r="S794" s="3"/>
      <c r="T794" s="3"/>
      <c r="U794" s="3"/>
      <c r="V794" s="3"/>
      <c r="W794" s="3"/>
      <c r="X794" s="3"/>
      <c r="Y794" s="3"/>
      <c r="Z794" s="14">
        <f t="shared" si="27"/>
        <v>0</v>
      </c>
    </row>
    <row r="795" spans="1:26" ht="14.25" customHeight="1" x14ac:dyDescent="0.2">
      <c r="A795">
        <v>874</v>
      </c>
      <c r="B795" s="4" t="s">
        <v>2891</v>
      </c>
      <c r="C795" s="3" t="s">
        <v>2892</v>
      </c>
      <c r="D795" s="3" t="s">
        <v>2893</v>
      </c>
      <c r="E795" s="3" t="s">
        <v>2894</v>
      </c>
      <c r="F795" s="24"/>
      <c r="G795" s="24"/>
      <c r="H795" s="24"/>
      <c r="I795" s="24"/>
      <c r="J795" s="24"/>
      <c r="K795" s="24"/>
      <c r="L795" s="3" t="s">
        <v>50</v>
      </c>
      <c r="M795" s="50"/>
      <c r="N795" s="3"/>
      <c r="O795" s="3"/>
      <c r="P795" s="24"/>
      <c r="Q795" s="3"/>
      <c r="R795" s="3"/>
      <c r="S795" s="3"/>
      <c r="T795" s="3"/>
      <c r="U795" s="3"/>
      <c r="V795" s="3"/>
      <c r="W795" s="3"/>
      <c r="X795" s="3"/>
      <c r="Y795" s="3"/>
      <c r="Z795" s="14">
        <f t="shared" si="27"/>
        <v>0</v>
      </c>
    </row>
    <row r="796" spans="1:26" ht="14.25" customHeight="1" x14ac:dyDescent="0.2">
      <c r="A796">
        <v>1052</v>
      </c>
      <c r="B796" s="3" t="s">
        <v>3340</v>
      </c>
      <c r="C796" s="3" t="s">
        <v>3341</v>
      </c>
      <c r="D796" s="3" t="s">
        <v>3342</v>
      </c>
      <c r="E796" s="3" t="s">
        <v>3343</v>
      </c>
      <c r="F796" s="24"/>
      <c r="G796" s="24"/>
      <c r="H796" s="24"/>
      <c r="I796" s="24"/>
      <c r="J796" s="24"/>
      <c r="K796" s="24"/>
      <c r="L796" s="3" t="s">
        <v>50</v>
      </c>
      <c r="M796" s="24"/>
      <c r="N796" s="3"/>
      <c r="O796" s="3"/>
      <c r="P796" s="24"/>
      <c r="Q796" s="3"/>
      <c r="R796" s="3"/>
      <c r="S796" s="3"/>
      <c r="T796" s="3"/>
      <c r="U796" s="3"/>
      <c r="V796" s="3"/>
      <c r="W796" s="3"/>
      <c r="X796" s="3"/>
      <c r="Y796" s="3"/>
      <c r="Z796" s="14">
        <f t="shared" si="27"/>
        <v>0</v>
      </c>
    </row>
    <row r="797" spans="1:26" ht="14.25" customHeight="1" x14ac:dyDescent="0.2">
      <c r="A797">
        <v>506</v>
      </c>
      <c r="B797" s="4" t="s">
        <v>1461</v>
      </c>
      <c r="C797" s="3" t="s">
        <v>1425</v>
      </c>
      <c r="D797" s="3" t="s">
        <v>1459</v>
      </c>
      <c r="E797" s="3" t="s">
        <v>1462</v>
      </c>
      <c r="F797" s="24">
        <v>10</v>
      </c>
      <c r="G797" s="24"/>
      <c r="H797" s="24"/>
      <c r="I797" s="24"/>
      <c r="J797" s="24"/>
      <c r="K797" s="24"/>
      <c r="L797" s="3" t="s">
        <v>50</v>
      </c>
      <c r="M797" s="24"/>
      <c r="N797" s="3"/>
      <c r="O797" s="3"/>
      <c r="P797" s="24"/>
      <c r="Q797" s="3"/>
      <c r="R797" s="3"/>
      <c r="S797" s="3"/>
      <c r="T797" s="3"/>
      <c r="U797" s="3"/>
      <c r="V797" s="3"/>
      <c r="W797" s="3"/>
      <c r="X797" s="3"/>
      <c r="Y797" s="3"/>
      <c r="Z797" s="14">
        <f t="shared" si="27"/>
        <v>0</v>
      </c>
    </row>
    <row r="798" spans="1:26" ht="14.25" customHeight="1" x14ac:dyDescent="0.2">
      <c r="A798">
        <v>1072</v>
      </c>
      <c r="B798" s="24" t="s">
        <v>3390</v>
      </c>
      <c r="C798" s="3" t="s">
        <v>3391</v>
      </c>
      <c r="D798" s="3" t="s">
        <v>3392</v>
      </c>
      <c r="E798" s="3" t="s">
        <v>3393</v>
      </c>
      <c r="F798" s="24" t="s">
        <v>48</v>
      </c>
      <c r="G798" s="24"/>
      <c r="H798" s="24"/>
      <c r="I798" s="24"/>
      <c r="J798" s="24"/>
      <c r="K798" s="24" t="s">
        <v>138</v>
      </c>
      <c r="L798" s="43" t="s">
        <v>61</v>
      </c>
      <c r="M798" s="25" t="s">
        <v>221</v>
      </c>
      <c r="N798" s="3">
        <v>2019</v>
      </c>
      <c r="O798" s="3"/>
      <c r="P798" s="24"/>
      <c r="Q798" s="3"/>
      <c r="R798" s="3"/>
      <c r="S798" s="3"/>
      <c r="T798" s="3"/>
      <c r="U798" s="3"/>
      <c r="V798" s="3"/>
      <c r="W798" s="3"/>
      <c r="X798" s="3"/>
      <c r="Y798" s="3"/>
      <c r="Z798" s="14" t="str">
        <f t="shared" si="27"/>
        <v>Formica</v>
      </c>
    </row>
    <row r="799" spans="1:26" ht="14.25" customHeight="1" x14ac:dyDescent="0.2">
      <c r="A799">
        <v>1307</v>
      </c>
      <c r="B799" s="4" t="s">
        <v>3909</v>
      </c>
      <c r="C799" s="3" t="s">
        <v>3865</v>
      </c>
      <c r="D799" s="3" t="s">
        <v>3910</v>
      </c>
      <c r="E799" s="3" t="s">
        <v>3911</v>
      </c>
      <c r="F799" s="15">
        <v>10</v>
      </c>
      <c r="G799" s="15"/>
      <c r="H799" s="15"/>
      <c r="I799" s="15"/>
      <c r="J799" s="15"/>
      <c r="K799" s="15" t="s">
        <v>129</v>
      </c>
      <c r="L799" s="3" t="s">
        <v>57</v>
      </c>
      <c r="M799" s="48" t="s">
        <v>99</v>
      </c>
      <c r="N799" s="3">
        <v>2019</v>
      </c>
      <c r="O799" s="3"/>
      <c r="P799" s="14"/>
      <c r="Q799" s="3"/>
      <c r="R799" s="3"/>
      <c r="S799" s="3"/>
      <c r="T799" s="3"/>
      <c r="U799" s="3"/>
      <c r="V799" s="3"/>
      <c r="W799" s="3"/>
      <c r="X799" s="3"/>
      <c r="Y799" s="3"/>
      <c r="Z799" s="14" t="str">
        <f t="shared" si="27"/>
        <v>Myrmica</v>
      </c>
    </row>
    <row r="800" spans="1:26" ht="14.25" customHeight="1" x14ac:dyDescent="0.2">
      <c r="A800">
        <v>359</v>
      </c>
      <c r="B800" s="3" t="s">
        <v>1104</v>
      </c>
      <c r="C800" s="3" t="s">
        <v>1083</v>
      </c>
      <c r="D800" s="3" t="s">
        <v>1105</v>
      </c>
      <c r="E800" s="3" t="s">
        <v>1106</v>
      </c>
      <c r="F800" s="24"/>
      <c r="G800" s="24"/>
      <c r="H800" s="24"/>
      <c r="I800" s="24"/>
      <c r="J800" s="24"/>
      <c r="K800" s="24"/>
      <c r="L800" s="3" t="s">
        <v>73</v>
      </c>
      <c r="M800" s="24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14">
        <f t="shared" si="27"/>
        <v>0</v>
      </c>
    </row>
    <row r="801" spans="1:26" ht="14.25" customHeight="1" x14ac:dyDescent="0.2">
      <c r="A801">
        <v>40</v>
      </c>
      <c r="B801" s="3" t="s">
        <v>246</v>
      </c>
      <c r="C801" s="3" t="s">
        <v>195</v>
      </c>
      <c r="D801" s="3" t="s">
        <v>196</v>
      </c>
      <c r="E801" s="3" t="s">
        <v>247</v>
      </c>
      <c r="F801" s="24"/>
      <c r="G801" s="24"/>
      <c r="H801" s="24"/>
      <c r="I801" s="24"/>
      <c r="J801" s="24"/>
      <c r="K801" s="24"/>
      <c r="L801" s="3" t="s">
        <v>60</v>
      </c>
      <c r="M801" s="24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14">
        <f t="shared" si="27"/>
        <v>0</v>
      </c>
    </row>
    <row r="802" spans="1:26" ht="14.25" customHeight="1" x14ac:dyDescent="0.2">
      <c r="A802">
        <v>1267</v>
      </c>
      <c r="B802" s="24" t="s">
        <v>3806</v>
      </c>
      <c r="C802" s="3" t="s">
        <v>3747</v>
      </c>
      <c r="D802" s="3" t="s">
        <v>3804</v>
      </c>
      <c r="E802" s="3" t="s">
        <v>3807</v>
      </c>
      <c r="F802" s="24"/>
      <c r="G802" s="24"/>
      <c r="H802" s="24"/>
      <c r="I802" s="24"/>
      <c r="J802" s="24"/>
      <c r="K802" s="24"/>
      <c r="L802" s="43" t="s">
        <v>61</v>
      </c>
      <c r="M802" s="24"/>
      <c r="N802" s="3"/>
      <c r="O802" s="3"/>
      <c r="P802" s="24"/>
      <c r="Q802" s="3"/>
      <c r="R802" s="3"/>
      <c r="S802" s="3"/>
      <c r="T802" s="3"/>
      <c r="U802" s="3"/>
      <c r="V802" s="3"/>
      <c r="W802" s="3"/>
      <c r="X802" s="3"/>
      <c r="Y802" s="3"/>
      <c r="Z802" s="14">
        <f t="shared" si="27"/>
        <v>0</v>
      </c>
    </row>
    <row r="803" spans="1:26" ht="14.25" customHeight="1" x14ac:dyDescent="0.2">
      <c r="A803">
        <v>261</v>
      </c>
      <c r="B803" s="3" t="s">
        <v>876</v>
      </c>
      <c r="C803" s="3" t="s">
        <v>839</v>
      </c>
      <c r="D803" s="3" t="s">
        <v>877</v>
      </c>
      <c r="E803" s="3" t="s">
        <v>878</v>
      </c>
      <c r="F803" s="24"/>
      <c r="G803" s="24"/>
      <c r="H803" s="24"/>
      <c r="I803" s="3"/>
      <c r="J803" s="3"/>
      <c r="K803" s="3" t="s">
        <v>49</v>
      </c>
      <c r="L803" s="3" t="s">
        <v>50</v>
      </c>
      <c r="M803" s="24" t="s">
        <v>51</v>
      </c>
      <c r="N803" s="24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14" t="str">
        <f t="shared" si="27"/>
        <v>Lasius</v>
      </c>
    </row>
    <row r="804" spans="1:26" ht="14.25" customHeight="1" x14ac:dyDescent="0.2">
      <c r="A804">
        <v>363</v>
      </c>
      <c r="B804" s="3" t="s">
        <v>1114</v>
      </c>
      <c r="C804" s="3" t="s">
        <v>1083</v>
      </c>
      <c r="D804" s="3" t="s">
        <v>1108</v>
      </c>
      <c r="E804" s="3" t="s">
        <v>1115</v>
      </c>
      <c r="F804" s="3"/>
      <c r="G804" s="3"/>
      <c r="H804" s="3"/>
      <c r="I804" s="3"/>
      <c r="J804" s="3"/>
      <c r="K804" s="3"/>
      <c r="L804" s="3" t="s">
        <v>60</v>
      </c>
      <c r="M804" s="24"/>
      <c r="N804" s="3"/>
      <c r="O804" s="3"/>
      <c r="P804" s="24"/>
      <c r="Q804" s="3"/>
      <c r="R804" s="3"/>
      <c r="S804" s="3"/>
      <c r="T804" s="3"/>
      <c r="U804" s="3"/>
      <c r="V804" s="3"/>
      <c r="W804" s="3"/>
      <c r="X804" s="3"/>
      <c r="Y804" s="3"/>
      <c r="Z804" s="14">
        <f t="shared" si="27"/>
        <v>0</v>
      </c>
    </row>
    <row r="805" spans="1:26" ht="14.25" customHeight="1" x14ac:dyDescent="0.2">
      <c r="A805">
        <v>1436</v>
      </c>
      <c r="B805" s="3" t="s">
        <v>4225</v>
      </c>
      <c r="C805" s="3" t="s">
        <v>4222</v>
      </c>
      <c r="D805" s="3" t="s">
        <v>4223</v>
      </c>
      <c r="E805" s="3" t="s">
        <v>4226</v>
      </c>
      <c r="F805" s="24"/>
      <c r="G805" s="24"/>
      <c r="H805" s="24"/>
      <c r="I805" s="24"/>
      <c r="J805" s="24"/>
      <c r="K805" s="24" t="s">
        <v>49</v>
      </c>
      <c r="L805" s="3" t="s">
        <v>50</v>
      </c>
      <c r="M805" s="24" t="s">
        <v>51</v>
      </c>
      <c r="N805" s="24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14" t="str">
        <f t="shared" si="27"/>
        <v>Lasius</v>
      </c>
    </row>
    <row r="806" spans="1:26" ht="14.25" customHeight="1" x14ac:dyDescent="0.2">
      <c r="A806">
        <v>754</v>
      </c>
      <c r="B806" s="24" t="s">
        <v>2620</v>
      </c>
      <c r="C806" s="3" t="s">
        <v>2161</v>
      </c>
      <c r="D806" s="3" t="s">
        <v>2616</v>
      </c>
      <c r="E806" s="3" t="s">
        <v>2621</v>
      </c>
      <c r="F806" s="24"/>
      <c r="G806" s="24"/>
      <c r="H806" s="24"/>
      <c r="I806" s="24"/>
      <c r="J806" s="24"/>
      <c r="K806" s="24"/>
      <c r="L806" s="3" t="s">
        <v>73</v>
      </c>
      <c r="M806" s="24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14">
        <f t="shared" si="27"/>
        <v>0</v>
      </c>
    </row>
    <row r="807" spans="1:26" ht="14.25" customHeight="1" x14ac:dyDescent="0.2">
      <c r="A807">
        <v>1104</v>
      </c>
      <c r="B807" s="24"/>
      <c r="C807" s="3" t="s">
        <v>3418</v>
      </c>
      <c r="D807" s="3" t="s">
        <v>3449</v>
      </c>
      <c r="E807" s="3" t="s">
        <v>3451</v>
      </c>
      <c r="F807" s="25">
        <v>6</v>
      </c>
      <c r="G807" s="25"/>
      <c r="H807" s="25"/>
      <c r="I807" s="24"/>
      <c r="J807" s="24"/>
      <c r="K807" s="24" t="s">
        <v>49</v>
      </c>
      <c r="L807" s="3" t="s">
        <v>41</v>
      </c>
      <c r="M807" s="25" t="s">
        <v>403</v>
      </c>
      <c r="N807" s="25">
        <v>2019</v>
      </c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14" t="str">
        <f t="shared" si="27"/>
        <v>Temnothorax</v>
      </c>
    </row>
    <row r="808" spans="1:26" ht="14.25" customHeight="1" x14ac:dyDescent="0.2">
      <c r="A808">
        <v>391</v>
      </c>
      <c r="B808" s="24" t="s">
        <v>1175</v>
      </c>
      <c r="C808" s="3" t="s">
        <v>1083</v>
      </c>
      <c r="D808" s="3" t="s">
        <v>1169</v>
      </c>
      <c r="E808" s="3" t="s">
        <v>1176</v>
      </c>
      <c r="F808" s="3"/>
      <c r="G808" s="3"/>
      <c r="H808" s="3"/>
      <c r="I808" s="3"/>
      <c r="J808" s="3"/>
      <c r="K808" s="3" t="s">
        <v>138</v>
      </c>
      <c r="L808" s="3" t="s">
        <v>116</v>
      </c>
      <c r="M808" s="25" t="s">
        <v>1177</v>
      </c>
      <c r="N808" s="3">
        <v>2019</v>
      </c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14" t="str">
        <f t="shared" si="27"/>
        <v>Formicoxenus</v>
      </c>
    </row>
    <row r="809" spans="1:26" ht="14.25" customHeight="1" x14ac:dyDescent="0.2">
      <c r="A809">
        <v>115</v>
      </c>
      <c r="B809" s="24" t="s">
        <v>513</v>
      </c>
      <c r="C809" s="3" t="s">
        <v>491</v>
      </c>
      <c r="D809" s="3" t="s">
        <v>511</v>
      </c>
      <c r="E809" s="3" t="s">
        <v>514</v>
      </c>
      <c r="F809" s="25">
        <v>14</v>
      </c>
      <c r="G809" s="25"/>
      <c r="H809" s="25"/>
      <c r="I809" s="3"/>
      <c r="J809" s="3"/>
      <c r="K809" s="3" t="s">
        <v>49</v>
      </c>
      <c r="L809" s="3" t="s">
        <v>41</v>
      </c>
      <c r="M809" s="51" t="s">
        <v>403</v>
      </c>
      <c r="N809" s="25">
        <v>2019</v>
      </c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14" t="str">
        <f t="shared" si="27"/>
        <v>Temnothorax</v>
      </c>
    </row>
    <row r="810" spans="1:26" ht="14.25" customHeight="1" x14ac:dyDescent="0.2">
      <c r="A810">
        <v>1138</v>
      </c>
      <c r="B810" s="3" t="s">
        <v>3515</v>
      </c>
      <c r="C810" s="3" t="s">
        <v>3469</v>
      </c>
      <c r="D810" s="3" t="s">
        <v>3516</v>
      </c>
      <c r="E810" s="3" t="s">
        <v>3517</v>
      </c>
      <c r="F810" s="24"/>
      <c r="G810" s="24"/>
      <c r="H810" s="24"/>
      <c r="I810" s="24"/>
      <c r="J810" s="24"/>
      <c r="K810" s="24"/>
      <c r="L810" s="3" t="s">
        <v>88</v>
      </c>
      <c r="M810" s="24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14">
        <f t="shared" si="27"/>
        <v>0</v>
      </c>
    </row>
    <row r="811" spans="1:26" ht="14.25" customHeight="1" x14ac:dyDescent="0.2">
      <c r="A811">
        <v>457</v>
      </c>
      <c r="B811" s="3" t="s">
        <v>1344</v>
      </c>
      <c r="C811" s="3" t="s">
        <v>1314</v>
      </c>
      <c r="D811" s="3" t="s">
        <v>1341</v>
      </c>
      <c r="E811" s="3" t="s">
        <v>1345</v>
      </c>
      <c r="F811" s="24" t="s">
        <v>48</v>
      </c>
      <c r="G811" s="24"/>
      <c r="H811" s="24"/>
      <c r="I811" s="24"/>
      <c r="J811" s="24"/>
      <c r="K811" s="24" t="s">
        <v>129</v>
      </c>
      <c r="L811" s="3" t="s">
        <v>57</v>
      </c>
      <c r="M811" s="24" t="s">
        <v>1343</v>
      </c>
      <c r="N811" s="3" t="s">
        <v>295</v>
      </c>
      <c r="O811" s="3"/>
      <c r="P811" s="24"/>
      <c r="Q811" s="3"/>
      <c r="R811" s="3"/>
      <c r="S811" s="3"/>
      <c r="T811" s="3"/>
      <c r="U811" s="3"/>
      <c r="V811" s="3"/>
      <c r="W811" s="3"/>
      <c r="X811" s="3"/>
      <c r="Y811" s="3"/>
      <c r="Z811" s="14" t="str">
        <f t="shared" si="27"/>
        <v>Myrmica</v>
      </c>
    </row>
    <row r="812" spans="1:26" ht="14.25" customHeight="1" x14ac:dyDescent="0.2">
      <c r="A812">
        <v>461</v>
      </c>
      <c r="B812" s="24" t="s">
        <v>1353</v>
      </c>
      <c r="C812" s="3" t="s">
        <v>1314</v>
      </c>
      <c r="D812" s="3" t="s">
        <v>1347</v>
      </c>
      <c r="E812" s="3" t="s">
        <v>1354</v>
      </c>
      <c r="F812" s="3"/>
      <c r="G812" s="3"/>
      <c r="H812" s="3"/>
      <c r="I812" s="3"/>
      <c r="J812" s="3"/>
      <c r="K812" s="3" t="s">
        <v>49</v>
      </c>
      <c r="L812" s="3" t="s">
        <v>50</v>
      </c>
      <c r="M812" s="3" t="s">
        <v>51</v>
      </c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14" t="str">
        <f t="shared" si="27"/>
        <v>Lasius</v>
      </c>
    </row>
    <row r="813" spans="1:26" ht="14.25" customHeight="1" x14ac:dyDescent="0.2">
      <c r="A813">
        <v>122</v>
      </c>
      <c r="B813" s="4" t="s">
        <v>530</v>
      </c>
      <c r="C813" s="3" t="s">
        <v>491</v>
      </c>
      <c r="D813" s="3" t="s">
        <v>528</v>
      </c>
      <c r="E813" s="3" t="s">
        <v>531</v>
      </c>
      <c r="F813" s="24"/>
      <c r="G813" s="24"/>
      <c r="H813" s="24"/>
      <c r="I813" s="24"/>
      <c r="J813" s="24"/>
      <c r="K813" s="24" t="s">
        <v>138</v>
      </c>
      <c r="L813" s="3" t="s">
        <v>57</v>
      </c>
      <c r="M813" s="54" t="s">
        <v>99</v>
      </c>
      <c r="N813" s="3" t="s">
        <v>140</v>
      </c>
      <c r="O813" s="3"/>
      <c r="P813" s="24"/>
      <c r="Q813" s="3"/>
      <c r="R813" s="3"/>
      <c r="S813" s="3"/>
      <c r="T813" s="3"/>
      <c r="U813" s="3"/>
      <c r="V813" s="3"/>
      <c r="W813" s="3"/>
      <c r="X813" s="3"/>
      <c r="Y813" s="3"/>
      <c r="Z813" s="14" t="str">
        <f t="shared" si="27"/>
        <v>Myrmica</v>
      </c>
    </row>
    <row r="814" spans="1:26" ht="14.25" customHeight="1" x14ac:dyDescent="0.2">
      <c r="A814">
        <v>1146</v>
      </c>
      <c r="B814" s="24" t="s">
        <v>3533</v>
      </c>
      <c r="C814" s="3" t="s">
        <v>3469</v>
      </c>
      <c r="D814" s="58" t="s">
        <v>4298</v>
      </c>
      <c r="E814" s="3" t="s">
        <v>3534</v>
      </c>
      <c r="F814" s="24"/>
      <c r="G814" s="24"/>
      <c r="H814" s="24"/>
      <c r="I814" s="24"/>
      <c r="J814" s="24"/>
      <c r="K814" s="24"/>
      <c r="L814" s="24" t="s">
        <v>73</v>
      </c>
      <c r="M814" s="24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14">
        <f t="shared" si="27"/>
        <v>0</v>
      </c>
    </row>
    <row r="815" spans="1:26" ht="14.25" customHeight="1" x14ac:dyDescent="0.2">
      <c r="A815">
        <v>1454</v>
      </c>
      <c r="B815" s="24" t="s">
        <v>4271</v>
      </c>
      <c r="C815" s="3" t="s">
        <v>4222</v>
      </c>
      <c r="D815" s="3" t="s">
        <v>4272</v>
      </c>
      <c r="E815" s="3" t="s">
        <v>4273</v>
      </c>
      <c r="F815" s="3"/>
      <c r="G815" s="3"/>
      <c r="H815" s="3"/>
      <c r="I815" s="3"/>
      <c r="J815" s="3"/>
      <c r="K815" s="3" t="s">
        <v>49</v>
      </c>
      <c r="L815" s="3" t="s">
        <v>50</v>
      </c>
      <c r="M815" s="3" t="s">
        <v>51</v>
      </c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14" t="str">
        <f t="shared" si="27"/>
        <v>Lasius</v>
      </c>
    </row>
    <row r="816" spans="1:26" ht="14.25" customHeight="1" x14ac:dyDescent="0.2">
      <c r="A816">
        <v>1263</v>
      </c>
      <c r="B816" s="24" t="s">
        <v>3796</v>
      </c>
      <c r="C816" s="3" t="s">
        <v>3747</v>
      </c>
      <c r="D816" s="3" t="s">
        <v>3797</v>
      </c>
      <c r="E816" s="3" t="s">
        <v>3798</v>
      </c>
      <c r="F816" s="3"/>
      <c r="G816" s="3"/>
      <c r="H816" s="3"/>
      <c r="I816" s="3"/>
      <c r="J816" s="3"/>
      <c r="K816" s="3"/>
      <c r="L816" s="3" t="s">
        <v>73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14">
        <f t="shared" si="27"/>
        <v>0</v>
      </c>
    </row>
    <row r="817" spans="1:26" ht="14.25" customHeight="1" x14ac:dyDescent="0.2">
      <c r="A817">
        <v>690</v>
      </c>
      <c r="B817" s="3" t="s">
        <v>2208</v>
      </c>
      <c r="C817" s="3" t="s">
        <v>2161</v>
      </c>
      <c r="D817" s="3" t="s">
        <v>2162</v>
      </c>
      <c r="E817" s="3" t="s">
        <v>2209</v>
      </c>
      <c r="F817" s="3"/>
      <c r="G817" s="3"/>
      <c r="H817" s="3"/>
      <c r="I817" s="3"/>
      <c r="J817" s="3"/>
      <c r="K817" s="3" t="s">
        <v>49</v>
      </c>
      <c r="L817" s="3" t="s">
        <v>50</v>
      </c>
      <c r="M817" s="3" t="s">
        <v>51</v>
      </c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14" t="str">
        <f t="shared" si="27"/>
        <v>Lasius</v>
      </c>
    </row>
    <row r="818" spans="1:26" ht="14.25" customHeight="1" x14ac:dyDescent="0.2">
      <c r="A818">
        <v>1350</v>
      </c>
      <c r="B818" s="4" t="s">
        <v>4014</v>
      </c>
      <c r="C818" s="3" t="s">
        <v>4007</v>
      </c>
      <c r="D818" s="3" t="s">
        <v>4008</v>
      </c>
      <c r="E818" s="3" t="s">
        <v>4015</v>
      </c>
      <c r="F818" s="3"/>
      <c r="G818" s="3"/>
      <c r="H818" s="3"/>
      <c r="I818" s="3"/>
      <c r="J818" s="3"/>
      <c r="K818" s="3" t="s">
        <v>895</v>
      </c>
      <c r="L818" s="43" t="s">
        <v>61</v>
      </c>
      <c r="M818" s="3" t="s">
        <v>216</v>
      </c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14">
        <f t="shared" si="27"/>
        <v>0</v>
      </c>
    </row>
    <row r="819" spans="1:26" ht="14.25" customHeight="1" x14ac:dyDescent="0.2">
      <c r="A819">
        <v>1157</v>
      </c>
      <c r="B819" s="24" t="s">
        <v>3559</v>
      </c>
      <c r="C819" s="3" t="s">
        <v>3469</v>
      </c>
      <c r="D819" s="3" t="s">
        <v>3553</v>
      </c>
      <c r="E819" s="3" t="s">
        <v>3560</v>
      </c>
      <c r="F819" s="3"/>
      <c r="G819" s="3"/>
      <c r="H819" s="3"/>
      <c r="I819" s="3"/>
      <c r="J819" s="3"/>
      <c r="K819" s="3"/>
      <c r="L819" s="3" t="s">
        <v>57</v>
      </c>
      <c r="M819" s="24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14">
        <f t="shared" si="27"/>
        <v>0</v>
      </c>
    </row>
    <row r="820" spans="1:26" ht="14.25" customHeight="1" x14ac:dyDescent="0.2">
      <c r="A820">
        <v>401</v>
      </c>
      <c r="B820" s="24" t="s">
        <v>1199</v>
      </c>
      <c r="C820" s="3" t="s">
        <v>1200</v>
      </c>
      <c r="D820" s="3" t="s">
        <v>1201</v>
      </c>
      <c r="E820" s="3" t="s">
        <v>1202</v>
      </c>
      <c r="F820" s="3"/>
      <c r="G820" s="3"/>
      <c r="H820" s="3"/>
      <c r="I820" s="3"/>
      <c r="J820" s="3"/>
      <c r="K820" s="3"/>
      <c r="L820" s="3" t="s">
        <v>73</v>
      </c>
      <c r="M820" s="24"/>
      <c r="N820" s="24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14">
        <f t="shared" si="27"/>
        <v>0</v>
      </c>
    </row>
    <row r="821" spans="1:26" ht="14.25" customHeight="1" x14ac:dyDescent="0.2">
      <c r="A821">
        <v>1199</v>
      </c>
      <c r="B821" s="24"/>
      <c r="C821" s="3" t="s">
        <v>3641</v>
      </c>
      <c r="D821" s="3" t="s">
        <v>3656</v>
      </c>
      <c r="E821" s="3" t="s">
        <v>3658</v>
      </c>
      <c r="F821" s="3"/>
      <c r="G821" s="3"/>
      <c r="H821" s="3"/>
      <c r="I821" s="3"/>
      <c r="J821" s="3"/>
      <c r="K821" s="3"/>
      <c r="L821" s="3" t="s">
        <v>96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14">
        <f t="shared" si="27"/>
        <v>0</v>
      </c>
    </row>
    <row r="822" spans="1:26" ht="14.25" customHeight="1" x14ac:dyDescent="0.2">
      <c r="A822">
        <v>393</v>
      </c>
      <c r="B822" s="24" t="s">
        <v>1180</v>
      </c>
      <c r="C822" s="3" t="s">
        <v>1083</v>
      </c>
      <c r="D822" s="3" t="s">
        <v>1181</v>
      </c>
      <c r="E822" s="3" t="s">
        <v>1182</v>
      </c>
      <c r="F822" s="3"/>
      <c r="G822" s="3"/>
      <c r="H822" s="3"/>
      <c r="I822" s="3"/>
      <c r="J822" s="3"/>
      <c r="K822" s="3" t="s">
        <v>138</v>
      </c>
      <c r="L822" s="3" t="s">
        <v>474</v>
      </c>
      <c r="M822" s="3" t="s">
        <v>475</v>
      </c>
      <c r="N822" s="3">
        <v>2019</v>
      </c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14" t="str">
        <f t="shared" si="27"/>
        <v>Manica</v>
      </c>
    </row>
    <row r="823" spans="1:26" ht="14.25" customHeight="1" x14ac:dyDescent="0.2">
      <c r="A823">
        <v>542</v>
      </c>
      <c r="B823" s="4" t="s">
        <v>1551</v>
      </c>
      <c r="C823" s="3" t="s">
        <v>1500</v>
      </c>
      <c r="D823" s="3" t="s">
        <v>1552</v>
      </c>
      <c r="E823" s="3" t="s">
        <v>1553</v>
      </c>
      <c r="F823" s="3" t="s">
        <v>48</v>
      </c>
      <c r="G823" s="3"/>
      <c r="H823" s="3"/>
      <c r="I823" s="3"/>
      <c r="J823" s="3"/>
      <c r="K823" s="3" t="s">
        <v>129</v>
      </c>
      <c r="L823" s="24" t="s">
        <v>57</v>
      </c>
      <c r="M823" s="41" t="s">
        <v>99</v>
      </c>
      <c r="N823" s="3" t="s">
        <v>295</v>
      </c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14" t="str">
        <f t="shared" si="27"/>
        <v>Myrmica</v>
      </c>
    </row>
    <row r="824" spans="1:26" ht="14.25" customHeight="1" x14ac:dyDescent="0.2">
      <c r="A824">
        <v>1126</v>
      </c>
      <c r="B824" s="24" t="s">
        <v>3489</v>
      </c>
      <c r="C824" s="3" t="s">
        <v>3469</v>
      </c>
      <c r="D824" s="3" t="s">
        <v>3485</v>
      </c>
      <c r="E824" s="3" t="s">
        <v>3490</v>
      </c>
      <c r="F824" s="3"/>
      <c r="G824" s="3"/>
      <c r="H824" s="3"/>
      <c r="I824" s="3"/>
      <c r="J824" s="3"/>
      <c r="K824" s="3"/>
      <c r="L824" s="24" t="s">
        <v>57</v>
      </c>
      <c r="M824" s="45"/>
      <c r="N824" s="4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14">
        <f t="shared" si="27"/>
        <v>0</v>
      </c>
    </row>
    <row r="825" spans="1:26" ht="14.25" customHeight="1" x14ac:dyDescent="0.2">
      <c r="A825">
        <v>101</v>
      </c>
      <c r="B825" s="4" t="s">
        <v>471</v>
      </c>
      <c r="C825" s="3" t="s">
        <v>195</v>
      </c>
      <c r="D825" s="3" t="s">
        <v>472</v>
      </c>
      <c r="E825" s="3" t="s">
        <v>473</v>
      </c>
      <c r="F825" s="3"/>
      <c r="G825" s="3"/>
      <c r="H825" s="3"/>
      <c r="I825" s="3"/>
      <c r="J825" s="3"/>
      <c r="K825" s="3" t="s">
        <v>138</v>
      </c>
      <c r="L825" s="3" t="s">
        <v>474</v>
      </c>
      <c r="M825" s="24" t="s">
        <v>475</v>
      </c>
      <c r="N825" s="3">
        <v>2019</v>
      </c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24"/>
    </row>
    <row r="826" spans="1:26" ht="14.25" customHeight="1" x14ac:dyDescent="0.2">
      <c r="A826">
        <v>624</v>
      </c>
      <c r="B826" s="3" t="s">
        <v>1731</v>
      </c>
      <c r="C826" s="3" t="s">
        <v>1694</v>
      </c>
      <c r="D826" s="3" t="s">
        <v>1721</v>
      </c>
      <c r="E826" s="3" t="s">
        <v>1732</v>
      </c>
      <c r="F826" s="24"/>
      <c r="G826" s="24"/>
      <c r="H826" s="24"/>
      <c r="I826" s="3"/>
      <c r="J826" s="3"/>
      <c r="K826" s="3"/>
      <c r="L826" s="3" t="s">
        <v>50</v>
      </c>
      <c r="M826" s="24"/>
      <c r="N826" s="24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24"/>
    </row>
    <row r="827" spans="1:26" ht="14.25" customHeight="1" x14ac:dyDescent="0.2">
      <c r="A827">
        <v>1351</v>
      </c>
      <c r="B827" s="24" t="s">
        <v>4016</v>
      </c>
      <c r="C827" s="3" t="s">
        <v>4007</v>
      </c>
      <c r="D827" s="3" t="s">
        <v>4008</v>
      </c>
      <c r="E827" s="3" t="s">
        <v>4017</v>
      </c>
      <c r="F827" s="3"/>
      <c r="G827" s="3"/>
      <c r="H827" s="3"/>
      <c r="I827" s="3"/>
      <c r="J827" s="3"/>
      <c r="K827" s="3" t="s">
        <v>895</v>
      </c>
      <c r="L827" s="43" t="s">
        <v>61</v>
      </c>
      <c r="M827" s="3" t="s">
        <v>216</v>
      </c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14">
        <f t="shared" ref="Z827:Z858" si="28">IF(LEFT(M827,4)=LEFT(L827,4),L827,0)</f>
        <v>0</v>
      </c>
    </row>
    <row r="828" spans="1:26" ht="14.25" customHeight="1" x14ac:dyDescent="0.2">
      <c r="A828">
        <v>714</v>
      </c>
      <c r="B828" s="3" t="s">
        <v>2382</v>
      </c>
      <c r="C828" s="3" t="s">
        <v>2161</v>
      </c>
      <c r="D828" s="3" t="s">
        <v>2330</v>
      </c>
      <c r="E828" s="3" t="s">
        <v>2383</v>
      </c>
      <c r="F828" s="3" t="s">
        <v>48</v>
      </c>
      <c r="G828" s="3"/>
      <c r="H828" s="3"/>
      <c r="I828" s="3"/>
      <c r="J828" s="3"/>
      <c r="K828" s="3" t="s">
        <v>129</v>
      </c>
      <c r="L828" s="3" t="s">
        <v>57</v>
      </c>
      <c r="M828" s="41" t="s">
        <v>117</v>
      </c>
      <c r="N828" s="3" t="s">
        <v>295</v>
      </c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14" t="str">
        <f t="shared" si="28"/>
        <v>Myrmica</v>
      </c>
    </row>
    <row r="829" spans="1:26" ht="14.25" customHeight="1" x14ac:dyDescent="0.2">
      <c r="A829">
        <v>864</v>
      </c>
      <c r="B829" s="4" t="s">
        <v>2867</v>
      </c>
      <c r="C829" s="3" t="s">
        <v>2842</v>
      </c>
      <c r="D829" s="3" t="s">
        <v>2865</v>
      </c>
      <c r="E829" s="3" t="s">
        <v>2868</v>
      </c>
      <c r="F829" s="3"/>
      <c r="G829" s="3"/>
      <c r="H829" s="3"/>
      <c r="I829" s="3"/>
      <c r="J829" s="3"/>
      <c r="K829" s="3" t="s">
        <v>138</v>
      </c>
      <c r="L829" s="3" t="s">
        <v>57</v>
      </c>
      <c r="M829" s="25" t="s">
        <v>107</v>
      </c>
      <c r="N829" s="3">
        <v>2019</v>
      </c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14" t="str">
        <f t="shared" si="28"/>
        <v>Myrmica</v>
      </c>
    </row>
    <row r="830" spans="1:26" ht="14.25" customHeight="1" x14ac:dyDescent="0.2">
      <c r="A830">
        <v>1219</v>
      </c>
      <c r="B830" s="24"/>
      <c r="C830" s="3" t="s">
        <v>3641</v>
      </c>
      <c r="D830" s="3" t="s">
        <v>3683</v>
      </c>
      <c r="E830" s="3" t="s">
        <v>3684</v>
      </c>
      <c r="F830" s="25">
        <v>16</v>
      </c>
      <c r="G830" s="25"/>
      <c r="H830" s="25"/>
      <c r="I830" s="3"/>
      <c r="J830" s="3"/>
      <c r="K830" s="3" t="s">
        <v>49</v>
      </c>
      <c r="L830" s="24" t="s">
        <v>41</v>
      </c>
      <c r="M830" s="25" t="s">
        <v>403</v>
      </c>
      <c r="N830" s="25">
        <v>2019</v>
      </c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14" t="str">
        <f t="shared" si="28"/>
        <v>Temnothorax</v>
      </c>
    </row>
    <row r="831" spans="1:26" ht="14.25" customHeight="1" x14ac:dyDescent="0.2">
      <c r="A831">
        <v>656</v>
      </c>
      <c r="B831" s="4" t="s">
        <v>1981</v>
      </c>
      <c r="C831" s="3" t="s">
        <v>1694</v>
      </c>
      <c r="D831" s="3" t="s">
        <v>1982</v>
      </c>
      <c r="E831" s="3" t="s">
        <v>1984</v>
      </c>
      <c r="F831" s="3"/>
      <c r="G831" s="3"/>
      <c r="H831" s="3"/>
      <c r="I831" s="3"/>
      <c r="J831" s="3"/>
      <c r="K831" s="3"/>
      <c r="L831" s="3" t="s">
        <v>50</v>
      </c>
      <c r="M831" s="24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14">
        <f t="shared" si="28"/>
        <v>0</v>
      </c>
    </row>
    <row r="832" spans="1:26" ht="14.25" customHeight="1" x14ac:dyDescent="0.2">
      <c r="A832">
        <v>1152</v>
      </c>
      <c r="B832" s="24" t="s">
        <v>3548</v>
      </c>
      <c r="C832" s="3" t="s">
        <v>3469</v>
      </c>
      <c r="D832" s="3" t="s">
        <v>3546</v>
      </c>
      <c r="E832" s="3" t="s">
        <v>3549</v>
      </c>
      <c r="F832" s="3"/>
      <c r="G832" s="3"/>
      <c r="H832" s="3"/>
      <c r="I832" s="3"/>
      <c r="J832" s="3"/>
      <c r="K832" s="3"/>
      <c r="L832" s="3" t="s">
        <v>73</v>
      </c>
      <c r="M832" s="24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14">
        <f t="shared" si="28"/>
        <v>0</v>
      </c>
    </row>
    <row r="833" spans="1:26" ht="14.25" customHeight="1" x14ac:dyDescent="0.2">
      <c r="A833">
        <v>662</v>
      </c>
      <c r="B833" s="3" t="s">
        <v>2015</v>
      </c>
      <c r="C833" s="3" t="s">
        <v>2003</v>
      </c>
      <c r="D833" s="3" t="s">
        <v>2004</v>
      </c>
      <c r="E833" s="3" t="s">
        <v>2016</v>
      </c>
      <c r="F833" s="3"/>
      <c r="G833" s="3"/>
      <c r="H833" s="3"/>
      <c r="I833" s="3"/>
      <c r="J833" s="3"/>
      <c r="K833" s="3" t="s">
        <v>49</v>
      </c>
      <c r="L833" s="3" t="s">
        <v>50</v>
      </c>
      <c r="M833" s="3" t="s">
        <v>51</v>
      </c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14" t="str">
        <f t="shared" si="28"/>
        <v>Lasius</v>
      </c>
    </row>
    <row r="834" spans="1:26" ht="14.25" customHeight="1" x14ac:dyDescent="0.2">
      <c r="A834">
        <v>1352</v>
      </c>
      <c r="B834" s="4" t="s">
        <v>4018</v>
      </c>
      <c r="C834" s="3" t="s">
        <v>4007</v>
      </c>
      <c r="D834" s="3" t="s">
        <v>4008</v>
      </c>
      <c r="E834" s="3" t="s">
        <v>4019</v>
      </c>
      <c r="F834" s="3"/>
      <c r="G834" s="3"/>
      <c r="H834" s="3"/>
      <c r="I834" s="3"/>
      <c r="J834" s="3"/>
      <c r="K834" s="3" t="s">
        <v>895</v>
      </c>
      <c r="L834" s="43" t="s">
        <v>61</v>
      </c>
      <c r="M834" s="3" t="s">
        <v>216</v>
      </c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14">
        <f t="shared" si="28"/>
        <v>0</v>
      </c>
    </row>
    <row r="835" spans="1:26" ht="14.25" customHeight="1" x14ac:dyDescent="0.2">
      <c r="A835">
        <v>549</v>
      </c>
      <c r="B835" s="24" t="s">
        <v>1568</v>
      </c>
      <c r="C835" s="3" t="s">
        <v>1555</v>
      </c>
      <c r="D835" s="3" t="s">
        <v>1566</v>
      </c>
      <c r="E835" s="3" t="s">
        <v>1569</v>
      </c>
      <c r="F835" s="3"/>
      <c r="G835" s="3"/>
      <c r="H835" s="3"/>
      <c r="I835" s="3"/>
      <c r="J835" s="3"/>
      <c r="K835" s="3" t="s">
        <v>138</v>
      </c>
      <c r="L835" s="3" t="s">
        <v>50</v>
      </c>
      <c r="M835" s="25" t="s">
        <v>296</v>
      </c>
      <c r="N835" s="3" t="s">
        <v>140</v>
      </c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14" t="str">
        <f t="shared" si="28"/>
        <v>Lasius</v>
      </c>
    </row>
    <row r="836" spans="1:26" ht="14.25" customHeight="1" x14ac:dyDescent="0.2">
      <c r="A836">
        <v>726</v>
      </c>
      <c r="B836" s="24" t="s">
        <v>2467</v>
      </c>
      <c r="C836" s="3" t="s">
        <v>2161</v>
      </c>
      <c r="D836" s="3" t="s">
        <v>2468</v>
      </c>
      <c r="E836" s="3" t="s">
        <v>2469</v>
      </c>
      <c r="F836" s="3" t="s">
        <v>48</v>
      </c>
      <c r="G836" s="3"/>
      <c r="H836" s="3"/>
      <c r="I836" s="3"/>
      <c r="J836" s="3"/>
      <c r="K836" s="3" t="s">
        <v>129</v>
      </c>
      <c r="L836" s="3" t="s">
        <v>57</v>
      </c>
      <c r="M836" s="41" t="s">
        <v>117</v>
      </c>
      <c r="N836" s="3" t="s">
        <v>295</v>
      </c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14" t="str">
        <f t="shared" si="28"/>
        <v>Myrmica</v>
      </c>
    </row>
    <row r="837" spans="1:26" ht="14.25" customHeight="1" x14ac:dyDescent="0.2">
      <c r="A837">
        <v>1105</v>
      </c>
      <c r="B837" s="3"/>
      <c r="C837" s="3" t="s">
        <v>3418</v>
      </c>
      <c r="D837" s="3" t="s">
        <v>3449</v>
      </c>
      <c r="E837" s="3" t="s">
        <v>3452</v>
      </c>
      <c r="F837" s="3"/>
      <c r="G837" s="3"/>
      <c r="H837" s="3"/>
      <c r="I837" s="3"/>
      <c r="J837" s="3"/>
      <c r="K837" s="3" t="s">
        <v>138</v>
      </c>
      <c r="L837" s="3" t="s">
        <v>57</v>
      </c>
      <c r="M837" s="3" t="s">
        <v>94</v>
      </c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14" t="str">
        <f t="shared" si="28"/>
        <v>Myrmica</v>
      </c>
    </row>
    <row r="838" spans="1:26" ht="14.25" customHeight="1" x14ac:dyDescent="0.2">
      <c r="A838">
        <v>150</v>
      </c>
      <c r="B838" s="4" t="s">
        <v>600</v>
      </c>
      <c r="C838" s="3" t="s">
        <v>491</v>
      </c>
      <c r="D838" s="3" t="s">
        <v>601</v>
      </c>
      <c r="E838" s="3" t="s">
        <v>602</v>
      </c>
      <c r="F838" s="3"/>
      <c r="G838" s="3"/>
      <c r="H838" s="3"/>
      <c r="I838" s="3"/>
      <c r="J838" s="3"/>
      <c r="K838" s="3" t="s">
        <v>49</v>
      </c>
      <c r="L838" s="3" t="s">
        <v>50</v>
      </c>
      <c r="M838" s="24" t="s">
        <v>51</v>
      </c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14" t="str">
        <f t="shared" si="28"/>
        <v>Lasius</v>
      </c>
    </row>
    <row r="839" spans="1:26" ht="14.25" customHeight="1" x14ac:dyDescent="0.2">
      <c r="A839">
        <v>822</v>
      </c>
      <c r="B839" s="4" t="s">
        <v>2769</v>
      </c>
      <c r="C839" s="3" t="s">
        <v>2759</v>
      </c>
      <c r="D839" s="3" t="s">
        <v>2767</v>
      </c>
      <c r="E839" s="3" t="s">
        <v>2770</v>
      </c>
      <c r="F839" s="24"/>
      <c r="G839" s="24"/>
      <c r="H839" s="24"/>
      <c r="I839" s="3"/>
      <c r="J839" s="3"/>
      <c r="K839" s="3"/>
      <c r="L839" s="3" t="s">
        <v>50</v>
      </c>
      <c r="M839" s="24"/>
      <c r="N839" s="24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14">
        <f t="shared" si="28"/>
        <v>0</v>
      </c>
    </row>
    <row r="840" spans="1:26" ht="14.25" customHeight="1" x14ac:dyDescent="0.2">
      <c r="A840">
        <v>1377</v>
      </c>
      <c r="B840" s="4" t="s">
        <v>4077</v>
      </c>
      <c r="C840" s="3" t="s">
        <v>4007</v>
      </c>
      <c r="D840" s="3" t="s">
        <v>4078</v>
      </c>
      <c r="E840" s="3" t="s">
        <v>4079</v>
      </c>
      <c r="F840" s="24"/>
      <c r="G840" s="24"/>
      <c r="H840" s="24"/>
      <c r="I840" s="3"/>
      <c r="J840" s="3"/>
      <c r="K840" s="3"/>
      <c r="L840" s="3" t="s">
        <v>78</v>
      </c>
      <c r="M840" s="24"/>
      <c r="N840" s="24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14">
        <f t="shared" si="28"/>
        <v>0</v>
      </c>
    </row>
    <row r="841" spans="1:26" ht="14.25" customHeight="1" x14ac:dyDescent="0.2">
      <c r="A841">
        <v>823</v>
      </c>
      <c r="B841" s="24" t="s">
        <v>2771</v>
      </c>
      <c r="C841" s="3" t="s">
        <v>2759</v>
      </c>
      <c r="D841" s="3" t="s">
        <v>2767</v>
      </c>
      <c r="E841" s="3" t="s">
        <v>2772</v>
      </c>
      <c r="F841" s="3"/>
      <c r="G841" s="3"/>
      <c r="H841" s="3"/>
      <c r="I841" s="3"/>
      <c r="J841" s="3"/>
      <c r="K841" s="3"/>
      <c r="L841" s="24" t="s">
        <v>50</v>
      </c>
      <c r="M841" s="24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14">
        <f t="shared" si="28"/>
        <v>0</v>
      </c>
    </row>
    <row r="842" spans="1:26" ht="14.25" customHeight="1" x14ac:dyDescent="0.2">
      <c r="A842">
        <v>643</v>
      </c>
      <c r="B842" s="4" t="s">
        <v>1887</v>
      </c>
      <c r="C842" s="3" t="s">
        <v>1694</v>
      </c>
      <c r="D842" s="3" t="s">
        <v>1888</v>
      </c>
      <c r="E842" s="3" t="s">
        <v>1890</v>
      </c>
      <c r="F842" s="24"/>
      <c r="G842" s="24"/>
      <c r="H842" s="24"/>
      <c r="I842" s="3"/>
      <c r="J842" s="3"/>
      <c r="K842" s="3"/>
      <c r="L842" s="3" t="s">
        <v>50</v>
      </c>
      <c r="M842" s="24"/>
      <c r="N842" s="24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14">
        <f t="shared" si="28"/>
        <v>0</v>
      </c>
    </row>
    <row r="843" spans="1:26" ht="14.25" customHeight="1" x14ac:dyDescent="0.2">
      <c r="A843">
        <v>833</v>
      </c>
      <c r="B843" s="3" t="s">
        <v>2796</v>
      </c>
      <c r="C843" s="3" t="s">
        <v>2759</v>
      </c>
      <c r="D843" s="3" t="s">
        <v>2794</v>
      </c>
      <c r="E843" s="3" t="s">
        <v>2797</v>
      </c>
      <c r="F843" s="3"/>
      <c r="G843" s="3"/>
      <c r="H843" s="3"/>
      <c r="I843" s="3"/>
      <c r="J843" s="3"/>
      <c r="K843" s="3"/>
      <c r="L843" s="24" t="s">
        <v>50</v>
      </c>
      <c r="M843" s="24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14">
        <f t="shared" si="28"/>
        <v>0</v>
      </c>
    </row>
    <row r="844" spans="1:26" ht="14.25" customHeight="1" x14ac:dyDescent="0.2">
      <c r="A844">
        <v>479</v>
      </c>
      <c r="B844" s="24" t="s">
        <v>1397</v>
      </c>
      <c r="C844" s="3" t="s">
        <v>1314</v>
      </c>
      <c r="D844" s="3" t="s">
        <v>1395</v>
      </c>
      <c r="E844" s="3" t="s">
        <v>1398</v>
      </c>
      <c r="F844" s="25">
        <v>9</v>
      </c>
      <c r="G844" s="25"/>
      <c r="H844" s="25"/>
      <c r="I844" s="3"/>
      <c r="J844" s="3"/>
      <c r="K844" s="3" t="s">
        <v>49</v>
      </c>
      <c r="L844" s="3" t="s">
        <v>41</v>
      </c>
      <c r="M844" s="25" t="s">
        <v>403</v>
      </c>
      <c r="N844" s="25">
        <v>2019</v>
      </c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14" t="str">
        <f t="shared" si="28"/>
        <v>Temnothorax</v>
      </c>
    </row>
    <row r="845" spans="1:26" ht="14.25" customHeight="1" x14ac:dyDescent="0.2">
      <c r="A845">
        <v>1380</v>
      </c>
      <c r="B845" s="4" t="s">
        <v>4086</v>
      </c>
      <c r="C845" s="3" t="s">
        <v>4007</v>
      </c>
      <c r="D845" s="3" t="s">
        <v>4084</v>
      </c>
      <c r="E845" s="3" t="s">
        <v>4087</v>
      </c>
      <c r="F845" s="3"/>
      <c r="G845" s="3"/>
      <c r="H845" s="3"/>
      <c r="I845" s="3"/>
      <c r="J845" s="3"/>
      <c r="K845" s="3" t="s">
        <v>895</v>
      </c>
      <c r="L845" s="43" t="s">
        <v>61</v>
      </c>
      <c r="M845" s="24" t="s">
        <v>216</v>
      </c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14">
        <f t="shared" si="28"/>
        <v>0</v>
      </c>
    </row>
    <row r="846" spans="1:26" ht="14.25" customHeight="1" x14ac:dyDescent="0.2">
      <c r="A846">
        <v>1249</v>
      </c>
      <c r="B846" s="24" t="s">
        <v>3758</v>
      </c>
      <c r="C846" s="3" t="s">
        <v>3747</v>
      </c>
      <c r="D846" s="3" t="s">
        <v>3759</v>
      </c>
      <c r="E846" s="3" t="s">
        <v>3760</v>
      </c>
      <c r="F846" s="3"/>
      <c r="G846" s="3"/>
      <c r="H846" s="3"/>
      <c r="I846" s="3"/>
      <c r="J846" s="3"/>
      <c r="K846" s="3"/>
      <c r="L846" s="3" t="s">
        <v>73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14">
        <f t="shared" si="28"/>
        <v>0</v>
      </c>
    </row>
    <row r="847" spans="1:26" ht="14.25" customHeight="1" x14ac:dyDescent="0.2">
      <c r="A847">
        <v>1411</v>
      </c>
      <c r="B847" s="24" t="s">
        <v>4158</v>
      </c>
      <c r="C847" s="3" t="s">
        <v>4159</v>
      </c>
      <c r="D847" s="3" t="s">
        <v>4160</v>
      </c>
      <c r="E847" s="3" t="s">
        <v>4161</v>
      </c>
      <c r="F847" s="3"/>
      <c r="G847" s="3"/>
      <c r="H847" s="3"/>
      <c r="I847" s="3"/>
      <c r="J847" s="3"/>
      <c r="K847" s="3" t="s">
        <v>138</v>
      </c>
      <c r="L847" s="43" t="s">
        <v>61</v>
      </c>
      <c r="M847" s="25" t="s">
        <v>139</v>
      </c>
      <c r="N847" s="3">
        <v>2019</v>
      </c>
      <c r="O847" s="3"/>
      <c r="P847" s="3"/>
      <c r="Q847" s="3" t="s">
        <v>4162</v>
      </c>
      <c r="R847" s="3"/>
      <c r="S847" s="3"/>
      <c r="T847" s="3"/>
      <c r="U847" s="3"/>
      <c r="V847" s="3"/>
      <c r="W847" s="3"/>
      <c r="X847" s="3"/>
      <c r="Y847" s="3"/>
      <c r="Z847" s="14" t="str">
        <f t="shared" si="28"/>
        <v>Formica</v>
      </c>
    </row>
    <row r="848" spans="1:26" ht="14.25" customHeight="1" x14ac:dyDescent="0.2">
      <c r="A848">
        <v>1137</v>
      </c>
      <c r="B848" s="24" t="s">
        <v>3513</v>
      </c>
      <c r="C848" s="3" t="s">
        <v>3469</v>
      </c>
      <c r="D848" s="3" t="s">
        <v>3511</v>
      </c>
      <c r="E848" s="3" t="s">
        <v>3514</v>
      </c>
      <c r="F848" s="3" t="s">
        <v>48</v>
      </c>
      <c r="G848" s="3"/>
      <c r="H848" s="3"/>
      <c r="I848" s="3"/>
      <c r="J848" s="3"/>
      <c r="K848" s="3" t="s">
        <v>129</v>
      </c>
      <c r="L848" s="3" t="s">
        <v>57</v>
      </c>
      <c r="M848" s="41" t="s">
        <v>117</v>
      </c>
      <c r="N848" s="3" t="s">
        <v>295</v>
      </c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14" t="str">
        <f t="shared" si="28"/>
        <v>Myrmica</v>
      </c>
    </row>
    <row r="849" spans="1:26" ht="14.25" customHeight="1" x14ac:dyDescent="0.2">
      <c r="A849">
        <v>1428</v>
      </c>
      <c r="B849" s="4" t="s">
        <v>4203</v>
      </c>
      <c r="C849" s="3" t="s">
        <v>4159</v>
      </c>
      <c r="D849" s="3" t="s">
        <v>4204</v>
      </c>
      <c r="E849" s="3" t="s">
        <v>4205</v>
      </c>
      <c r="F849" s="3"/>
      <c r="G849" s="3"/>
      <c r="H849" s="3"/>
      <c r="I849" s="3"/>
      <c r="J849" s="3"/>
      <c r="K849" s="3" t="s">
        <v>138</v>
      </c>
      <c r="L849" s="3" t="s">
        <v>57</v>
      </c>
      <c r="M849" s="25" t="s">
        <v>107</v>
      </c>
      <c r="N849" s="3">
        <v>2019</v>
      </c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14" t="str">
        <f t="shared" si="28"/>
        <v>Myrmica</v>
      </c>
    </row>
    <row r="850" spans="1:26" ht="14.25" customHeight="1" x14ac:dyDescent="0.2">
      <c r="A850">
        <v>394</v>
      </c>
      <c r="B850" s="24" t="s">
        <v>1183</v>
      </c>
      <c r="C850" s="3" t="s">
        <v>1083</v>
      </c>
      <c r="D850" s="3" t="s">
        <v>1181</v>
      </c>
      <c r="E850" s="3" t="s">
        <v>1184</v>
      </c>
      <c r="F850" s="3"/>
      <c r="G850" s="3"/>
      <c r="H850" s="3"/>
      <c r="I850" s="3"/>
      <c r="J850" s="3"/>
      <c r="K850" s="3" t="s">
        <v>138</v>
      </c>
      <c r="L850" s="3" t="s">
        <v>474</v>
      </c>
      <c r="M850" s="3" t="s">
        <v>475</v>
      </c>
      <c r="N850" s="3">
        <v>2019</v>
      </c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14" t="str">
        <f t="shared" si="28"/>
        <v>Manica</v>
      </c>
    </row>
    <row r="851" spans="1:26" ht="14.25" customHeight="1" x14ac:dyDescent="0.2">
      <c r="A851">
        <v>1019</v>
      </c>
      <c r="B851" s="4" t="s">
        <v>3261</v>
      </c>
      <c r="C851" s="3" t="s">
        <v>3253</v>
      </c>
      <c r="D851" s="3" t="s">
        <v>3257</v>
      </c>
      <c r="E851" s="3" t="s">
        <v>3262</v>
      </c>
      <c r="F851" s="3"/>
      <c r="G851" s="3"/>
      <c r="H851" s="3"/>
      <c r="I851" s="3"/>
      <c r="J851" s="3"/>
      <c r="K851" s="3" t="s">
        <v>49</v>
      </c>
      <c r="L851" s="3" t="s">
        <v>50</v>
      </c>
      <c r="M851" s="3" t="s">
        <v>51</v>
      </c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14" t="str">
        <f t="shared" si="28"/>
        <v>Lasius</v>
      </c>
    </row>
    <row r="852" spans="1:26" ht="14.25" customHeight="1" x14ac:dyDescent="0.2">
      <c r="A852">
        <v>848</v>
      </c>
      <c r="B852" s="4" t="s">
        <v>2830</v>
      </c>
      <c r="C852" s="3" t="s">
        <v>2759</v>
      </c>
      <c r="D852" s="3" t="s">
        <v>2831</v>
      </c>
      <c r="E852" s="3" t="s">
        <v>2832</v>
      </c>
      <c r="F852" s="3"/>
      <c r="G852" s="3"/>
      <c r="H852" s="3"/>
      <c r="I852" s="3"/>
      <c r="J852" s="3"/>
      <c r="K852" s="3"/>
      <c r="L852" s="3" t="s">
        <v>96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14">
        <f t="shared" si="28"/>
        <v>0</v>
      </c>
    </row>
    <row r="853" spans="1:26" ht="14.25" customHeight="1" x14ac:dyDescent="0.2">
      <c r="A853">
        <v>256</v>
      </c>
      <c r="B853" s="3" t="s">
        <v>863</v>
      </c>
      <c r="C853" s="3" t="s">
        <v>839</v>
      </c>
      <c r="D853" s="3" t="s">
        <v>864</v>
      </c>
      <c r="E853" s="3" t="s">
        <v>865</v>
      </c>
      <c r="F853" s="3"/>
      <c r="G853" s="3"/>
      <c r="H853" s="3"/>
      <c r="I853" s="3"/>
      <c r="J853" s="3"/>
      <c r="K853" s="3"/>
      <c r="L853" s="3" t="s">
        <v>73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14">
        <f t="shared" si="28"/>
        <v>0</v>
      </c>
    </row>
    <row r="854" spans="1:26" ht="14.25" customHeight="1" x14ac:dyDescent="0.2">
      <c r="A854">
        <v>884</v>
      </c>
      <c r="B854" s="4" t="s">
        <v>2920</v>
      </c>
      <c r="C854" s="3" t="s">
        <v>2892</v>
      </c>
      <c r="D854" s="3" t="s">
        <v>2915</v>
      </c>
      <c r="E854" s="3" t="s">
        <v>2921</v>
      </c>
      <c r="F854" s="3"/>
      <c r="G854" s="3"/>
      <c r="H854" s="3"/>
      <c r="I854" s="3"/>
      <c r="J854" s="3"/>
      <c r="K854" s="3" t="s">
        <v>49</v>
      </c>
      <c r="L854" s="3" t="s">
        <v>50</v>
      </c>
      <c r="M854" s="3" t="s">
        <v>51</v>
      </c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14" t="str">
        <f t="shared" si="28"/>
        <v>Lasius</v>
      </c>
    </row>
    <row r="855" spans="1:26" ht="14.25" customHeight="1" x14ac:dyDescent="0.2">
      <c r="A855">
        <v>638</v>
      </c>
      <c r="B855" s="24" t="s">
        <v>1813</v>
      </c>
      <c r="C855" s="3" t="s">
        <v>1694</v>
      </c>
      <c r="D855" s="3" t="s">
        <v>1814</v>
      </c>
      <c r="E855" s="3" t="s">
        <v>1815</v>
      </c>
      <c r="F855" s="3"/>
      <c r="G855" s="3"/>
      <c r="H855" s="3"/>
      <c r="I855" s="3"/>
      <c r="J855" s="3"/>
      <c r="K855" s="3" t="s">
        <v>49</v>
      </c>
      <c r="L855" s="3" t="s">
        <v>50</v>
      </c>
      <c r="M855" s="24" t="s">
        <v>51</v>
      </c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14" t="str">
        <f t="shared" si="28"/>
        <v>Lasius</v>
      </c>
    </row>
    <row r="856" spans="1:26" ht="14.25" customHeight="1" x14ac:dyDescent="0.2">
      <c r="A856">
        <v>1093</v>
      </c>
      <c r="B856" s="3"/>
      <c r="C856" s="3" t="s">
        <v>3418</v>
      </c>
      <c r="D856" s="3" t="s">
        <v>3435</v>
      </c>
      <c r="E856" s="3" t="s">
        <v>3436</v>
      </c>
      <c r="F856" s="24"/>
      <c r="G856" s="24"/>
      <c r="H856" s="24"/>
      <c r="I856" s="3"/>
      <c r="J856" s="3"/>
      <c r="K856" s="3" t="s">
        <v>49</v>
      </c>
      <c r="L856" s="3" t="s">
        <v>50</v>
      </c>
      <c r="M856" s="3" t="s">
        <v>51</v>
      </c>
      <c r="N856" s="24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14" t="str">
        <f t="shared" si="28"/>
        <v>Lasius</v>
      </c>
    </row>
    <row r="857" spans="1:26" ht="14.25" customHeight="1" x14ac:dyDescent="0.2">
      <c r="A857">
        <v>1201</v>
      </c>
      <c r="B857" s="3"/>
      <c r="C857" s="3" t="s">
        <v>3641</v>
      </c>
      <c r="D857" s="3" t="s">
        <v>3660</v>
      </c>
      <c r="E857" s="3" t="s">
        <v>3661</v>
      </c>
      <c r="F857" s="3"/>
      <c r="G857" s="3"/>
      <c r="H857" s="3"/>
      <c r="I857" s="3"/>
      <c r="J857" s="3"/>
      <c r="K857" s="3"/>
      <c r="L857" s="24" t="s">
        <v>52</v>
      </c>
      <c r="M857" s="24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14">
        <f t="shared" si="28"/>
        <v>0</v>
      </c>
    </row>
    <row r="858" spans="1:26" ht="14.25" customHeight="1" x14ac:dyDescent="0.2">
      <c r="A858">
        <v>666</v>
      </c>
      <c r="B858" s="24" t="s">
        <v>2044</v>
      </c>
      <c r="C858" s="3" t="s">
        <v>2003</v>
      </c>
      <c r="D858" s="3" t="s">
        <v>2046</v>
      </c>
      <c r="E858" s="3" t="s">
        <v>2047</v>
      </c>
      <c r="F858" s="24"/>
      <c r="G858" s="24"/>
      <c r="H858" s="24"/>
      <c r="I858" s="3"/>
      <c r="J858" s="3"/>
      <c r="K858" s="3"/>
      <c r="L858" s="3" t="s">
        <v>50</v>
      </c>
      <c r="M858" s="24"/>
      <c r="N858" s="24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14">
        <f t="shared" si="28"/>
        <v>0</v>
      </c>
    </row>
    <row r="859" spans="1:26" ht="14.25" customHeight="1" x14ac:dyDescent="0.2">
      <c r="A859">
        <v>1370</v>
      </c>
      <c r="B859" s="4" t="s">
        <v>4060</v>
      </c>
      <c r="C859" s="3" t="s">
        <v>4007</v>
      </c>
      <c r="D859" s="3" t="s">
        <v>4051</v>
      </c>
      <c r="E859" s="3" t="s">
        <v>4061</v>
      </c>
      <c r="F859" s="3"/>
      <c r="G859" s="3"/>
      <c r="H859" s="3"/>
      <c r="I859" s="3"/>
      <c r="J859" s="3"/>
      <c r="K859" s="3" t="s">
        <v>138</v>
      </c>
      <c r="L859" s="3" t="s">
        <v>57</v>
      </c>
      <c r="M859" s="25" t="s">
        <v>121</v>
      </c>
      <c r="N859" s="3">
        <v>2019</v>
      </c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14" t="str">
        <f t="shared" ref="Z859:Z890" si="29">IF(LEFT(M859,4)=LEFT(L859,4),L859,0)</f>
        <v>Myrmica</v>
      </c>
    </row>
    <row r="860" spans="1:26" ht="14.25" customHeight="1" x14ac:dyDescent="0.2">
      <c r="A860">
        <v>1026</v>
      </c>
      <c r="B860" s="3" t="s">
        <v>3277</v>
      </c>
      <c r="C860" s="3" t="s">
        <v>3253</v>
      </c>
      <c r="D860" s="3" t="s">
        <v>3275</v>
      </c>
      <c r="E860" s="3" t="s">
        <v>3278</v>
      </c>
      <c r="F860" s="25">
        <v>8</v>
      </c>
      <c r="G860" s="25"/>
      <c r="H860" s="25"/>
      <c r="I860" s="3"/>
      <c r="J860" s="3"/>
      <c r="K860" s="3" t="s">
        <v>138</v>
      </c>
      <c r="L860" s="3" t="s">
        <v>501</v>
      </c>
      <c r="M860" s="3" t="s">
        <v>502</v>
      </c>
      <c r="N860" s="25">
        <v>2019</v>
      </c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14" t="str">
        <f t="shared" si="29"/>
        <v>Solenopsis</v>
      </c>
    </row>
    <row r="861" spans="1:26" ht="14.25" customHeight="1" x14ac:dyDescent="0.2">
      <c r="A861">
        <v>1397</v>
      </c>
      <c r="B861" s="24" t="s">
        <v>4121</v>
      </c>
      <c r="C861" s="3" t="s">
        <v>4007</v>
      </c>
      <c r="D861" s="3" t="s">
        <v>4122</v>
      </c>
      <c r="E861" s="3" t="s">
        <v>4123</v>
      </c>
      <c r="F861" s="24"/>
      <c r="G861" s="24"/>
      <c r="H861" s="24"/>
      <c r="I861" s="24"/>
      <c r="J861" s="24"/>
      <c r="K861" s="24" t="s">
        <v>138</v>
      </c>
      <c r="L861" s="43" t="s">
        <v>61</v>
      </c>
      <c r="M861" s="25" t="s">
        <v>139</v>
      </c>
      <c r="N861" s="3">
        <v>2019</v>
      </c>
      <c r="O861" s="3"/>
      <c r="P861" s="24"/>
      <c r="Q861" s="3"/>
      <c r="R861" s="3"/>
      <c r="S861" s="3"/>
      <c r="T861" s="3"/>
      <c r="U861" s="3"/>
      <c r="V861" s="3"/>
      <c r="W861" s="3"/>
      <c r="X861" s="3"/>
      <c r="Y861" s="3"/>
      <c r="Z861" s="14" t="str">
        <f t="shared" si="29"/>
        <v>Formica</v>
      </c>
    </row>
    <row r="862" spans="1:26" ht="14.25" customHeight="1" x14ac:dyDescent="0.2">
      <c r="A862">
        <v>1024</v>
      </c>
      <c r="B862" s="4" t="s">
        <v>3272</v>
      </c>
      <c r="C862" s="3" t="s">
        <v>3253</v>
      </c>
      <c r="D862" s="3" t="s">
        <v>3270</v>
      </c>
      <c r="E862" s="3" t="s">
        <v>3273</v>
      </c>
      <c r="F862" s="25">
        <v>9</v>
      </c>
      <c r="G862" s="25"/>
      <c r="H862" s="25"/>
      <c r="I862" s="3"/>
      <c r="J862" s="3"/>
      <c r="K862" s="3" t="s">
        <v>138</v>
      </c>
      <c r="L862" s="3" t="s">
        <v>501</v>
      </c>
      <c r="M862" s="25" t="s">
        <v>502</v>
      </c>
      <c r="N862" s="25">
        <v>2019</v>
      </c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14" t="str">
        <f t="shared" si="29"/>
        <v>Solenopsis</v>
      </c>
    </row>
    <row r="863" spans="1:26" ht="14.25" customHeight="1" x14ac:dyDescent="0.2">
      <c r="A863">
        <v>82</v>
      </c>
      <c r="B863" s="3" t="s">
        <v>430</v>
      </c>
      <c r="C863" s="3" t="s">
        <v>195</v>
      </c>
      <c r="D863" s="3" t="s">
        <v>373</v>
      </c>
      <c r="E863" s="3" t="s">
        <v>431</v>
      </c>
      <c r="F863" s="3"/>
      <c r="G863" s="3"/>
      <c r="H863" s="3"/>
      <c r="I863" s="3"/>
      <c r="J863" s="3"/>
      <c r="K863" s="3"/>
      <c r="L863" s="3" t="s">
        <v>60</v>
      </c>
      <c r="M863" s="24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14">
        <f t="shared" si="29"/>
        <v>0</v>
      </c>
    </row>
    <row r="864" spans="1:26" ht="14.25" customHeight="1" x14ac:dyDescent="0.2">
      <c r="A864">
        <v>603</v>
      </c>
      <c r="B864" s="24"/>
      <c r="C864" s="3" t="s">
        <v>1659</v>
      </c>
      <c r="D864" s="3" t="s">
        <v>1685</v>
      </c>
      <c r="E864" s="3" t="s">
        <v>1686</v>
      </c>
      <c r="F864" s="3"/>
      <c r="G864" s="3"/>
      <c r="H864" s="3"/>
      <c r="I864" s="3"/>
      <c r="J864" s="3"/>
      <c r="K864" s="3"/>
      <c r="L864" s="24" t="s">
        <v>50</v>
      </c>
      <c r="M864" s="24"/>
      <c r="N864" s="3"/>
      <c r="O864" s="3"/>
      <c r="P864" s="3"/>
      <c r="Q864" s="24"/>
      <c r="R864" s="3"/>
      <c r="S864" s="3"/>
      <c r="T864" s="3"/>
      <c r="U864" s="3"/>
      <c r="V864" s="3"/>
      <c r="W864" s="3"/>
      <c r="X864" s="3"/>
      <c r="Y864" s="3"/>
      <c r="Z864" s="14">
        <f t="shared" si="29"/>
        <v>0</v>
      </c>
    </row>
    <row r="865" spans="1:26" ht="14.25" customHeight="1" x14ac:dyDescent="0.2">
      <c r="A865">
        <v>1172</v>
      </c>
      <c r="B865" s="4" t="s">
        <v>3596</v>
      </c>
      <c r="C865" s="3" t="s">
        <v>3564</v>
      </c>
      <c r="D865" s="3" t="s">
        <v>3597</v>
      </c>
      <c r="E865" s="3" t="s">
        <v>3598</v>
      </c>
      <c r="F865" s="15">
        <v>7</v>
      </c>
      <c r="G865" s="15"/>
      <c r="H865" s="15"/>
      <c r="I865" s="15"/>
      <c r="J865" s="15"/>
      <c r="K865" s="15" t="s">
        <v>129</v>
      </c>
      <c r="L865" s="3" t="s">
        <v>57</v>
      </c>
      <c r="M865" s="48" t="s">
        <v>99</v>
      </c>
      <c r="N865" s="3">
        <v>2019</v>
      </c>
      <c r="O865" s="3"/>
      <c r="P865" s="14"/>
      <c r="Q865" s="3"/>
      <c r="R865" s="3"/>
      <c r="S865" s="3"/>
      <c r="T865" s="3"/>
      <c r="U865" s="3"/>
      <c r="V865" s="3"/>
      <c r="W865" s="3"/>
      <c r="X865" s="3"/>
      <c r="Y865" s="3"/>
      <c r="Z865" s="14" t="str">
        <f t="shared" si="29"/>
        <v>Myrmica</v>
      </c>
    </row>
    <row r="866" spans="1:26" ht="14.25" customHeight="1" x14ac:dyDescent="0.2">
      <c r="A866">
        <v>1236</v>
      </c>
      <c r="B866" s="4" t="s">
        <v>3725</v>
      </c>
      <c r="C866" s="3" t="s">
        <v>3687</v>
      </c>
      <c r="D866" s="3" t="s">
        <v>3721</v>
      </c>
      <c r="E866" s="3" t="s">
        <v>3726</v>
      </c>
      <c r="F866" s="3">
        <v>10</v>
      </c>
      <c r="G866" s="3"/>
      <c r="H866" s="3"/>
      <c r="I866" s="3"/>
      <c r="J866" s="3"/>
      <c r="K866" s="3" t="s">
        <v>138</v>
      </c>
      <c r="L866" s="3" t="s">
        <v>474</v>
      </c>
      <c r="M866" s="24" t="s">
        <v>475</v>
      </c>
      <c r="N866" s="3">
        <v>2019</v>
      </c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14" t="str">
        <f t="shared" si="29"/>
        <v>Manica</v>
      </c>
    </row>
    <row r="867" spans="1:26" ht="14.25" customHeight="1" x14ac:dyDescent="0.2">
      <c r="A867">
        <v>727</v>
      </c>
      <c r="B867" s="3" t="s">
        <v>2472</v>
      </c>
      <c r="C867" s="3" t="s">
        <v>2161</v>
      </c>
      <c r="D867" s="3" t="s">
        <v>2468</v>
      </c>
      <c r="E867" s="3" t="s">
        <v>2474</v>
      </c>
      <c r="F867" s="3" t="s">
        <v>48</v>
      </c>
      <c r="G867" s="3"/>
      <c r="H867" s="3"/>
      <c r="I867" s="3"/>
      <c r="J867" s="3"/>
      <c r="K867" s="3" t="s">
        <v>129</v>
      </c>
      <c r="L867" s="3" t="s">
        <v>57</v>
      </c>
      <c r="M867" s="41" t="s">
        <v>107</v>
      </c>
      <c r="N867" s="3" t="s">
        <v>295</v>
      </c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14" t="str">
        <f t="shared" si="29"/>
        <v>Myrmica</v>
      </c>
    </row>
    <row r="868" spans="1:26" ht="14.25" customHeight="1" x14ac:dyDescent="0.2">
      <c r="A868">
        <v>1127</v>
      </c>
      <c r="B868" s="24" t="s">
        <v>3491</v>
      </c>
      <c r="C868" s="3" t="s">
        <v>3469</v>
      </c>
      <c r="D868" s="3" t="s">
        <v>3485</v>
      </c>
      <c r="E868" s="3" t="s">
        <v>4294</v>
      </c>
      <c r="F868" s="24"/>
      <c r="G868" s="24"/>
      <c r="H868" s="24"/>
      <c r="I868" s="24"/>
      <c r="J868" s="24"/>
      <c r="K868" s="24" t="s">
        <v>138</v>
      </c>
      <c r="L868" s="43" t="s">
        <v>61</v>
      </c>
      <c r="M868" s="24" t="s">
        <v>163</v>
      </c>
      <c r="N868" s="24">
        <v>2019</v>
      </c>
      <c r="O868" s="3"/>
      <c r="P868" s="3"/>
      <c r="Q868" s="44" t="s">
        <v>3492</v>
      </c>
      <c r="R868" s="3"/>
      <c r="S868" s="3"/>
      <c r="T868" s="3"/>
      <c r="U868" s="3"/>
      <c r="V868" s="3"/>
      <c r="W868" s="3"/>
      <c r="X868" s="3"/>
      <c r="Y868" s="3"/>
      <c r="Z868" s="14" t="str">
        <f t="shared" si="29"/>
        <v>Formica</v>
      </c>
    </row>
    <row r="869" spans="1:26" ht="14.25" customHeight="1" x14ac:dyDescent="0.2">
      <c r="A869">
        <v>1128</v>
      </c>
      <c r="B869" s="3" t="s">
        <v>3493</v>
      </c>
      <c r="C869" s="3" t="s">
        <v>3469</v>
      </c>
      <c r="D869" s="3" t="s">
        <v>3485</v>
      </c>
      <c r="E869" s="3" t="s">
        <v>4290</v>
      </c>
      <c r="F869" s="3"/>
      <c r="G869" s="3"/>
      <c r="H869" s="3"/>
      <c r="I869" s="3"/>
      <c r="J869" s="3"/>
      <c r="K869" s="3" t="s">
        <v>138</v>
      </c>
      <c r="L869" s="3" t="s">
        <v>116</v>
      </c>
      <c r="M869" s="25" t="s">
        <v>1177</v>
      </c>
      <c r="N869" s="3">
        <v>2019</v>
      </c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14" t="str">
        <f t="shared" si="29"/>
        <v>Formicoxenus</v>
      </c>
    </row>
    <row r="870" spans="1:26" ht="14.25" customHeight="1" x14ac:dyDescent="0.2">
      <c r="A870">
        <v>715</v>
      </c>
      <c r="B870" s="24" t="s">
        <v>2389</v>
      </c>
      <c r="C870" s="3" t="s">
        <v>2161</v>
      </c>
      <c r="D870" s="3" t="s">
        <v>2330</v>
      </c>
      <c r="E870" s="3" t="s">
        <v>2390</v>
      </c>
      <c r="F870" s="3"/>
      <c r="G870" s="3"/>
      <c r="H870" s="3"/>
      <c r="I870" s="3"/>
      <c r="J870" s="3"/>
      <c r="K870" s="3" t="s">
        <v>138</v>
      </c>
      <c r="L870" s="3" t="s">
        <v>57</v>
      </c>
      <c r="M870" s="24" t="s">
        <v>99</v>
      </c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14" t="str">
        <f t="shared" si="29"/>
        <v>Myrmica</v>
      </c>
    </row>
    <row r="871" spans="1:26" ht="14.25" customHeight="1" x14ac:dyDescent="0.2">
      <c r="A871">
        <v>964</v>
      </c>
      <c r="B871" s="3" t="s">
        <v>3121</v>
      </c>
      <c r="C871" s="3" t="s">
        <v>3054</v>
      </c>
      <c r="D871" s="3" t="s">
        <v>3119</v>
      </c>
      <c r="E871" s="3" t="s">
        <v>3122</v>
      </c>
      <c r="F871" s="3"/>
      <c r="G871" s="3"/>
      <c r="H871" s="3"/>
      <c r="I871" s="3"/>
      <c r="J871" s="3"/>
      <c r="K871" s="3" t="s">
        <v>138</v>
      </c>
      <c r="L871" s="3" t="s">
        <v>57</v>
      </c>
      <c r="M871" s="25" t="s">
        <v>86</v>
      </c>
      <c r="N871" s="3">
        <v>2019</v>
      </c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14" t="str">
        <f t="shared" si="29"/>
        <v>Myrmica</v>
      </c>
    </row>
    <row r="872" spans="1:26" ht="14.25" customHeight="1" x14ac:dyDescent="0.2">
      <c r="A872">
        <v>223</v>
      </c>
      <c r="B872" s="3" t="s">
        <v>772</v>
      </c>
      <c r="C872" s="3" t="s">
        <v>773</v>
      </c>
      <c r="D872" s="3" t="s">
        <v>774</v>
      </c>
      <c r="E872" s="3" t="s">
        <v>775</v>
      </c>
      <c r="F872" s="3"/>
      <c r="G872" s="3"/>
      <c r="H872" s="3"/>
      <c r="I872" s="3"/>
      <c r="J872" s="3"/>
      <c r="K872" s="3"/>
      <c r="L872" s="24" t="s">
        <v>60</v>
      </c>
      <c r="M872" s="24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14">
        <f t="shared" si="29"/>
        <v>0</v>
      </c>
    </row>
    <row r="873" spans="1:26" ht="14.25" customHeight="1" x14ac:dyDescent="0.2">
      <c r="A873">
        <v>577</v>
      </c>
      <c r="B873" s="4" t="s">
        <v>1636</v>
      </c>
      <c r="C873" s="3" t="s">
        <v>1555</v>
      </c>
      <c r="D873" s="3" t="s">
        <v>1637</v>
      </c>
      <c r="E873" s="3" t="s">
        <v>1638</v>
      </c>
      <c r="F873" s="3"/>
      <c r="G873" s="3"/>
      <c r="H873" s="3"/>
      <c r="I873" s="3"/>
      <c r="J873" s="3"/>
      <c r="K873" s="3" t="s">
        <v>138</v>
      </c>
      <c r="L873" s="3" t="s">
        <v>50</v>
      </c>
      <c r="M873" s="13" t="s">
        <v>274</v>
      </c>
      <c r="N873" s="3">
        <v>2019</v>
      </c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14" t="str">
        <f t="shared" si="29"/>
        <v>Lasius</v>
      </c>
    </row>
    <row r="874" spans="1:26" ht="14.25" customHeight="1" x14ac:dyDescent="0.2">
      <c r="A874">
        <v>859</v>
      </c>
      <c r="B874" s="24" t="s">
        <v>2855</v>
      </c>
      <c r="C874" s="3" t="s">
        <v>2842</v>
      </c>
      <c r="D874" s="3" t="s">
        <v>2843</v>
      </c>
      <c r="E874" s="3" t="s">
        <v>2856</v>
      </c>
      <c r="F874" s="3"/>
      <c r="G874" s="3"/>
      <c r="H874" s="3"/>
      <c r="I874" s="3"/>
      <c r="J874" s="3"/>
      <c r="K874" s="3"/>
      <c r="L874" s="3" t="s">
        <v>60</v>
      </c>
      <c r="M874" s="24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14">
        <f t="shared" si="29"/>
        <v>0</v>
      </c>
    </row>
    <row r="875" spans="1:26" ht="14.25" customHeight="1" x14ac:dyDescent="0.2">
      <c r="A875">
        <v>413</v>
      </c>
      <c r="B875" s="24" t="s">
        <v>1234</v>
      </c>
      <c r="C875" s="3" t="s">
        <v>1200</v>
      </c>
      <c r="D875" s="3" t="s">
        <v>1230</v>
      </c>
      <c r="E875" s="3" t="s">
        <v>1235</v>
      </c>
      <c r="F875" s="3"/>
      <c r="G875" s="3"/>
      <c r="H875" s="3"/>
      <c r="I875" s="3"/>
      <c r="J875" s="3"/>
      <c r="K875" s="3"/>
      <c r="L875" s="3" t="s">
        <v>96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14">
        <f t="shared" si="29"/>
        <v>0</v>
      </c>
    </row>
    <row r="876" spans="1:26" ht="14.25" customHeight="1" x14ac:dyDescent="0.2">
      <c r="A876">
        <v>1189</v>
      </c>
      <c r="B876" s="3"/>
      <c r="C876" s="3" t="s">
        <v>3641</v>
      </c>
      <c r="D876" s="3" t="s">
        <v>3642</v>
      </c>
      <c r="E876" s="3" t="s">
        <v>3643</v>
      </c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14">
        <f t="shared" si="29"/>
        <v>0</v>
      </c>
    </row>
    <row r="877" spans="1:26" ht="14.25" customHeight="1" x14ac:dyDescent="0.2">
      <c r="A877">
        <v>146</v>
      </c>
      <c r="B877" s="24" t="s">
        <v>590</v>
      </c>
      <c r="C877" s="3" t="s">
        <v>491</v>
      </c>
      <c r="D877" s="3" t="s">
        <v>584</v>
      </c>
      <c r="E877" s="3" t="s">
        <v>591</v>
      </c>
      <c r="F877" s="3"/>
      <c r="G877" s="3"/>
      <c r="H877" s="3"/>
      <c r="I877" s="3"/>
      <c r="J877" s="3"/>
      <c r="K877" s="3" t="s">
        <v>138</v>
      </c>
      <c r="L877" s="3" t="s">
        <v>57</v>
      </c>
      <c r="M877" s="25" t="s">
        <v>99</v>
      </c>
      <c r="N877" s="3" t="s">
        <v>140</v>
      </c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14" t="str">
        <f t="shared" si="29"/>
        <v>Myrmica</v>
      </c>
    </row>
    <row r="878" spans="1:26" ht="14.25" customHeight="1" x14ac:dyDescent="0.2">
      <c r="A878">
        <v>550</v>
      </c>
      <c r="B878" s="4" t="s">
        <v>1570</v>
      </c>
      <c r="C878" s="3" t="s">
        <v>1555</v>
      </c>
      <c r="D878" s="3" t="s">
        <v>1571</v>
      </c>
      <c r="E878" s="3" t="s">
        <v>1572</v>
      </c>
      <c r="F878" s="3"/>
      <c r="G878" s="3"/>
      <c r="H878" s="3"/>
      <c r="I878" s="3"/>
      <c r="J878" s="3"/>
      <c r="K878" s="3" t="s">
        <v>138</v>
      </c>
      <c r="L878" s="3" t="s">
        <v>50</v>
      </c>
      <c r="M878" s="25" t="s">
        <v>296</v>
      </c>
      <c r="N878" s="3" t="s">
        <v>140</v>
      </c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14" t="str">
        <f t="shared" si="29"/>
        <v>Lasius</v>
      </c>
    </row>
    <row r="879" spans="1:26" ht="14.25" customHeight="1" x14ac:dyDescent="0.2">
      <c r="A879">
        <v>386</v>
      </c>
      <c r="B879" s="24" t="s">
        <v>1164</v>
      </c>
      <c r="C879" s="3" t="s">
        <v>1083</v>
      </c>
      <c r="D879" s="3" t="s">
        <v>1149</v>
      </c>
      <c r="E879" s="3" t="s">
        <v>1165</v>
      </c>
      <c r="F879" s="3" t="s">
        <v>678</v>
      </c>
      <c r="G879" s="3"/>
      <c r="H879" s="3"/>
      <c r="I879" s="3"/>
      <c r="J879" s="3"/>
      <c r="K879" s="3" t="s">
        <v>129</v>
      </c>
      <c r="L879" s="3" t="s">
        <v>57</v>
      </c>
      <c r="M879" s="41" t="s">
        <v>107</v>
      </c>
      <c r="N879" s="3" t="s">
        <v>295</v>
      </c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14" t="str">
        <f t="shared" si="29"/>
        <v>Myrmica</v>
      </c>
    </row>
    <row r="880" spans="1:26" ht="14.25" customHeight="1" x14ac:dyDescent="0.2">
      <c r="A880">
        <v>663</v>
      </c>
      <c r="B880" s="4" t="s">
        <v>2019</v>
      </c>
      <c r="C880" s="3" t="s">
        <v>2003</v>
      </c>
      <c r="D880" s="3" t="s">
        <v>2004</v>
      </c>
      <c r="E880" s="3" t="s">
        <v>2022</v>
      </c>
      <c r="F880" s="24"/>
      <c r="G880" s="24"/>
      <c r="H880" s="24"/>
      <c r="I880" s="24"/>
      <c r="J880" s="24"/>
      <c r="K880" s="24"/>
      <c r="L880" s="3" t="s">
        <v>50</v>
      </c>
      <c r="M880" s="24"/>
      <c r="N880" s="3"/>
      <c r="O880" s="3"/>
      <c r="P880" s="24"/>
      <c r="Q880" s="3"/>
      <c r="R880" s="3"/>
      <c r="S880" s="3"/>
      <c r="T880" s="3"/>
      <c r="U880" s="3"/>
      <c r="V880" s="3"/>
      <c r="W880" s="3"/>
      <c r="X880" s="3"/>
      <c r="Y880" s="3"/>
      <c r="Z880" s="14">
        <f t="shared" si="29"/>
        <v>0</v>
      </c>
    </row>
    <row r="881" spans="1:26" ht="14.25" customHeight="1" x14ac:dyDescent="0.2">
      <c r="A881">
        <v>545</v>
      </c>
      <c r="B881" s="3" t="s">
        <v>1559</v>
      </c>
      <c r="C881" s="3" t="s">
        <v>1555</v>
      </c>
      <c r="D881" s="3" t="s">
        <v>1556</v>
      </c>
      <c r="E881" s="3" t="s">
        <v>1560</v>
      </c>
      <c r="F881" s="3"/>
      <c r="G881" s="3"/>
      <c r="H881" s="3"/>
      <c r="I881" s="3"/>
      <c r="J881" s="3"/>
      <c r="K881" s="3" t="s">
        <v>49</v>
      </c>
      <c r="L881" s="3" t="s">
        <v>50</v>
      </c>
      <c r="M881" s="3" t="s">
        <v>51</v>
      </c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14" t="str">
        <f t="shared" si="29"/>
        <v>Lasius</v>
      </c>
    </row>
    <row r="882" spans="1:26" ht="14.25" customHeight="1" x14ac:dyDescent="0.2">
      <c r="A882">
        <v>827</v>
      </c>
      <c r="B882" s="4" t="s">
        <v>2780</v>
      </c>
      <c r="C882" s="3" t="s">
        <v>2759</v>
      </c>
      <c r="D882" s="3" t="s">
        <v>2778</v>
      </c>
      <c r="E882" s="3" t="s">
        <v>2781</v>
      </c>
      <c r="F882" s="3"/>
      <c r="G882" s="3"/>
      <c r="H882" s="3"/>
      <c r="I882" s="3"/>
      <c r="J882" s="3"/>
      <c r="K882" s="3" t="s">
        <v>49</v>
      </c>
      <c r="L882" s="3" t="s">
        <v>50</v>
      </c>
      <c r="M882" s="3" t="s">
        <v>51</v>
      </c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14" t="str">
        <f t="shared" si="29"/>
        <v>Lasius</v>
      </c>
    </row>
    <row r="883" spans="1:26" ht="14.25" customHeight="1" x14ac:dyDescent="0.2">
      <c r="A883">
        <v>233</v>
      </c>
      <c r="B883" s="3" t="s">
        <v>797</v>
      </c>
      <c r="C883" s="3" t="s">
        <v>773</v>
      </c>
      <c r="D883" s="3" t="s">
        <v>798</v>
      </c>
      <c r="E883" s="3" t="s">
        <v>799</v>
      </c>
      <c r="F883" s="3" t="s">
        <v>48</v>
      </c>
      <c r="G883" s="3"/>
      <c r="H883" s="3"/>
      <c r="I883" s="3"/>
      <c r="J883" s="3"/>
      <c r="K883" s="3" t="s">
        <v>129</v>
      </c>
      <c r="L883" s="3" t="s">
        <v>57</v>
      </c>
      <c r="M883" s="41" t="s">
        <v>117</v>
      </c>
      <c r="N883" s="3" t="s">
        <v>295</v>
      </c>
      <c r="O883" s="3"/>
      <c r="P883" s="3"/>
      <c r="Q883" s="27"/>
      <c r="R883" s="3"/>
      <c r="S883" s="3"/>
      <c r="T883" s="3"/>
      <c r="U883" s="3"/>
      <c r="V883" s="3"/>
      <c r="W883" s="3"/>
      <c r="X883" s="3"/>
      <c r="Y883" s="3"/>
      <c r="Z883" s="14" t="str">
        <f t="shared" si="29"/>
        <v>Myrmica</v>
      </c>
    </row>
    <row r="884" spans="1:26" ht="14.25" customHeight="1" x14ac:dyDescent="0.2">
      <c r="A884">
        <v>909</v>
      </c>
      <c r="B884" s="24" t="s">
        <v>2984</v>
      </c>
      <c r="C884" s="3" t="s">
        <v>2945</v>
      </c>
      <c r="D884" s="3" t="s">
        <v>2985</v>
      </c>
      <c r="E884" s="3" t="s">
        <v>2986</v>
      </c>
      <c r="F884" s="3"/>
      <c r="G884" s="3"/>
      <c r="H884" s="3"/>
      <c r="I884" s="3"/>
      <c r="J884" s="3"/>
      <c r="K884" s="3"/>
      <c r="L884" s="3" t="s"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14">
        <f t="shared" si="29"/>
        <v>0</v>
      </c>
    </row>
    <row r="885" spans="1:26" ht="14.25" customHeight="1" x14ac:dyDescent="0.2">
      <c r="A885">
        <v>1278</v>
      </c>
      <c r="B885" s="24" t="s">
        <v>3835</v>
      </c>
      <c r="C885" s="3" t="s">
        <v>3815</v>
      </c>
      <c r="D885" s="3" t="s">
        <v>3833</v>
      </c>
      <c r="E885" s="3" t="s">
        <v>3836</v>
      </c>
      <c r="F885" s="15">
        <v>6</v>
      </c>
      <c r="G885" s="15"/>
      <c r="H885" s="15"/>
      <c r="I885" s="15"/>
      <c r="J885" s="15"/>
      <c r="K885" s="15" t="s">
        <v>129</v>
      </c>
      <c r="L885" s="3" t="s">
        <v>57</v>
      </c>
      <c r="M885" s="48" t="s">
        <v>117</v>
      </c>
      <c r="N885" s="3">
        <v>2019</v>
      </c>
      <c r="O885" s="3"/>
      <c r="P885" s="14"/>
      <c r="Q885" s="3"/>
      <c r="R885" s="3"/>
      <c r="S885" s="3"/>
      <c r="T885" s="3"/>
      <c r="U885" s="3"/>
      <c r="V885" s="3"/>
      <c r="W885" s="3"/>
      <c r="X885" s="3"/>
      <c r="Y885" s="3"/>
      <c r="Z885" s="14" t="str">
        <f t="shared" si="29"/>
        <v>Myrmica</v>
      </c>
    </row>
    <row r="886" spans="1:26" ht="14.25" customHeight="1" x14ac:dyDescent="0.2">
      <c r="A886">
        <v>593</v>
      </c>
      <c r="B886" s="3"/>
      <c r="C886" s="3" t="s">
        <v>1659</v>
      </c>
      <c r="D886" s="3" t="s">
        <v>1668</v>
      </c>
      <c r="E886" s="3" t="s">
        <v>1669</v>
      </c>
      <c r="F886" s="3"/>
      <c r="G886" s="3"/>
      <c r="H886" s="3"/>
      <c r="I886" s="3"/>
      <c r="J886" s="3"/>
      <c r="K886" s="3"/>
      <c r="L886" s="24" t="s">
        <v>50</v>
      </c>
      <c r="M886" s="24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14">
        <f t="shared" si="29"/>
        <v>0</v>
      </c>
    </row>
    <row r="887" spans="1:26" ht="14.25" customHeight="1" x14ac:dyDescent="0.2">
      <c r="A887">
        <v>376</v>
      </c>
      <c r="B887" s="3" t="s">
        <v>1143</v>
      </c>
      <c r="C887" s="3" t="s">
        <v>1083</v>
      </c>
      <c r="D887" s="3" t="s">
        <v>1144</v>
      </c>
      <c r="E887" s="3" t="s">
        <v>1145</v>
      </c>
      <c r="F887" s="3"/>
      <c r="G887" s="3"/>
      <c r="H887" s="3"/>
      <c r="I887" s="3"/>
      <c r="J887" s="3"/>
      <c r="K887" s="3"/>
      <c r="L887" s="3" t="s">
        <v>60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14">
        <f t="shared" si="29"/>
        <v>0</v>
      </c>
    </row>
    <row r="888" spans="1:26" ht="14.25" customHeight="1" x14ac:dyDescent="0.2">
      <c r="A888">
        <v>364</v>
      </c>
      <c r="B888" s="24" t="s">
        <v>1116</v>
      </c>
      <c r="C888" s="3" t="s">
        <v>1083</v>
      </c>
      <c r="D888" s="3" t="s">
        <v>1108</v>
      </c>
      <c r="E888" s="3" t="s">
        <v>1117</v>
      </c>
      <c r="F888" s="24"/>
      <c r="G888" s="24"/>
      <c r="H888" s="24"/>
      <c r="I888" s="24"/>
      <c r="J888" s="24"/>
      <c r="K888" s="24"/>
      <c r="L888" s="3" t="s">
        <v>73</v>
      </c>
      <c r="M888" s="24"/>
      <c r="N888" s="24"/>
      <c r="O888" s="3"/>
      <c r="P888" s="24"/>
      <c r="Q888" s="50"/>
      <c r="R888" s="3"/>
      <c r="S888" s="3"/>
      <c r="T888" s="3"/>
      <c r="U888" s="3"/>
      <c r="V888" s="3"/>
      <c r="W888" s="3"/>
      <c r="X888" s="3"/>
      <c r="Y888" s="3"/>
      <c r="Z888" s="14">
        <f t="shared" si="29"/>
        <v>0</v>
      </c>
    </row>
    <row r="889" spans="1:26" ht="14.25" customHeight="1" x14ac:dyDescent="0.2">
      <c r="A889">
        <v>365</v>
      </c>
      <c r="B889" s="24" t="s">
        <v>1118</v>
      </c>
      <c r="C889" s="3" t="s">
        <v>1083</v>
      </c>
      <c r="D889" s="3" t="s">
        <v>1108</v>
      </c>
      <c r="E889" s="3" t="s">
        <v>1119</v>
      </c>
      <c r="F889" s="3"/>
      <c r="G889" s="3"/>
      <c r="H889" s="3"/>
      <c r="I889" s="3"/>
      <c r="J889" s="3"/>
      <c r="K889" s="3"/>
      <c r="L889" s="24" t="s">
        <v>60</v>
      </c>
      <c r="M889" s="24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14">
        <f t="shared" si="29"/>
        <v>0</v>
      </c>
    </row>
    <row r="890" spans="1:26" ht="14.25" customHeight="1" x14ac:dyDescent="0.2">
      <c r="A890">
        <v>633</v>
      </c>
      <c r="B890" s="4" t="s">
        <v>1761</v>
      </c>
      <c r="C890" s="3" t="s">
        <v>1694</v>
      </c>
      <c r="D890" s="3" t="s">
        <v>1763</v>
      </c>
      <c r="E890" s="3" t="s">
        <v>1765</v>
      </c>
      <c r="F890" s="3"/>
      <c r="G890" s="3"/>
      <c r="H890" s="3"/>
      <c r="I890" s="3"/>
      <c r="J890" s="3"/>
      <c r="K890" s="3"/>
      <c r="L890" s="3" t="s"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14">
        <f t="shared" si="29"/>
        <v>0</v>
      </c>
    </row>
    <row r="891" spans="1:26" ht="14.25" customHeight="1" x14ac:dyDescent="0.2">
      <c r="A891">
        <v>1408</v>
      </c>
      <c r="B891" s="3" t="s">
        <v>4150</v>
      </c>
      <c r="C891" s="3" t="s">
        <v>4125</v>
      </c>
      <c r="D891" s="3" t="s">
        <v>4144</v>
      </c>
      <c r="E891" s="3" t="s">
        <v>4151</v>
      </c>
      <c r="F891" s="3"/>
      <c r="G891" s="3"/>
      <c r="H891" s="3"/>
      <c r="I891" s="3"/>
      <c r="J891" s="3"/>
      <c r="K891" s="3" t="s">
        <v>138</v>
      </c>
      <c r="L891" s="43" t="s">
        <v>61</v>
      </c>
      <c r="M891" s="25" t="s">
        <v>139</v>
      </c>
      <c r="N891" s="3">
        <v>2019</v>
      </c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14" t="str">
        <f t="shared" ref="Z891:Z922" si="30">IF(LEFT(M891,4)=LEFT(L891,4),L891,0)</f>
        <v>Formica</v>
      </c>
    </row>
    <row r="892" spans="1:26" ht="14.25" customHeight="1" x14ac:dyDescent="0.2">
      <c r="A892">
        <v>1029</v>
      </c>
      <c r="B892" s="24" t="s">
        <v>3285</v>
      </c>
      <c r="C892" s="3" t="s">
        <v>3253</v>
      </c>
      <c r="D892" s="3" t="s">
        <v>3283</v>
      </c>
      <c r="E892" s="3" t="s">
        <v>3286</v>
      </c>
      <c r="F892" s="3"/>
      <c r="G892" s="3"/>
      <c r="H892" s="3"/>
      <c r="I892" s="3"/>
      <c r="J892" s="3"/>
      <c r="K892" s="3"/>
      <c r="L892" s="3" t="s">
        <v>96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14">
        <f t="shared" si="30"/>
        <v>0</v>
      </c>
    </row>
    <row r="893" spans="1:26" ht="14.25" customHeight="1" x14ac:dyDescent="0.2">
      <c r="A893">
        <v>1280</v>
      </c>
      <c r="B893" s="3" t="s">
        <v>3840</v>
      </c>
      <c r="C893" s="3" t="s">
        <v>3815</v>
      </c>
      <c r="D893" s="3" t="s">
        <v>3841</v>
      </c>
      <c r="E893" s="3" t="s">
        <v>3842</v>
      </c>
      <c r="F893" s="15">
        <v>10</v>
      </c>
      <c r="G893" s="15"/>
      <c r="H893" s="15"/>
      <c r="I893" s="15"/>
      <c r="J893" s="15"/>
      <c r="K893" s="15" t="s">
        <v>129</v>
      </c>
      <c r="L893" s="24" t="s">
        <v>57</v>
      </c>
      <c r="M893" s="48" t="s">
        <v>94</v>
      </c>
      <c r="N893" s="3">
        <v>2019</v>
      </c>
      <c r="O893" s="3"/>
      <c r="P893" s="14"/>
      <c r="Q893" s="3"/>
      <c r="R893" s="3"/>
      <c r="S893" s="3"/>
      <c r="T893" s="3"/>
      <c r="U893" s="3"/>
      <c r="V893" s="3"/>
      <c r="W893" s="3"/>
      <c r="X893" s="3"/>
      <c r="Y893" s="3"/>
      <c r="Z893" s="14" t="str">
        <f t="shared" si="30"/>
        <v>Myrmica</v>
      </c>
    </row>
    <row r="894" spans="1:26" ht="14.25" customHeight="1" x14ac:dyDescent="0.2">
      <c r="A894">
        <v>198</v>
      </c>
      <c r="B894" s="4" t="s">
        <v>719</v>
      </c>
      <c r="C894" s="3" t="s">
        <v>631</v>
      </c>
      <c r="D894" s="3" t="s">
        <v>717</v>
      </c>
      <c r="E894" s="3" t="s">
        <v>720</v>
      </c>
      <c r="F894" s="3" t="s">
        <v>48</v>
      </c>
      <c r="G894" s="3"/>
      <c r="H894" s="3"/>
      <c r="I894" s="3"/>
      <c r="J894" s="3"/>
      <c r="K894" s="3" t="s">
        <v>138</v>
      </c>
      <c r="L894" s="43" t="s">
        <v>61</v>
      </c>
      <c r="M894" s="25" t="s">
        <v>139</v>
      </c>
      <c r="N894" s="3">
        <v>2019</v>
      </c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14" t="str">
        <f t="shared" si="30"/>
        <v>Formica</v>
      </c>
    </row>
    <row r="895" spans="1:26" ht="14.25" customHeight="1" x14ac:dyDescent="0.2">
      <c r="A895">
        <v>1078</v>
      </c>
      <c r="B895" s="24" t="s">
        <v>3407</v>
      </c>
      <c r="C895" s="3" t="s">
        <v>3391</v>
      </c>
      <c r="D895" s="3" t="s">
        <v>3405</v>
      </c>
      <c r="E895" s="3" t="s">
        <v>3408</v>
      </c>
      <c r="F895" s="3" t="s">
        <v>48</v>
      </c>
      <c r="G895" s="3"/>
      <c r="H895" s="3"/>
      <c r="I895" s="3"/>
      <c r="J895" s="3"/>
      <c r="K895" s="3"/>
      <c r="L895" s="3" t="s">
        <v>52</v>
      </c>
      <c r="M895" s="24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14">
        <f t="shared" si="30"/>
        <v>0</v>
      </c>
    </row>
    <row r="896" spans="1:26" ht="14.25" customHeight="1" x14ac:dyDescent="0.2">
      <c r="A896">
        <v>534</v>
      </c>
      <c r="B896" s="3" t="s">
        <v>1531</v>
      </c>
      <c r="C896" s="3" t="s">
        <v>1500</v>
      </c>
      <c r="D896" s="3" t="s">
        <v>1532</v>
      </c>
      <c r="E896" s="3" t="s">
        <v>1533</v>
      </c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14">
        <f t="shared" si="30"/>
        <v>0</v>
      </c>
    </row>
    <row r="897" spans="1:26" ht="14.25" customHeight="1" x14ac:dyDescent="0.2">
      <c r="A897">
        <v>1030</v>
      </c>
      <c r="B897" s="4" t="s">
        <v>3287</v>
      </c>
      <c r="C897" s="3" t="s">
        <v>3253</v>
      </c>
      <c r="D897" s="3" t="s">
        <v>3283</v>
      </c>
      <c r="E897" s="3" t="s">
        <v>3288</v>
      </c>
      <c r="F897" s="23"/>
      <c r="G897" s="24"/>
      <c r="H897" s="24"/>
      <c r="I897" s="24"/>
      <c r="J897" s="24"/>
      <c r="K897" s="23"/>
      <c r="L897" s="3" t="s">
        <v>50</v>
      </c>
      <c r="M897" s="24"/>
      <c r="N897" s="2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14">
        <f t="shared" si="30"/>
        <v>0</v>
      </c>
    </row>
    <row r="898" spans="1:26" ht="14.25" customHeight="1" x14ac:dyDescent="0.2">
      <c r="A898">
        <v>199</v>
      </c>
      <c r="B898" s="3" t="s">
        <v>721</v>
      </c>
      <c r="C898" s="3" t="s">
        <v>631</v>
      </c>
      <c r="D898" s="3" t="s">
        <v>717</v>
      </c>
      <c r="E898" s="3" t="s">
        <v>722</v>
      </c>
      <c r="F898" s="23" t="s">
        <v>48</v>
      </c>
      <c r="G898" s="24"/>
      <c r="H898" s="24"/>
      <c r="I898" s="24"/>
      <c r="J898" s="24"/>
      <c r="K898" s="23" t="s">
        <v>138</v>
      </c>
      <c r="L898" s="43" t="s">
        <v>61</v>
      </c>
      <c r="M898" s="25" t="s">
        <v>139</v>
      </c>
      <c r="N898" s="23">
        <v>2019</v>
      </c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14" t="str">
        <f t="shared" si="30"/>
        <v>Formica</v>
      </c>
    </row>
    <row r="899" spans="1:26" ht="14.25" customHeight="1" x14ac:dyDescent="0.2">
      <c r="A899">
        <v>450</v>
      </c>
      <c r="B899" s="3" t="s">
        <v>1326</v>
      </c>
      <c r="C899" s="3" t="s">
        <v>1314</v>
      </c>
      <c r="D899" s="3" t="s">
        <v>1324</v>
      </c>
      <c r="E899" s="3" t="s">
        <v>1327</v>
      </c>
      <c r="F899" s="3"/>
      <c r="G899" s="3"/>
      <c r="H899" s="3"/>
      <c r="I899" s="3"/>
      <c r="J899" s="3"/>
      <c r="K899" s="3"/>
      <c r="L899" s="3" t="s"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14">
        <f t="shared" si="30"/>
        <v>0</v>
      </c>
    </row>
    <row r="900" spans="1:26" ht="14.25" customHeight="1" x14ac:dyDescent="0.2">
      <c r="A900">
        <v>1423</v>
      </c>
      <c r="B900" s="4" t="s">
        <v>4191</v>
      </c>
      <c r="C900" s="3" t="s">
        <v>4159</v>
      </c>
      <c r="D900" s="3" t="s">
        <v>4189</v>
      </c>
      <c r="E900" s="3" t="s">
        <v>4192</v>
      </c>
      <c r="F900" s="3"/>
      <c r="G900" s="3"/>
      <c r="H900" s="3"/>
      <c r="I900" s="3"/>
      <c r="J900" s="3"/>
      <c r="K900" s="3" t="s">
        <v>138</v>
      </c>
      <c r="L900" s="3" t="s">
        <v>57</v>
      </c>
      <c r="M900" s="25" t="s">
        <v>117</v>
      </c>
      <c r="N900" s="3">
        <v>2019</v>
      </c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14" t="str">
        <f t="shared" si="30"/>
        <v>Myrmica</v>
      </c>
    </row>
    <row r="901" spans="1:26" ht="14.25" customHeight="1" x14ac:dyDescent="0.2">
      <c r="A901">
        <v>849</v>
      </c>
      <c r="B901" s="3" t="s">
        <v>2833</v>
      </c>
      <c r="C901" s="3" t="s">
        <v>2759</v>
      </c>
      <c r="D901" s="3" t="s">
        <v>2831</v>
      </c>
      <c r="E901" s="3" t="s">
        <v>2834</v>
      </c>
      <c r="F901" s="3"/>
      <c r="G901" s="3"/>
      <c r="H901" s="3"/>
      <c r="I901" s="3"/>
      <c r="J901" s="3"/>
      <c r="K901" s="3"/>
      <c r="L901" s="3" t="s">
        <v>50</v>
      </c>
      <c r="M901" s="24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14">
        <f t="shared" si="30"/>
        <v>0</v>
      </c>
    </row>
    <row r="902" spans="1:26" ht="14.25" customHeight="1" x14ac:dyDescent="0.2">
      <c r="A902">
        <v>1200</v>
      </c>
      <c r="B902" s="3"/>
      <c r="C902" s="3" t="s">
        <v>3641</v>
      </c>
      <c r="D902" s="3" t="s">
        <v>3656</v>
      </c>
      <c r="E902" s="3" t="s">
        <v>3659</v>
      </c>
      <c r="F902" s="3"/>
      <c r="G902" s="3"/>
      <c r="H902" s="3"/>
      <c r="I902" s="3"/>
      <c r="J902" s="3"/>
      <c r="K902" s="3" t="s">
        <v>49</v>
      </c>
      <c r="L902" s="3" t="s">
        <v>50</v>
      </c>
      <c r="M902" s="24" t="s">
        <v>51</v>
      </c>
      <c r="N902" s="24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14" t="str">
        <f t="shared" si="30"/>
        <v>Lasius</v>
      </c>
    </row>
    <row r="903" spans="1:26" ht="14.25" customHeight="1" x14ac:dyDescent="0.2">
      <c r="A903">
        <v>892</v>
      </c>
      <c r="B903" s="24" t="s">
        <v>2939</v>
      </c>
      <c r="C903" s="3" t="s">
        <v>2892</v>
      </c>
      <c r="D903" s="3" t="s">
        <v>2940</v>
      </c>
      <c r="E903" s="3" t="s">
        <v>2941</v>
      </c>
      <c r="F903" s="3"/>
      <c r="G903" s="3"/>
      <c r="H903" s="3"/>
      <c r="I903" s="3"/>
      <c r="J903" s="3"/>
      <c r="K903" s="3"/>
      <c r="L903" s="3" t="s"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14">
        <f t="shared" si="30"/>
        <v>0</v>
      </c>
    </row>
    <row r="904" spans="1:26" ht="14.25" customHeight="1" x14ac:dyDescent="0.2">
      <c r="A904">
        <v>691</v>
      </c>
      <c r="B904" s="3" t="s">
        <v>2213</v>
      </c>
      <c r="C904" s="3" t="s">
        <v>2161</v>
      </c>
      <c r="D904" s="3" t="s">
        <v>2162</v>
      </c>
      <c r="E904" s="3" t="s">
        <v>2214</v>
      </c>
      <c r="F904" s="3"/>
      <c r="G904" s="3"/>
      <c r="H904" s="3"/>
      <c r="I904" s="3"/>
      <c r="J904" s="3"/>
      <c r="K904" s="3" t="s">
        <v>49</v>
      </c>
      <c r="L904" s="3" t="s">
        <v>50</v>
      </c>
      <c r="M904" s="3" t="s">
        <v>51</v>
      </c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14" t="str">
        <f t="shared" si="30"/>
        <v>Lasius</v>
      </c>
    </row>
    <row r="905" spans="1:26" ht="14.25" customHeight="1" x14ac:dyDescent="0.2">
      <c r="A905">
        <v>741</v>
      </c>
      <c r="B905" s="3" t="s">
        <v>2561</v>
      </c>
      <c r="C905" s="3" t="s">
        <v>2161</v>
      </c>
      <c r="D905" s="3" t="s">
        <v>2539</v>
      </c>
      <c r="E905" s="3" t="s">
        <v>2562</v>
      </c>
      <c r="F905" s="3"/>
      <c r="G905" s="3"/>
      <c r="H905" s="3"/>
      <c r="I905" s="3"/>
      <c r="J905" s="3"/>
      <c r="K905" s="3"/>
      <c r="L905" s="24" t="s">
        <v>73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14">
        <f t="shared" si="30"/>
        <v>0</v>
      </c>
    </row>
    <row r="906" spans="1:26" ht="14.25" customHeight="1" x14ac:dyDescent="0.2">
      <c r="A906">
        <v>569</v>
      </c>
      <c r="B906" s="3" t="s">
        <v>1618</v>
      </c>
      <c r="C906" s="3" t="s">
        <v>1555</v>
      </c>
      <c r="D906" s="3" t="s">
        <v>1614</v>
      </c>
      <c r="E906" s="3" t="s">
        <v>1619</v>
      </c>
      <c r="F906" s="3" t="s">
        <v>827</v>
      </c>
      <c r="G906" s="3"/>
      <c r="H906" s="3"/>
      <c r="I906" s="3"/>
      <c r="J906" s="3"/>
      <c r="K906" s="3" t="s">
        <v>129</v>
      </c>
      <c r="L906" s="3" t="s">
        <v>57</v>
      </c>
      <c r="M906" s="41" t="s">
        <v>127</v>
      </c>
      <c r="N906" s="3" t="s">
        <v>295</v>
      </c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14" t="str">
        <f t="shared" si="30"/>
        <v>Myrmica</v>
      </c>
    </row>
    <row r="907" spans="1:26" ht="14.25" customHeight="1" x14ac:dyDescent="0.2">
      <c r="A907">
        <v>1134</v>
      </c>
      <c r="B907" s="3" t="s">
        <v>3506</v>
      </c>
      <c r="C907" s="3" t="s">
        <v>3469</v>
      </c>
      <c r="D907" s="3" t="s">
        <v>3502</v>
      </c>
      <c r="E907" s="3" t="s">
        <v>3507</v>
      </c>
      <c r="F907" s="3"/>
      <c r="G907" s="3"/>
      <c r="H907" s="3"/>
      <c r="I907" s="3"/>
      <c r="J907" s="3"/>
      <c r="K907" s="3"/>
      <c r="L907" s="3" t="s">
        <v>96</v>
      </c>
      <c r="M907" s="44"/>
      <c r="N907" s="4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14">
        <f t="shared" si="30"/>
        <v>0</v>
      </c>
    </row>
    <row r="908" spans="1:26" ht="14.25" customHeight="1" x14ac:dyDescent="0.2">
      <c r="A908">
        <v>1068</v>
      </c>
      <c r="B908" s="4" t="s">
        <v>3380</v>
      </c>
      <c r="C908" s="3" t="s">
        <v>3341</v>
      </c>
      <c r="D908" s="3" t="s">
        <v>3381</v>
      </c>
      <c r="E908" s="3" t="s">
        <v>3382</v>
      </c>
      <c r="F908" s="3"/>
      <c r="G908" s="3"/>
      <c r="H908" s="3"/>
      <c r="I908" s="3"/>
      <c r="J908" s="3"/>
      <c r="K908" s="3" t="s">
        <v>49</v>
      </c>
      <c r="L908" s="3" t="s">
        <v>50</v>
      </c>
      <c r="M908" s="24" t="s">
        <v>51</v>
      </c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14" t="str">
        <f t="shared" si="30"/>
        <v>Lasius</v>
      </c>
    </row>
    <row r="909" spans="1:26" ht="14.25" customHeight="1" x14ac:dyDescent="0.2">
      <c r="A909">
        <v>728</v>
      </c>
      <c r="B909" s="3" t="s">
        <v>2483</v>
      </c>
      <c r="C909" s="3" t="s">
        <v>2161</v>
      </c>
      <c r="D909" s="3" t="s">
        <v>2468</v>
      </c>
      <c r="E909" s="3" t="s">
        <v>2484</v>
      </c>
      <c r="F909" s="3"/>
      <c r="G909" s="3"/>
      <c r="H909" s="3"/>
      <c r="I909" s="3"/>
      <c r="J909" s="3"/>
      <c r="K909" s="3" t="s">
        <v>138</v>
      </c>
      <c r="L909" s="3" t="s">
        <v>474</v>
      </c>
      <c r="M909" s="24" t="s">
        <v>475</v>
      </c>
      <c r="N909" s="3">
        <v>2019</v>
      </c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14" t="str">
        <f t="shared" si="30"/>
        <v>Manica</v>
      </c>
    </row>
    <row r="910" spans="1:26" ht="14.25" customHeight="1" x14ac:dyDescent="0.2">
      <c r="A910">
        <v>1452</v>
      </c>
      <c r="B910" s="3" t="s">
        <v>4266</v>
      </c>
      <c r="C910" s="3" t="s">
        <v>4222</v>
      </c>
      <c r="D910" s="3" t="s">
        <v>4264</v>
      </c>
      <c r="E910" s="3" t="s">
        <v>4267</v>
      </c>
      <c r="F910" s="3"/>
      <c r="G910" s="3"/>
      <c r="H910" s="3"/>
      <c r="I910" s="3"/>
      <c r="J910" s="3"/>
      <c r="K910" s="3"/>
      <c r="L910" s="43" t="s">
        <v>61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14">
        <f t="shared" si="30"/>
        <v>0</v>
      </c>
    </row>
    <row r="911" spans="1:26" ht="14.25" customHeight="1" x14ac:dyDescent="0.2">
      <c r="A911">
        <v>371</v>
      </c>
      <c r="B911" s="3" t="s">
        <v>1133</v>
      </c>
      <c r="C911" s="3" t="s">
        <v>1083</v>
      </c>
      <c r="D911" s="3" t="s">
        <v>1129</v>
      </c>
      <c r="E911" s="3" t="s">
        <v>1134</v>
      </c>
      <c r="F911" s="3"/>
      <c r="G911" s="3"/>
      <c r="H911" s="3"/>
      <c r="I911" s="3"/>
      <c r="J911" s="3"/>
      <c r="K911" s="3" t="s">
        <v>49</v>
      </c>
      <c r="L911" s="3" t="s">
        <v>50</v>
      </c>
      <c r="M911" s="3" t="s">
        <v>51</v>
      </c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14" t="str">
        <f t="shared" si="30"/>
        <v>Lasius</v>
      </c>
    </row>
    <row r="912" spans="1:26" ht="14.25" customHeight="1" x14ac:dyDescent="0.2">
      <c r="A912">
        <v>158</v>
      </c>
      <c r="B912" s="3" t="s">
        <v>620</v>
      </c>
      <c r="C912" s="3" t="s">
        <v>491</v>
      </c>
      <c r="D912" s="3" t="s">
        <v>618</v>
      </c>
      <c r="E912" s="3" t="s">
        <v>621</v>
      </c>
      <c r="F912" s="3"/>
      <c r="G912" s="3"/>
      <c r="H912" s="3"/>
      <c r="I912" s="3"/>
      <c r="J912" s="3"/>
      <c r="K912" s="3" t="s">
        <v>138</v>
      </c>
      <c r="L912" s="3" t="s">
        <v>50</v>
      </c>
      <c r="M912" s="25" t="s">
        <v>245</v>
      </c>
      <c r="N912" s="3" t="s">
        <v>140</v>
      </c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14" t="str">
        <f t="shared" si="30"/>
        <v>Lasius</v>
      </c>
    </row>
    <row r="913" spans="1:26" ht="14.25" customHeight="1" x14ac:dyDescent="0.2">
      <c r="A913">
        <v>838</v>
      </c>
      <c r="B913" s="4" t="s">
        <v>2806</v>
      </c>
      <c r="C913" s="3" t="s">
        <v>2759</v>
      </c>
      <c r="D913" s="3" t="s">
        <v>2807</v>
      </c>
      <c r="E913" s="3" t="s">
        <v>2808</v>
      </c>
      <c r="F913" s="3"/>
      <c r="G913" s="3"/>
      <c r="H913" s="3"/>
      <c r="I913" s="3"/>
      <c r="J913" s="3"/>
      <c r="K913" s="3" t="s">
        <v>138</v>
      </c>
      <c r="L913" s="3" t="s">
        <v>50</v>
      </c>
      <c r="M913" s="25" t="s">
        <v>274</v>
      </c>
      <c r="N913" s="3">
        <v>2019</v>
      </c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14" t="str">
        <f t="shared" si="30"/>
        <v>Lasius</v>
      </c>
    </row>
    <row r="914" spans="1:26" ht="14.25" customHeight="1" x14ac:dyDescent="0.2">
      <c r="A914">
        <v>722</v>
      </c>
      <c r="B914" s="3" t="s">
        <v>2437</v>
      </c>
      <c r="C914" s="3" t="s">
        <v>2161</v>
      </c>
      <c r="D914" s="3" t="s">
        <v>2438</v>
      </c>
      <c r="E914" s="3" t="s">
        <v>2439</v>
      </c>
      <c r="F914" s="3" t="s">
        <v>678</v>
      </c>
      <c r="G914" s="3"/>
      <c r="H914" s="3"/>
      <c r="I914" s="3"/>
      <c r="J914" s="3"/>
      <c r="K914" s="3" t="s">
        <v>129</v>
      </c>
      <c r="L914" s="3" t="s">
        <v>57</v>
      </c>
      <c r="M914" s="41" t="s">
        <v>117</v>
      </c>
      <c r="N914" s="3" t="s">
        <v>295</v>
      </c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14" t="str">
        <f t="shared" si="30"/>
        <v>Myrmica</v>
      </c>
    </row>
    <row r="915" spans="1:26" ht="14.25" customHeight="1" x14ac:dyDescent="0.2">
      <c r="A915">
        <v>945</v>
      </c>
      <c r="B915" s="24" t="s">
        <v>3070</v>
      </c>
      <c r="C915" s="3" t="s">
        <v>3054</v>
      </c>
      <c r="D915" s="3" t="s">
        <v>3068</v>
      </c>
      <c r="E915" s="3" t="s">
        <v>3071</v>
      </c>
      <c r="F915" s="24"/>
      <c r="G915" s="24"/>
      <c r="H915" s="24"/>
      <c r="I915" s="3"/>
      <c r="J915" s="3"/>
      <c r="K915" s="3"/>
      <c r="L915" s="3" t="s">
        <v>50</v>
      </c>
      <c r="M915" s="24"/>
      <c r="N915" s="24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14">
        <f t="shared" si="30"/>
        <v>0</v>
      </c>
    </row>
    <row r="916" spans="1:26" ht="14.25" customHeight="1" x14ac:dyDescent="0.2">
      <c r="A916">
        <v>1214</v>
      </c>
      <c r="B916" s="3"/>
      <c r="C916" s="3" t="s">
        <v>3641</v>
      </c>
      <c r="D916" s="58" t="s">
        <v>4300</v>
      </c>
      <c r="E916" s="3" t="s">
        <v>3678</v>
      </c>
      <c r="F916" s="3"/>
      <c r="G916" s="3"/>
      <c r="H916" s="3"/>
      <c r="I916" s="3"/>
      <c r="J916" s="3"/>
      <c r="K916" s="3"/>
      <c r="L916" s="3" t="s">
        <v>96</v>
      </c>
      <c r="M916" s="24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14">
        <f t="shared" si="30"/>
        <v>0</v>
      </c>
    </row>
    <row r="917" spans="1:26" ht="14.25" customHeight="1" x14ac:dyDescent="0.2">
      <c r="A917">
        <v>242</v>
      </c>
      <c r="B917" s="3" t="s">
        <v>823</v>
      </c>
      <c r="C917" s="3" t="s">
        <v>773</v>
      </c>
      <c r="D917" s="3" t="s">
        <v>821</v>
      </c>
      <c r="E917" s="3" t="s">
        <v>824</v>
      </c>
      <c r="F917" s="3" t="s">
        <v>678</v>
      </c>
      <c r="G917" s="3"/>
      <c r="H917" s="3"/>
      <c r="I917" s="3"/>
      <c r="J917" s="3"/>
      <c r="K917" s="3" t="s">
        <v>129</v>
      </c>
      <c r="L917" s="3" t="s">
        <v>57</v>
      </c>
      <c r="M917" s="41" t="s">
        <v>117</v>
      </c>
      <c r="N917" s="3" t="s">
        <v>295</v>
      </c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14" t="str">
        <f t="shared" si="30"/>
        <v>Myrmica</v>
      </c>
    </row>
    <row r="918" spans="1:26" ht="14.25" customHeight="1" x14ac:dyDescent="0.2">
      <c r="A918">
        <v>755</v>
      </c>
      <c r="B918" s="3" t="s">
        <v>2622</v>
      </c>
      <c r="C918" s="3" t="s">
        <v>2161</v>
      </c>
      <c r="D918" s="3" t="s">
        <v>2616</v>
      </c>
      <c r="E918" s="27" t="s">
        <v>2623</v>
      </c>
      <c r="F918" s="3"/>
      <c r="G918" s="3"/>
      <c r="H918" s="3"/>
      <c r="I918" s="3"/>
      <c r="J918" s="3"/>
      <c r="K918" s="3"/>
      <c r="L918" s="3" t="s">
        <v>73</v>
      </c>
      <c r="M918" s="24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14">
        <f t="shared" si="30"/>
        <v>0</v>
      </c>
    </row>
    <row r="919" spans="1:26" ht="14.25" customHeight="1" x14ac:dyDescent="0.2">
      <c r="A919">
        <v>372</v>
      </c>
      <c r="B919" s="24" t="s">
        <v>1135</v>
      </c>
      <c r="C919" s="3" t="s">
        <v>1083</v>
      </c>
      <c r="D919" s="3" t="s">
        <v>1129</v>
      </c>
      <c r="E919" s="3" t="s">
        <v>1136</v>
      </c>
      <c r="F919" s="3" t="s">
        <v>678</v>
      </c>
      <c r="G919" s="3"/>
      <c r="H919" s="3"/>
      <c r="I919" s="3"/>
      <c r="J919" s="3"/>
      <c r="K919" s="3" t="s">
        <v>129</v>
      </c>
      <c r="L919" s="3" t="s">
        <v>57</v>
      </c>
      <c r="M919" s="41" t="s">
        <v>107</v>
      </c>
      <c r="N919" s="3" t="s">
        <v>295</v>
      </c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14" t="str">
        <f t="shared" si="30"/>
        <v>Myrmica</v>
      </c>
    </row>
    <row r="920" spans="1:26" ht="14.25" customHeight="1" x14ac:dyDescent="0.2">
      <c r="A920">
        <v>132</v>
      </c>
      <c r="B920" s="24" t="s">
        <v>555</v>
      </c>
      <c r="C920" s="3" t="s">
        <v>491</v>
      </c>
      <c r="D920" s="3" t="s">
        <v>556</v>
      </c>
      <c r="E920" s="3" t="s">
        <v>557</v>
      </c>
      <c r="F920" s="25">
        <v>5</v>
      </c>
      <c r="G920" s="25"/>
      <c r="H920" s="25"/>
      <c r="I920" s="3"/>
      <c r="J920" s="3"/>
      <c r="K920" s="3" t="s">
        <v>49</v>
      </c>
      <c r="L920" s="3" t="s">
        <v>41</v>
      </c>
      <c r="M920" s="25" t="s">
        <v>403</v>
      </c>
      <c r="N920" s="25">
        <v>2019</v>
      </c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14" t="str">
        <f t="shared" si="30"/>
        <v>Temnothorax</v>
      </c>
    </row>
    <row r="921" spans="1:26" ht="14.25" customHeight="1" x14ac:dyDescent="0.2">
      <c r="A921">
        <v>425</v>
      </c>
      <c r="B921" s="3" t="s">
        <v>1262</v>
      </c>
      <c r="C921" s="3" t="s">
        <v>1251</v>
      </c>
      <c r="D921" s="3" t="s">
        <v>1252</v>
      </c>
      <c r="E921" s="27" t="s">
        <v>1263</v>
      </c>
      <c r="F921" s="3"/>
      <c r="G921" s="3"/>
      <c r="H921" s="3"/>
      <c r="I921" s="3"/>
      <c r="J921" s="3"/>
      <c r="K921" s="3"/>
      <c r="L921" s="3" t="s">
        <v>60</v>
      </c>
      <c r="M921" s="24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14">
        <f t="shared" si="30"/>
        <v>0</v>
      </c>
    </row>
    <row r="922" spans="1:26" ht="14.25" customHeight="1" x14ac:dyDescent="0.2">
      <c r="A922">
        <v>761</v>
      </c>
      <c r="B922" s="3" t="s">
        <v>2638</v>
      </c>
      <c r="C922" s="3" t="s">
        <v>2161</v>
      </c>
      <c r="D922" s="3" t="s">
        <v>2636</v>
      </c>
      <c r="E922" s="3" t="s">
        <v>2639</v>
      </c>
      <c r="F922" s="3"/>
      <c r="G922" s="3"/>
      <c r="H922" s="3"/>
      <c r="I922" s="3"/>
      <c r="J922" s="3"/>
      <c r="K922" s="3"/>
      <c r="L922" s="3" t="s">
        <v>73</v>
      </c>
      <c r="M922" s="24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14">
        <f t="shared" si="30"/>
        <v>0</v>
      </c>
    </row>
    <row r="923" spans="1:26" ht="14.25" customHeight="1" x14ac:dyDescent="0.2">
      <c r="A923">
        <v>1437</v>
      </c>
      <c r="B923" s="24" t="s">
        <v>4227</v>
      </c>
      <c r="C923" s="3" t="s">
        <v>4222</v>
      </c>
      <c r="D923" s="3" t="s">
        <v>4223</v>
      </c>
      <c r="E923" s="50" t="s">
        <v>4228</v>
      </c>
      <c r="F923" s="3"/>
      <c r="G923" s="3"/>
      <c r="H923" s="3"/>
      <c r="I923" s="3"/>
      <c r="J923" s="3"/>
      <c r="K923" s="3" t="s">
        <v>49</v>
      </c>
      <c r="L923" s="3" t="s">
        <v>50</v>
      </c>
      <c r="M923" s="24" t="s">
        <v>51</v>
      </c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14" t="str">
        <f t="shared" ref="Z923:Z954" si="31">IF(LEFT(M923,4)=LEFT(L923,4),L923,0)</f>
        <v>Lasius</v>
      </c>
    </row>
    <row r="924" spans="1:26" ht="14.25" customHeight="1" x14ac:dyDescent="0.2">
      <c r="A924">
        <v>885</v>
      </c>
      <c r="B924" s="3" t="s">
        <v>2922</v>
      </c>
      <c r="C924" s="3" t="s">
        <v>2892</v>
      </c>
      <c r="D924" s="3" t="s">
        <v>2915</v>
      </c>
      <c r="E924" s="3" t="s">
        <v>2923</v>
      </c>
      <c r="F924" s="3"/>
      <c r="G924" s="3"/>
      <c r="H924" s="3"/>
      <c r="I924" s="3"/>
      <c r="J924" s="3"/>
      <c r="K924" s="3"/>
      <c r="L924" s="3" t="s">
        <v>50</v>
      </c>
      <c r="M924" s="24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14">
        <f t="shared" si="31"/>
        <v>0</v>
      </c>
    </row>
    <row r="925" spans="1:26" ht="14.25" customHeight="1" x14ac:dyDescent="0.2">
      <c r="A925">
        <v>844</v>
      </c>
      <c r="B925" s="4" t="s">
        <v>2822</v>
      </c>
      <c r="C925" s="3" t="s">
        <v>2759</v>
      </c>
      <c r="D925" s="3" t="s">
        <v>2820</v>
      </c>
      <c r="E925" s="3" t="s">
        <v>2823</v>
      </c>
      <c r="F925" s="3"/>
      <c r="G925" s="3"/>
      <c r="H925" s="3"/>
      <c r="I925" s="3"/>
      <c r="J925" s="3"/>
      <c r="K925" s="3"/>
      <c r="L925" s="3" t="s">
        <v>73</v>
      </c>
      <c r="M925" s="24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14">
        <f t="shared" si="31"/>
        <v>0</v>
      </c>
    </row>
    <row r="926" spans="1:26" ht="14.25" customHeight="1" x14ac:dyDescent="0.2">
      <c r="A926">
        <v>706</v>
      </c>
      <c r="B926" s="3" t="s">
        <v>2306</v>
      </c>
      <c r="C926" s="3" t="s">
        <v>2161</v>
      </c>
      <c r="D926" s="3" t="s">
        <v>2299</v>
      </c>
      <c r="E926" s="50" t="s">
        <v>2307</v>
      </c>
      <c r="F926" s="3"/>
      <c r="G926" s="3"/>
      <c r="H926" s="3"/>
      <c r="I926" s="3"/>
      <c r="J926" s="3"/>
      <c r="K926" s="3"/>
      <c r="L926" s="3" t="s">
        <v>73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14">
        <f t="shared" si="31"/>
        <v>0</v>
      </c>
    </row>
    <row r="927" spans="1:26" ht="14.25" customHeight="1" x14ac:dyDescent="0.2">
      <c r="A927">
        <v>563</v>
      </c>
      <c r="B927" s="3" t="s">
        <v>1602</v>
      </c>
      <c r="C927" s="3" t="s">
        <v>1555</v>
      </c>
      <c r="D927" s="3" t="s">
        <v>1603</v>
      </c>
      <c r="E927" s="3" t="s">
        <v>1604</v>
      </c>
      <c r="F927" s="24" t="s">
        <v>827</v>
      </c>
      <c r="G927" s="24"/>
      <c r="H927" s="24"/>
      <c r="I927" s="3"/>
      <c r="J927" s="3"/>
      <c r="K927" s="3" t="s">
        <v>129</v>
      </c>
      <c r="L927" s="3" t="s">
        <v>57</v>
      </c>
      <c r="M927" s="41" t="s">
        <v>127</v>
      </c>
      <c r="N927" s="24" t="s">
        <v>295</v>
      </c>
      <c r="O927" s="24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14" t="str">
        <f t="shared" si="31"/>
        <v>Myrmica</v>
      </c>
    </row>
    <row r="928" spans="1:26" ht="14.25" customHeight="1" x14ac:dyDescent="0.2">
      <c r="A928">
        <v>533</v>
      </c>
      <c r="B928" s="24" t="s">
        <v>1528</v>
      </c>
      <c r="C928" s="3" t="s">
        <v>1500</v>
      </c>
      <c r="D928" s="3" t="s">
        <v>1529</v>
      </c>
      <c r="E928" s="3" t="s">
        <v>1530</v>
      </c>
      <c r="F928" s="24"/>
      <c r="G928" s="24"/>
      <c r="H928" s="24"/>
      <c r="I928" s="3"/>
      <c r="J928" s="3"/>
      <c r="K928" s="3"/>
      <c r="L928" s="3"/>
      <c r="M928" s="24"/>
      <c r="N928" s="24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14">
        <f t="shared" si="31"/>
        <v>0</v>
      </c>
    </row>
    <row r="929" spans="1:26" ht="14.25" customHeight="1" x14ac:dyDescent="0.2">
      <c r="A929">
        <v>1102</v>
      </c>
      <c r="B929" s="24"/>
      <c r="C929" s="3" t="s">
        <v>3418</v>
      </c>
      <c r="D929" s="3" t="s">
        <v>3446</v>
      </c>
      <c r="E929" s="3" t="s">
        <v>3448</v>
      </c>
      <c r="F929" s="24"/>
      <c r="G929" s="24"/>
      <c r="H929" s="24"/>
      <c r="I929" s="3"/>
      <c r="J929" s="3"/>
      <c r="K929" s="3"/>
      <c r="L929" s="3" t="s">
        <v>50</v>
      </c>
      <c r="M929" s="24"/>
      <c r="N929" s="24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14">
        <f t="shared" si="31"/>
        <v>0</v>
      </c>
    </row>
    <row r="930" spans="1:26" ht="14.25" customHeight="1" x14ac:dyDescent="0.2">
      <c r="A930">
        <v>742</v>
      </c>
      <c r="B930" s="3" t="s">
        <v>2565</v>
      </c>
      <c r="C930" s="3" t="s">
        <v>2161</v>
      </c>
      <c r="D930" s="3" t="s">
        <v>2539</v>
      </c>
      <c r="E930" s="3" t="s">
        <v>2566</v>
      </c>
      <c r="F930" s="24" t="s">
        <v>48</v>
      </c>
      <c r="G930" s="24"/>
      <c r="H930" s="24"/>
      <c r="I930" s="3"/>
      <c r="J930" s="3"/>
      <c r="K930" s="3" t="s">
        <v>129</v>
      </c>
      <c r="L930" s="3" t="s">
        <v>57</v>
      </c>
      <c r="M930" s="41" t="s">
        <v>117</v>
      </c>
      <c r="N930" s="24" t="s">
        <v>295</v>
      </c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14" t="str">
        <f t="shared" si="31"/>
        <v>Myrmica</v>
      </c>
    </row>
    <row r="931" spans="1:26" ht="14.25" customHeight="1" x14ac:dyDescent="0.2">
      <c r="A931">
        <v>895</v>
      </c>
      <c r="B931" s="24" t="s">
        <v>2948</v>
      </c>
      <c r="C931" s="3" t="s">
        <v>2945</v>
      </c>
      <c r="D931" s="3" t="s">
        <v>2946</v>
      </c>
      <c r="E931" s="3" t="s">
        <v>2949</v>
      </c>
      <c r="F931" s="3"/>
      <c r="G931" s="3"/>
      <c r="H931" s="3"/>
      <c r="I931" s="3"/>
      <c r="J931" s="3"/>
      <c r="K931" s="3" t="s">
        <v>49</v>
      </c>
      <c r="L931" s="24" t="s">
        <v>50</v>
      </c>
      <c r="M931" s="24" t="s">
        <v>51</v>
      </c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14" t="str">
        <f t="shared" si="31"/>
        <v>Lasius</v>
      </c>
    </row>
    <row r="932" spans="1:26" ht="14.25" customHeight="1" x14ac:dyDescent="0.2">
      <c r="A932">
        <v>400</v>
      </c>
      <c r="B932" s="24" t="s">
        <v>1197</v>
      </c>
      <c r="C932" s="3" t="s">
        <v>1083</v>
      </c>
      <c r="D932" s="3" t="s">
        <v>1195</v>
      </c>
      <c r="E932" s="3" t="s">
        <v>1198</v>
      </c>
      <c r="F932" s="24"/>
      <c r="G932" s="24"/>
      <c r="H932" s="24"/>
      <c r="I932" s="3"/>
      <c r="J932" s="3"/>
      <c r="K932" s="3" t="s">
        <v>138</v>
      </c>
      <c r="L932" s="3" t="s">
        <v>57</v>
      </c>
      <c r="M932" s="24" t="s">
        <v>99</v>
      </c>
      <c r="N932" s="24"/>
      <c r="O932" s="4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14" t="str">
        <f t="shared" si="31"/>
        <v>Myrmica</v>
      </c>
    </row>
    <row r="933" spans="1:26" ht="14.25" customHeight="1" x14ac:dyDescent="0.2">
      <c r="A933">
        <v>537</v>
      </c>
      <c r="B933" s="4" t="s">
        <v>1539</v>
      </c>
      <c r="C933" s="3" t="s">
        <v>1500</v>
      </c>
      <c r="D933" s="3" t="s">
        <v>1537</v>
      </c>
      <c r="E933" s="3" t="s">
        <v>1540</v>
      </c>
      <c r="F933" s="25">
        <v>9</v>
      </c>
      <c r="G933" s="25"/>
      <c r="H933" s="25"/>
      <c r="I933" s="3"/>
      <c r="J933" s="3"/>
      <c r="K933" s="3" t="s">
        <v>49</v>
      </c>
      <c r="L933" s="3" t="s">
        <v>41</v>
      </c>
      <c r="M933" s="25" t="s">
        <v>403</v>
      </c>
      <c r="N933" s="25">
        <v>2019</v>
      </c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14" t="str">
        <f t="shared" si="31"/>
        <v>Temnothorax</v>
      </c>
    </row>
    <row r="934" spans="1:26" ht="14.25" customHeight="1" x14ac:dyDescent="0.2">
      <c r="A934">
        <v>910</v>
      </c>
      <c r="B934" s="24" t="s">
        <v>2987</v>
      </c>
      <c r="C934" s="3" t="s">
        <v>2945</v>
      </c>
      <c r="D934" s="3" t="s">
        <v>2985</v>
      </c>
      <c r="E934" s="3" t="s">
        <v>2988</v>
      </c>
      <c r="F934" s="24"/>
      <c r="G934" s="24"/>
      <c r="H934" s="24"/>
      <c r="I934" s="3"/>
      <c r="J934" s="3"/>
      <c r="K934" s="3" t="s">
        <v>49</v>
      </c>
      <c r="L934" s="3" t="s">
        <v>50</v>
      </c>
      <c r="M934" s="24" t="s">
        <v>51</v>
      </c>
      <c r="N934" s="24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14" t="str">
        <f t="shared" si="31"/>
        <v>Lasius</v>
      </c>
    </row>
    <row r="935" spans="1:26" ht="14.25" customHeight="1" x14ac:dyDescent="0.2">
      <c r="A935">
        <v>111</v>
      </c>
      <c r="B935" s="24" t="s">
        <v>503</v>
      </c>
      <c r="C935" s="3" t="s">
        <v>491</v>
      </c>
      <c r="D935" s="3" t="s">
        <v>492</v>
      </c>
      <c r="E935" s="3" t="s">
        <v>504</v>
      </c>
      <c r="F935" s="25">
        <v>1</v>
      </c>
      <c r="G935" s="25"/>
      <c r="H935" s="25"/>
      <c r="I935" s="3"/>
      <c r="J935" s="3"/>
      <c r="K935" s="3" t="s">
        <v>49</v>
      </c>
      <c r="L935" s="3" t="s">
        <v>41</v>
      </c>
      <c r="M935" s="25" t="s">
        <v>418</v>
      </c>
      <c r="N935" s="25">
        <v>2019</v>
      </c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14" t="str">
        <f t="shared" si="31"/>
        <v>Temnothorax</v>
      </c>
    </row>
    <row r="936" spans="1:26" ht="14.25" customHeight="1" x14ac:dyDescent="0.2">
      <c r="A936">
        <v>819</v>
      </c>
      <c r="B936" s="24" t="s">
        <v>2762</v>
      </c>
      <c r="C936" s="3" t="s">
        <v>2759</v>
      </c>
      <c r="D936" s="3" t="s">
        <v>2760</v>
      </c>
      <c r="E936" s="3" t="s">
        <v>2763</v>
      </c>
      <c r="F936" s="24"/>
      <c r="G936" s="24"/>
      <c r="H936" s="24"/>
      <c r="I936" s="3"/>
      <c r="J936" s="3"/>
      <c r="K936" s="3"/>
      <c r="L936" s="3" t="s">
        <v>50</v>
      </c>
      <c r="M936" s="24"/>
      <c r="N936" s="24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14">
        <f t="shared" si="31"/>
        <v>0</v>
      </c>
    </row>
    <row r="937" spans="1:26" ht="14.25" customHeight="1" x14ac:dyDescent="0.2">
      <c r="A937">
        <v>1061</v>
      </c>
      <c r="B937" s="4" t="s">
        <v>3363</v>
      </c>
      <c r="C937" s="3" t="s">
        <v>3341</v>
      </c>
      <c r="D937" s="3" t="s">
        <v>3364</v>
      </c>
      <c r="E937" s="3" t="s">
        <v>3365</v>
      </c>
      <c r="F937" s="3"/>
      <c r="G937" s="3"/>
      <c r="H937" s="3"/>
      <c r="I937" s="3"/>
      <c r="J937" s="3"/>
      <c r="K937" s="3" t="s">
        <v>138</v>
      </c>
      <c r="L937" s="3" t="s">
        <v>501</v>
      </c>
      <c r="M937" s="25" t="s">
        <v>502</v>
      </c>
      <c r="N937" s="3" t="s">
        <v>140</v>
      </c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14" t="str">
        <f t="shared" si="31"/>
        <v>Solenopsis</v>
      </c>
    </row>
    <row r="938" spans="1:26" ht="14.25" customHeight="1" x14ac:dyDescent="0.2">
      <c r="A938">
        <v>1094</v>
      </c>
      <c r="B938" s="24"/>
      <c r="C938" s="3" t="s">
        <v>3418</v>
      </c>
      <c r="D938" s="3" t="s">
        <v>3435</v>
      </c>
      <c r="E938" s="3" t="s">
        <v>3437</v>
      </c>
      <c r="F938" s="3"/>
      <c r="G938" s="3"/>
      <c r="H938" s="3"/>
      <c r="I938" s="3"/>
      <c r="J938" s="3"/>
      <c r="K938" s="3"/>
      <c r="L938" s="3" t="s">
        <v>50</v>
      </c>
      <c r="M938" s="24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14">
        <f t="shared" si="31"/>
        <v>0</v>
      </c>
    </row>
    <row r="939" spans="1:26" ht="14.25" customHeight="1" x14ac:dyDescent="0.2">
      <c r="A939">
        <v>1426</v>
      </c>
      <c r="B939" s="3" t="s">
        <v>4198</v>
      </c>
      <c r="C939" s="3" t="s">
        <v>4159</v>
      </c>
      <c r="D939" s="3" t="s">
        <v>4199</v>
      </c>
      <c r="E939" s="3" t="s">
        <v>13</v>
      </c>
      <c r="F939" s="3"/>
      <c r="G939" s="3"/>
      <c r="H939" s="3"/>
      <c r="I939" s="3"/>
      <c r="J939" s="3"/>
      <c r="K939" s="3"/>
      <c r="L939" s="24" t="s">
        <v>78</v>
      </c>
      <c r="M939" s="24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14">
        <f t="shared" si="31"/>
        <v>0</v>
      </c>
    </row>
    <row r="940" spans="1:26" ht="14.25" customHeight="1" x14ac:dyDescent="0.2">
      <c r="A940">
        <v>1020</v>
      </c>
      <c r="B940" s="4" t="s">
        <v>3263</v>
      </c>
      <c r="C940" s="3" t="s">
        <v>3253</v>
      </c>
      <c r="D940" s="3" t="s">
        <v>3257</v>
      </c>
      <c r="E940" s="3" t="s">
        <v>3264</v>
      </c>
      <c r="F940" s="3"/>
      <c r="G940" s="3"/>
      <c r="H940" s="3"/>
      <c r="I940" s="3"/>
      <c r="J940" s="3"/>
      <c r="K940" s="3" t="s">
        <v>49</v>
      </c>
      <c r="L940" s="3" t="s">
        <v>50</v>
      </c>
      <c r="M940" s="24" t="s">
        <v>51</v>
      </c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14" t="str">
        <f t="shared" si="31"/>
        <v>Lasius</v>
      </c>
    </row>
    <row r="941" spans="1:26" ht="14.25" customHeight="1" x14ac:dyDescent="0.2">
      <c r="A941">
        <v>224</v>
      </c>
      <c r="B941" s="24" t="s">
        <v>776</v>
      </c>
      <c r="C941" s="3" t="s">
        <v>773</v>
      </c>
      <c r="D941" s="3" t="s">
        <v>774</v>
      </c>
      <c r="E941" s="3" t="s">
        <v>777</v>
      </c>
      <c r="F941" s="3"/>
      <c r="G941" s="3"/>
      <c r="H941" s="3"/>
      <c r="I941" s="3"/>
      <c r="J941" s="3"/>
      <c r="K941" s="3"/>
      <c r="L941" s="3" t="s">
        <v>60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14">
        <f t="shared" si="31"/>
        <v>0</v>
      </c>
    </row>
    <row r="942" spans="1:26" ht="14.25" customHeight="1" x14ac:dyDescent="0.2">
      <c r="A942">
        <v>647</v>
      </c>
      <c r="B942" s="3" t="s">
        <v>1927</v>
      </c>
      <c r="C942" s="3" t="s">
        <v>1694</v>
      </c>
      <c r="D942" s="3" t="s">
        <v>1922</v>
      </c>
      <c r="E942" s="3" t="s">
        <v>1928</v>
      </c>
      <c r="F942" s="3"/>
      <c r="G942" s="3"/>
      <c r="H942" s="3"/>
      <c r="I942" s="3"/>
      <c r="J942" s="3"/>
      <c r="K942" s="3"/>
      <c r="L942" s="3" t="s"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14">
        <f t="shared" si="31"/>
        <v>0</v>
      </c>
    </row>
    <row r="943" spans="1:26" ht="14.25" customHeight="1" x14ac:dyDescent="0.2">
      <c r="A943">
        <v>682</v>
      </c>
      <c r="B943" s="4" t="s">
        <v>2154</v>
      </c>
      <c r="C943" s="3" t="s">
        <v>2003</v>
      </c>
      <c r="D943" s="3" t="s">
        <v>2155</v>
      </c>
      <c r="E943" s="3" t="s">
        <v>2156</v>
      </c>
      <c r="F943" s="3"/>
      <c r="G943" s="3"/>
      <c r="H943" s="3"/>
      <c r="I943" s="3"/>
      <c r="J943" s="3"/>
      <c r="K943" s="3"/>
      <c r="L943" s="3" t="s">
        <v>96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14">
        <f t="shared" si="31"/>
        <v>0</v>
      </c>
    </row>
    <row r="944" spans="1:26" ht="14.25" customHeight="1" x14ac:dyDescent="0.2">
      <c r="A944">
        <v>83</v>
      </c>
      <c r="B944" s="3" t="s">
        <v>432</v>
      </c>
      <c r="C944" s="3" t="s">
        <v>195</v>
      </c>
      <c r="D944" s="3" t="s">
        <v>373</v>
      </c>
      <c r="E944" s="3" t="s">
        <v>433</v>
      </c>
      <c r="F944" s="3"/>
      <c r="G944" s="3"/>
      <c r="H944" s="3"/>
      <c r="I944" s="3"/>
      <c r="J944" s="3"/>
      <c r="K944" s="3"/>
      <c r="L944" s="24" t="s">
        <v>60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14">
        <f t="shared" si="31"/>
        <v>0</v>
      </c>
    </row>
    <row r="945" spans="1:26" ht="14.25" customHeight="1" x14ac:dyDescent="0.2">
      <c r="A945">
        <v>649</v>
      </c>
      <c r="B945" s="4" t="s">
        <v>1938</v>
      </c>
      <c r="C945" s="3" t="s">
        <v>1694</v>
      </c>
      <c r="D945" s="3" t="s">
        <v>1940</v>
      </c>
      <c r="E945" s="3" t="s">
        <v>1942</v>
      </c>
      <c r="F945" s="3"/>
      <c r="G945" s="3"/>
      <c r="H945" s="3"/>
      <c r="I945" s="3"/>
      <c r="J945" s="3"/>
      <c r="K945" s="3" t="s">
        <v>138</v>
      </c>
      <c r="L945" s="3" t="s">
        <v>57</v>
      </c>
      <c r="M945" s="25" t="s">
        <v>99</v>
      </c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14" t="str">
        <f t="shared" si="31"/>
        <v>Myrmica</v>
      </c>
    </row>
    <row r="946" spans="1:26" ht="14.25" customHeight="1" x14ac:dyDescent="0.2">
      <c r="A946">
        <v>1455</v>
      </c>
      <c r="B946" s="3" t="s">
        <v>4274</v>
      </c>
      <c r="C946" s="3" t="s">
        <v>4222</v>
      </c>
      <c r="D946" s="3" t="s">
        <v>4272</v>
      </c>
      <c r="E946" s="3" t="s">
        <v>4275</v>
      </c>
      <c r="F946" s="3"/>
      <c r="G946" s="3"/>
      <c r="H946" s="3"/>
      <c r="I946" s="3"/>
      <c r="J946" s="3"/>
      <c r="K946" s="3" t="s">
        <v>49</v>
      </c>
      <c r="L946" s="3" t="s">
        <v>50</v>
      </c>
      <c r="M946" s="24" t="s">
        <v>51</v>
      </c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14" t="str">
        <f t="shared" si="31"/>
        <v>Lasius</v>
      </c>
    </row>
    <row r="947" spans="1:26" ht="14.25" customHeight="1" x14ac:dyDescent="0.2">
      <c r="A947">
        <v>675</v>
      </c>
      <c r="B947" s="24" t="s">
        <v>2109</v>
      </c>
      <c r="C947" s="3" t="s">
        <v>2003</v>
      </c>
      <c r="D947" s="3" t="s">
        <v>2104</v>
      </c>
      <c r="E947" s="3" t="s">
        <v>2112</v>
      </c>
      <c r="F947" s="3"/>
      <c r="G947" s="3"/>
      <c r="H947" s="3"/>
      <c r="I947" s="3"/>
      <c r="J947" s="3"/>
      <c r="K947" s="3"/>
      <c r="L947" s="3" t="s"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14">
        <f t="shared" si="31"/>
        <v>0</v>
      </c>
    </row>
    <row r="948" spans="1:26" ht="14.25" customHeight="1" x14ac:dyDescent="0.2">
      <c r="A948">
        <v>1027</v>
      </c>
      <c r="B948" s="4" t="s">
        <v>3279</v>
      </c>
      <c r="C948" s="3" t="s">
        <v>3253</v>
      </c>
      <c r="D948" s="3" t="s">
        <v>3280</v>
      </c>
      <c r="E948" s="3" t="s">
        <v>3281</v>
      </c>
      <c r="F948" s="3"/>
      <c r="G948" s="3"/>
      <c r="H948" s="3"/>
      <c r="I948" s="3"/>
      <c r="J948" s="3"/>
      <c r="K948" s="3" t="s">
        <v>49</v>
      </c>
      <c r="L948" s="24" t="s">
        <v>50</v>
      </c>
      <c r="M948" s="3" t="s">
        <v>51</v>
      </c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14" t="str">
        <f t="shared" si="31"/>
        <v>Lasius</v>
      </c>
    </row>
    <row r="949" spans="1:26" ht="14.25" customHeight="1" x14ac:dyDescent="0.2">
      <c r="A949">
        <v>238</v>
      </c>
      <c r="B949" s="24" t="s">
        <v>811</v>
      </c>
      <c r="C949" s="3" t="s">
        <v>773</v>
      </c>
      <c r="D949" s="3" t="s">
        <v>812</v>
      </c>
      <c r="E949" s="3" t="s">
        <v>813</v>
      </c>
      <c r="F949" s="3"/>
      <c r="G949" s="3"/>
      <c r="H949" s="3"/>
      <c r="I949" s="3"/>
      <c r="J949" s="3"/>
      <c r="K949" s="3"/>
      <c r="L949" s="43" t="s">
        <v>61</v>
      </c>
      <c r="M949" s="24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14">
        <f t="shared" si="31"/>
        <v>0</v>
      </c>
    </row>
    <row r="950" spans="1:26" ht="14.25" customHeight="1" x14ac:dyDescent="0.2">
      <c r="A950">
        <v>651</v>
      </c>
      <c r="B950" s="3" t="s">
        <v>1952</v>
      </c>
      <c r="C950" s="3" t="s">
        <v>1694</v>
      </c>
      <c r="D950" s="3" t="s">
        <v>1947</v>
      </c>
      <c r="E950" s="3" t="s">
        <v>1953</v>
      </c>
      <c r="F950" s="3"/>
      <c r="G950" s="3"/>
      <c r="H950" s="3"/>
      <c r="I950" s="3"/>
      <c r="J950" s="3"/>
      <c r="K950" s="3" t="s">
        <v>49</v>
      </c>
      <c r="L950" s="3" t="s">
        <v>50</v>
      </c>
      <c r="M950" s="24" t="s">
        <v>51</v>
      </c>
      <c r="N950" s="24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14" t="str">
        <f t="shared" si="31"/>
        <v>Lasius</v>
      </c>
    </row>
    <row r="951" spans="1:26" ht="14.25" customHeight="1" x14ac:dyDescent="0.2">
      <c r="A951">
        <v>1071</v>
      </c>
      <c r="B951" s="24" t="s">
        <v>3387</v>
      </c>
      <c r="C951" s="3" t="s">
        <v>3341</v>
      </c>
      <c r="D951" s="3" t="s">
        <v>3388</v>
      </c>
      <c r="E951" s="3" t="s">
        <v>3389</v>
      </c>
      <c r="F951" s="24"/>
      <c r="G951" s="24"/>
      <c r="H951" s="24"/>
      <c r="I951" s="3"/>
      <c r="J951" s="3"/>
      <c r="K951" s="3" t="s">
        <v>138</v>
      </c>
      <c r="L951" s="3" t="s">
        <v>501</v>
      </c>
      <c r="M951" s="13" t="s">
        <v>502</v>
      </c>
      <c r="N951" s="24" t="s">
        <v>140</v>
      </c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14" t="str">
        <f t="shared" si="31"/>
        <v>Solenopsis</v>
      </c>
    </row>
    <row r="952" spans="1:26" ht="14.25" customHeight="1" x14ac:dyDescent="0.2">
      <c r="A952">
        <v>84</v>
      </c>
      <c r="B952" s="24" t="s">
        <v>434</v>
      </c>
      <c r="C952" s="3" t="s">
        <v>195</v>
      </c>
      <c r="D952" s="3" t="s">
        <v>373</v>
      </c>
      <c r="E952" s="3" t="s">
        <v>435</v>
      </c>
      <c r="F952" s="24"/>
      <c r="G952" s="24"/>
      <c r="H952" s="24"/>
      <c r="I952" s="3"/>
      <c r="J952" s="3"/>
      <c r="K952" s="3"/>
      <c r="L952" s="3" t="s">
        <v>60</v>
      </c>
      <c r="M952" s="24"/>
      <c r="N952" s="24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14">
        <f t="shared" si="31"/>
        <v>0</v>
      </c>
    </row>
    <row r="953" spans="1:26" ht="14.25" customHeight="1" x14ac:dyDescent="0.2">
      <c r="A953">
        <v>409</v>
      </c>
      <c r="B953" s="3" t="s">
        <v>1223</v>
      </c>
      <c r="C953" s="3" t="s">
        <v>1200</v>
      </c>
      <c r="D953" s="3" t="s">
        <v>1224</v>
      </c>
      <c r="E953" s="3" t="s">
        <v>1225</v>
      </c>
      <c r="F953" s="24"/>
      <c r="G953" s="24"/>
      <c r="H953" s="24"/>
      <c r="I953" s="3"/>
      <c r="J953" s="3"/>
      <c r="K953" s="3"/>
      <c r="L953" s="43" t="s">
        <v>61</v>
      </c>
      <c r="M953" s="24"/>
      <c r="N953" s="24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14">
        <f t="shared" si="31"/>
        <v>0</v>
      </c>
    </row>
    <row r="954" spans="1:26" ht="14.25" customHeight="1" x14ac:dyDescent="0.2">
      <c r="A954">
        <v>373</v>
      </c>
      <c r="B954" s="24" t="s">
        <v>1137</v>
      </c>
      <c r="C954" s="3" t="s">
        <v>1083</v>
      </c>
      <c r="D954" s="3" t="s">
        <v>1129</v>
      </c>
      <c r="E954" s="3" t="s">
        <v>1138</v>
      </c>
      <c r="F954" s="24" t="s">
        <v>48</v>
      </c>
      <c r="G954" s="24"/>
      <c r="H954" s="24"/>
      <c r="I954" s="3"/>
      <c r="J954" s="3"/>
      <c r="K954" s="3" t="s">
        <v>129</v>
      </c>
      <c r="L954" s="3" t="s">
        <v>57</v>
      </c>
      <c r="M954" s="41" t="s">
        <v>117</v>
      </c>
      <c r="N954" s="24" t="s">
        <v>295</v>
      </c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14" t="str">
        <f t="shared" si="31"/>
        <v>Myrmica</v>
      </c>
    </row>
    <row r="955" spans="1:26" ht="14.25" customHeight="1" x14ac:dyDescent="0.2">
      <c r="A955">
        <v>1147</v>
      </c>
      <c r="B955" s="24" t="s">
        <v>3535</v>
      </c>
      <c r="C955" s="3" t="s">
        <v>3469</v>
      </c>
      <c r="D955" s="58" t="s">
        <v>4298</v>
      </c>
      <c r="E955" s="3" t="s">
        <v>3536</v>
      </c>
      <c r="F955" s="24"/>
      <c r="G955" s="24"/>
      <c r="H955" s="24"/>
      <c r="I955" s="3"/>
      <c r="J955" s="3"/>
      <c r="K955" s="3"/>
      <c r="L955" s="3" t="s">
        <v>57</v>
      </c>
      <c r="M955" s="41"/>
      <c r="N955" s="4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14">
        <f t="shared" ref="Z955:Z981" si="32">IF(LEFT(M955,4)=LEFT(L955,4),L955,0)</f>
        <v>0</v>
      </c>
    </row>
    <row r="956" spans="1:26" ht="14.25" customHeight="1" x14ac:dyDescent="0.2">
      <c r="A956">
        <v>888</v>
      </c>
      <c r="B956" s="4" t="s">
        <v>2928</v>
      </c>
      <c r="C956" s="3" t="s">
        <v>2892</v>
      </c>
      <c r="D956" s="3" t="s">
        <v>2929</v>
      </c>
      <c r="E956" s="3" t="s">
        <v>2930</v>
      </c>
      <c r="F956" s="25">
        <v>9</v>
      </c>
      <c r="G956" s="25"/>
      <c r="H956" s="25"/>
      <c r="I956" s="3"/>
      <c r="J956" s="3"/>
      <c r="K956" s="3" t="s">
        <v>49</v>
      </c>
      <c r="L956" s="3" t="s">
        <v>41</v>
      </c>
      <c r="M956" s="25" t="s">
        <v>403</v>
      </c>
      <c r="N956" s="25">
        <v>2019</v>
      </c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14" t="str">
        <f t="shared" si="32"/>
        <v>Temnothorax</v>
      </c>
    </row>
    <row r="957" spans="1:26" ht="14.25" customHeight="1" x14ac:dyDescent="0.2">
      <c r="A957">
        <v>527</v>
      </c>
      <c r="B957" s="4" t="s">
        <v>1511</v>
      </c>
      <c r="C957" s="3" t="s">
        <v>1500</v>
      </c>
      <c r="D957" s="3" t="s">
        <v>1512</v>
      </c>
      <c r="E957" s="3" t="s">
        <v>1513</v>
      </c>
      <c r="F957" s="25">
        <v>9</v>
      </c>
      <c r="G957" s="25"/>
      <c r="H957" s="25"/>
      <c r="I957" s="3"/>
      <c r="J957" s="3"/>
      <c r="K957" s="3" t="s">
        <v>49</v>
      </c>
      <c r="L957" s="3" t="s">
        <v>41</v>
      </c>
      <c r="M957" s="25" t="s">
        <v>403</v>
      </c>
      <c r="N957" s="25">
        <v>2019</v>
      </c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14" t="str">
        <f t="shared" si="32"/>
        <v>Temnothorax</v>
      </c>
    </row>
    <row r="958" spans="1:26" ht="15.75" customHeight="1" x14ac:dyDescent="0.2">
      <c r="A958">
        <v>552</v>
      </c>
      <c r="B958" s="3" t="s">
        <v>1576</v>
      </c>
      <c r="C958" s="3" t="s">
        <v>1555</v>
      </c>
      <c r="D958" s="3" t="s">
        <v>1574</v>
      </c>
      <c r="E958" s="3" t="s">
        <v>1577</v>
      </c>
      <c r="F958" s="24"/>
      <c r="G958" s="24"/>
      <c r="H958" s="24"/>
      <c r="I958" s="3"/>
      <c r="J958" s="3"/>
      <c r="K958" s="3"/>
      <c r="L958" s="3" t="s">
        <v>96</v>
      </c>
      <c r="M958" s="24"/>
      <c r="N958" s="24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14">
        <f t="shared" si="32"/>
        <v>0</v>
      </c>
    </row>
    <row r="959" spans="1:26" ht="15.75" customHeight="1" x14ac:dyDescent="0.2">
      <c r="A959">
        <v>426</v>
      </c>
      <c r="B959" s="3" t="s">
        <v>1264</v>
      </c>
      <c r="C959" s="3" t="s">
        <v>1251</v>
      </c>
      <c r="D959" s="3" t="s">
        <v>1252</v>
      </c>
      <c r="E959" s="3" t="s">
        <v>1265</v>
      </c>
      <c r="F959" s="24"/>
      <c r="G959" s="24"/>
      <c r="H959" s="24"/>
      <c r="I959" s="3"/>
      <c r="J959" s="3"/>
      <c r="K959" s="3"/>
      <c r="L959" s="3" t="s">
        <v>60</v>
      </c>
      <c r="M959" s="24"/>
      <c r="N959" s="24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14">
        <f t="shared" si="32"/>
        <v>0</v>
      </c>
    </row>
    <row r="960" spans="1:26" ht="15.75" customHeight="1" x14ac:dyDescent="0.2">
      <c r="A960">
        <v>911</v>
      </c>
      <c r="B960" s="3" t="s">
        <v>2989</v>
      </c>
      <c r="C960" s="3" t="s">
        <v>2945</v>
      </c>
      <c r="D960" s="3" t="s">
        <v>2985</v>
      </c>
      <c r="E960" s="3" t="s">
        <v>2990</v>
      </c>
      <c r="F960" s="24"/>
      <c r="G960" s="24"/>
      <c r="H960" s="24"/>
      <c r="I960" s="3"/>
      <c r="J960" s="3"/>
      <c r="K960" s="3" t="s">
        <v>49</v>
      </c>
      <c r="L960" s="3" t="s">
        <v>50</v>
      </c>
      <c r="M960" s="24" t="s">
        <v>51</v>
      </c>
      <c r="N960" s="24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14" t="str">
        <f t="shared" si="32"/>
        <v>Lasius</v>
      </c>
    </row>
    <row r="961" spans="1:26" ht="15.75" customHeight="1" x14ac:dyDescent="0.2">
      <c r="A961">
        <v>692</v>
      </c>
      <c r="B961" s="24" t="s">
        <v>2220</v>
      </c>
      <c r="C961" s="3" t="s">
        <v>2161</v>
      </c>
      <c r="D961" s="3" t="s">
        <v>2162</v>
      </c>
      <c r="E961" s="3" t="s">
        <v>2221</v>
      </c>
      <c r="F961" s="24"/>
      <c r="G961" s="24"/>
      <c r="H961" s="24"/>
      <c r="I961" s="3"/>
      <c r="J961" s="3"/>
      <c r="K961" s="3"/>
      <c r="L961" s="3" t="s">
        <v>60</v>
      </c>
      <c r="M961" s="24"/>
      <c r="N961" s="24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14">
        <f t="shared" si="32"/>
        <v>0</v>
      </c>
    </row>
    <row r="962" spans="1:26" ht="15.75" customHeight="1" x14ac:dyDescent="0.2">
      <c r="A962">
        <v>743</v>
      </c>
      <c r="B962" s="24" t="s">
        <v>2569</v>
      </c>
      <c r="C962" s="3" t="s">
        <v>2161</v>
      </c>
      <c r="D962" s="3" t="s">
        <v>2539</v>
      </c>
      <c r="E962" s="3" t="s">
        <v>2571</v>
      </c>
      <c r="F962" s="3"/>
      <c r="G962" s="3"/>
      <c r="H962" s="3"/>
      <c r="I962" s="3"/>
      <c r="J962" s="3"/>
      <c r="K962" s="3" t="s">
        <v>49</v>
      </c>
      <c r="L962" s="3" t="s">
        <v>50</v>
      </c>
      <c r="M962" s="24" t="s">
        <v>51</v>
      </c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14" t="str">
        <f t="shared" si="32"/>
        <v>Lasius</v>
      </c>
    </row>
    <row r="963" spans="1:26" ht="15.75" customHeight="1" x14ac:dyDescent="0.2">
      <c r="A963">
        <v>116</v>
      </c>
      <c r="B963" s="24" t="s">
        <v>515</v>
      </c>
      <c r="C963" s="3" t="s">
        <v>491</v>
      </c>
      <c r="D963" s="3" t="s">
        <v>511</v>
      </c>
      <c r="E963" s="3" t="s">
        <v>516</v>
      </c>
      <c r="F963" s="25">
        <v>7</v>
      </c>
      <c r="G963" s="25"/>
      <c r="H963" s="25"/>
      <c r="I963" s="3"/>
      <c r="J963" s="3"/>
      <c r="K963" s="3" t="s">
        <v>49</v>
      </c>
      <c r="L963" s="3" t="s">
        <v>41</v>
      </c>
      <c r="M963" s="25" t="s">
        <v>403</v>
      </c>
      <c r="N963" s="25">
        <v>2019</v>
      </c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14" t="str">
        <f t="shared" si="32"/>
        <v>Temnothorax</v>
      </c>
    </row>
    <row r="964" spans="1:26" ht="15.75" customHeight="1" x14ac:dyDescent="0.2">
      <c r="A964">
        <v>352</v>
      </c>
      <c r="B964" s="3" t="s">
        <v>1090</v>
      </c>
      <c r="C964" s="3" t="s">
        <v>1083</v>
      </c>
      <c r="D964" s="3" t="s">
        <v>1084</v>
      </c>
      <c r="E964" s="3" t="s">
        <v>1091</v>
      </c>
      <c r="F964" s="3"/>
      <c r="G964" s="3"/>
      <c r="H964" s="3"/>
      <c r="I964" s="3"/>
      <c r="J964" s="3"/>
      <c r="K964" s="3"/>
      <c r="L964" s="3" t="s">
        <v>60</v>
      </c>
      <c r="M964" s="24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14">
        <f t="shared" si="32"/>
        <v>0</v>
      </c>
    </row>
    <row r="965" spans="1:26" ht="15.75" customHeight="1" x14ac:dyDescent="0.2">
      <c r="A965">
        <v>408</v>
      </c>
      <c r="B965" s="24" t="s">
        <v>1220</v>
      </c>
      <c r="C965" s="3" t="s">
        <v>1200</v>
      </c>
      <c r="D965" s="3" t="s">
        <v>1221</v>
      </c>
      <c r="E965" s="3" t="s">
        <v>1222</v>
      </c>
      <c r="F965" s="3"/>
      <c r="G965" s="3"/>
      <c r="H965" s="3"/>
      <c r="I965" s="3"/>
      <c r="J965" s="3"/>
      <c r="K965" s="3" t="s">
        <v>138</v>
      </c>
      <c r="L965" s="24" t="s">
        <v>50</v>
      </c>
      <c r="M965" s="25" t="s">
        <v>253</v>
      </c>
      <c r="N965" s="3" t="s">
        <v>140</v>
      </c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14" t="str">
        <f t="shared" si="32"/>
        <v>Lasius</v>
      </c>
    </row>
    <row r="966" spans="1:26" ht="15.75" customHeight="1" x14ac:dyDescent="0.2">
      <c r="A966">
        <v>923</v>
      </c>
      <c r="B966" s="4" t="s">
        <v>3016</v>
      </c>
      <c r="C966" s="3" t="s">
        <v>2996</v>
      </c>
      <c r="D966" s="3" t="s">
        <v>3014</v>
      </c>
      <c r="E966" s="3" t="s">
        <v>3017</v>
      </c>
      <c r="F966" s="3"/>
      <c r="G966" s="3"/>
      <c r="H966" s="3"/>
      <c r="I966" s="3"/>
      <c r="J966" s="3"/>
      <c r="K966" s="3" t="s">
        <v>138</v>
      </c>
      <c r="L966" s="3" t="s">
        <v>50</v>
      </c>
      <c r="M966" s="25" t="s">
        <v>296</v>
      </c>
      <c r="N966" s="3">
        <v>2019</v>
      </c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14" t="str">
        <f t="shared" si="32"/>
        <v>Lasius</v>
      </c>
    </row>
    <row r="967" spans="1:26" ht="15.75" customHeight="1" x14ac:dyDescent="0.2">
      <c r="A967">
        <v>1000</v>
      </c>
      <c r="B967" s="3" t="s">
        <v>3210</v>
      </c>
      <c r="C967" s="3" t="s">
        <v>3153</v>
      </c>
      <c r="D967" s="3" t="s">
        <v>3202</v>
      </c>
      <c r="E967" s="3" t="s">
        <v>3211</v>
      </c>
      <c r="F967" s="24"/>
      <c r="G967" s="24"/>
      <c r="H967" s="24"/>
      <c r="I967" s="24"/>
      <c r="J967" s="24"/>
      <c r="K967" s="24" t="s">
        <v>138</v>
      </c>
      <c r="L967" s="3" t="s">
        <v>50</v>
      </c>
      <c r="M967" s="25" t="s">
        <v>296</v>
      </c>
      <c r="N967" s="3" t="s">
        <v>140</v>
      </c>
      <c r="O967" s="3"/>
      <c r="P967" s="24"/>
      <c r="Q967" s="3"/>
      <c r="R967" s="3"/>
      <c r="S967" s="3"/>
      <c r="T967" s="3"/>
      <c r="U967" s="3"/>
      <c r="V967" s="3"/>
      <c r="W967" s="3"/>
      <c r="X967" s="3"/>
      <c r="Y967" s="3"/>
      <c r="Z967" s="14" t="str">
        <f t="shared" si="32"/>
        <v>Lasius</v>
      </c>
    </row>
    <row r="968" spans="1:26" ht="15.75" customHeight="1" x14ac:dyDescent="0.2">
      <c r="A968">
        <v>594</v>
      </c>
      <c r="B968" s="3"/>
      <c r="C968" s="3" t="s">
        <v>1659</v>
      </c>
      <c r="D968" s="3" t="s">
        <v>1670</v>
      </c>
      <c r="E968" s="3" t="s">
        <v>1671</v>
      </c>
      <c r="F968" s="3"/>
      <c r="G968" s="3"/>
      <c r="H968" s="3"/>
      <c r="I968" s="3"/>
      <c r="J968" s="3"/>
      <c r="K968" s="3"/>
      <c r="L968" s="3" t="s">
        <v>50</v>
      </c>
      <c r="M968" s="24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14">
        <f t="shared" si="32"/>
        <v>0</v>
      </c>
    </row>
    <row r="969" spans="1:26" ht="15.75" customHeight="1" x14ac:dyDescent="0.2">
      <c r="A969">
        <v>986</v>
      </c>
      <c r="B969" s="3" t="s">
        <v>3178</v>
      </c>
      <c r="C969" s="3" t="s">
        <v>3153</v>
      </c>
      <c r="D969" s="3" t="s">
        <v>3170</v>
      </c>
      <c r="E969" s="3" t="s">
        <v>3179</v>
      </c>
      <c r="F969" s="3"/>
      <c r="G969" s="3"/>
      <c r="H969" s="3"/>
      <c r="I969" s="3"/>
      <c r="J969" s="3"/>
      <c r="K969" s="3" t="s">
        <v>138</v>
      </c>
      <c r="L969" s="3" t="s">
        <v>50</v>
      </c>
      <c r="M969" s="25" t="s">
        <v>296</v>
      </c>
      <c r="N969" s="3" t="s">
        <v>140</v>
      </c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14" t="str">
        <f t="shared" si="32"/>
        <v>Lasius</v>
      </c>
    </row>
    <row r="970" spans="1:26" ht="15.75" customHeight="1" x14ac:dyDescent="0.2">
      <c r="A970">
        <v>1080</v>
      </c>
      <c r="B970" s="4" t="s">
        <v>3412</v>
      </c>
      <c r="C970" s="3" t="s">
        <v>3391</v>
      </c>
      <c r="D970" s="3" t="s">
        <v>3413</v>
      </c>
      <c r="E970" s="3" t="s">
        <v>3414</v>
      </c>
      <c r="F970" s="3" t="s">
        <v>48</v>
      </c>
      <c r="G970" s="3"/>
      <c r="H970" s="3"/>
      <c r="I970" s="3"/>
      <c r="J970" s="3"/>
      <c r="K970" s="3" t="s">
        <v>138</v>
      </c>
      <c r="L970" s="43" t="s">
        <v>61</v>
      </c>
      <c r="M970" s="25" t="s">
        <v>139</v>
      </c>
      <c r="N970" s="3">
        <v>2019</v>
      </c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14" t="str">
        <f t="shared" si="32"/>
        <v>Formica</v>
      </c>
    </row>
    <row r="971" spans="1:26" ht="15.75" customHeight="1" x14ac:dyDescent="0.2">
      <c r="A971">
        <v>249</v>
      </c>
      <c r="B971" s="24" t="s">
        <v>842</v>
      </c>
      <c r="C971" s="3" t="s">
        <v>839</v>
      </c>
      <c r="D971" s="3" t="s">
        <v>840</v>
      </c>
      <c r="E971" s="3" t="s">
        <v>843</v>
      </c>
      <c r="F971" s="3"/>
      <c r="G971" s="3"/>
      <c r="H971" s="3"/>
      <c r="I971" s="3"/>
      <c r="J971" s="3"/>
      <c r="K971" s="3"/>
      <c r="L971" s="3" t="s">
        <v>73</v>
      </c>
      <c r="M971" s="24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14">
        <f t="shared" si="32"/>
        <v>0</v>
      </c>
    </row>
    <row r="972" spans="1:26" ht="15.75" customHeight="1" x14ac:dyDescent="0.2">
      <c r="A972">
        <v>1286</v>
      </c>
      <c r="B972" s="24" t="s">
        <v>3855</v>
      </c>
      <c r="C972" s="3" t="s">
        <v>3815</v>
      </c>
      <c r="D972" s="3" t="s">
        <v>3856</v>
      </c>
      <c r="E972" s="3" t="s">
        <v>3857</v>
      </c>
      <c r="F972" s="15">
        <v>10</v>
      </c>
      <c r="G972" s="15"/>
      <c r="H972" s="15"/>
      <c r="I972" s="15"/>
      <c r="J972" s="15"/>
      <c r="K972" s="15" t="s">
        <v>129</v>
      </c>
      <c r="L972" s="3" t="s">
        <v>57</v>
      </c>
      <c r="M972" s="48" t="s">
        <v>99</v>
      </c>
      <c r="N972" s="3">
        <v>2019</v>
      </c>
      <c r="O972" s="3"/>
      <c r="P972" s="14"/>
      <c r="Q972" s="3"/>
      <c r="R972" s="3"/>
      <c r="S972" s="3"/>
      <c r="T972" s="3"/>
      <c r="U972" s="3"/>
      <c r="V972" s="3"/>
      <c r="W972" s="3"/>
      <c r="X972" s="3"/>
      <c r="Y972" s="3"/>
      <c r="Z972" s="14" t="str">
        <f t="shared" si="32"/>
        <v>Myrmica</v>
      </c>
    </row>
    <row r="973" spans="1:26" ht="15.75" customHeight="1" x14ac:dyDescent="0.2">
      <c r="A973">
        <v>251</v>
      </c>
      <c r="B973" s="3" t="s">
        <v>847</v>
      </c>
      <c r="C973" s="3" t="s">
        <v>839</v>
      </c>
      <c r="D973" s="3" t="s">
        <v>848</v>
      </c>
      <c r="E973" s="3" t="s">
        <v>849</v>
      </c>
      <c r="F973" s="24"/>
      <c r="G973" s="24"/>
      <c r="H973" s="24"/>
      <c r="I973" s="3"/>
      <c r="J973" s="3"/>
      <c r="K973" s="3" t="s">
        <v>138</v>
      </c>
      <c r="L973" s="3" t="s">
        <v>50</v>
      </c>
      <c r="M973" s="25" t="s">
        <v>296</v>
      </c>
      <c r="N973" s="24">
        <v>2019</v>
      </c>
      <c r="O973" s="3"/>
      <c r="P973" s="3"/>
      <c r="Q973" s="3" t="s">
        <v>850</v>
      </c>
      <c r="R973" s="3"/>
      <c r="S973" s="3"/>
      <c r="T973" s="3"/>
      <c r="U973" s="3"/>
      <c r="V973" s="3"/>
      <c r="W973" s="3"/>
      <c r="X973" s="3"/>
      <c r="Y973" s="3"/>
      <c r="Z973" s="14" t="str">
        <f t="shared" si="32"/>
        <v>Lasius</v>
      </c>
    </row>
    <row r="974" spans="1:26" ht="15.75" customHeight="1" x14ac:dyDescent="0.2">
      <c r="A974">
        <v>374</v>
      </c>
      <c r="B974" s="3" t="s">
        <v>1139</v>
      </c>
      <c r="C974" s="3" t="s">
        <v>1083</v>
      </c>
      <c r="D974" s="3" t="s">
        <v>1129</v>
      </c>
      <c r="E974" s="3" t="s">
        <v>1140</v>
      </c>
      <c r="F974" s="3"/>
      <c r="G974" s="3"/>
      <c r="H974" s="3"/>
      <c r="I974" s="3"/>
      <c r="J974" s="3"/>
      <c r="K974" s="3" t="s">
        <v>49</v>
      </c>
      <c r="L974" s="3" t="s">
        <v>50</v>
      </c>
      <c r="M974" s="3" t="s">
        <v>51</v>
      </c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14" t="str">
        <f t="shared" si="32"/>
        <v>Lasius</v>
      </c>
    </row>
    <row r="975" spans="1:26" ht="15.75" customHeight="1" x14ac:dyDescent="0.2">
      <c r="A975">
        <v>435</v>
      </c>
      <c r="B975" s="3" t="s">
        <v>1284</v>
      </c>
      <c r="C975" s="3" t="s">
        <v>1251</v>
      </c>
      <c r="D975" s="3" t="s">
        <v>1285</v>
      </c>
      <c r="E975" s="3" t="s">
        <v>1286</v>
      </c>
      <c r="F975" s="3"/>
      <c r="G975" s="3"/>
      <c r="H975" s="3"/>
      <c r="I975" s="3"/>
      <c r="J975" s="3"/>
      <c r="K975" s="3" t="s">
        <v>138</v>
      </c>
      <c r="L975" s="43" t="s">
        <v>61</v>
      </c>
      <c r="M975" s="24" t="s">
        <v>163</v>
      </c>
      <c r="N975" s="3">
        <v>2019</v>
      </c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14" t="str">
        <f t="shared" si="32"/>
        <v>Formica</v>
      </c>
    </row>
    <row r="976" spans="1:26" ht="15.75" customHeight="1" x14ac:dyDescent="0.2">
      <c r="A976">
        <v>1060</v>
      </c>
      <c r="B976" s="4" t="s">
        <v>3361</v>
      </c>
      <c r="C976" s="3" t="s">
        <v>3341</v>
      </c>
      <c r="D976" s="3" t="s">
        <v>3355</v>
      </c>
      <c r="E976" s="3" t="s">
        <v>3362</v>
      </c>
      <c r="F976" s="3"/>
      <c r="G976" s="3"/>
      <c r="H976" s="3"/>
      <c r="I976" s="3"/>
      <c r="J976" s="3"/>
      <c r="K976" s="3" t="s">
        <v>138</v>
      </c>
      <c r="L976" s="24" t="s">
        <v>501</v>
      </c>
      <c r="M976" s="25" t="s">
        <v>502</v>
      </c>
      <c r="N976" s="3" t="s">
        <v>140</v>
      </c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14" t="str">
        <f t="shared" si="32"/>
        <v>Solenopsis</v>
      </c>
    </row>
    <row r="977" spans="1:26" ht="15.75" customHeight="1" x14ac:dyDescent="0.2">
      <c r="A977">
        <v>879</v>
      </c>
      <c r="B977" s="4" t="s">
        <v>2907</v>
      </c>
      <c r="C977" s="3" t="s">
        <v>2892</v>
      </c>
      <c r="D977" s="3" t="s">
        <v>2905</v>
      </c>
      <c r="E977" s="3" t="s">
        <v>2908</v>
      </c>
      <c r="F977" s="3"/>
      <c r="G977" s="3"/>
      <c r="H977" s="3"/>
      <c r="I977" s="3"/>
      <c r="J977" s="3"/>
      <c r="K977" s="3"/>
      <c r="L977" s="24" t="s">
        <v>50</v>
      </c>
      <c r="M977" s="24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14">
        <f t="shared" si="32"/>
        <v>0</v>
      </c>
    </row>
    <row r="978" spans="1:26" ht="15.75" customHeight="1" x14ac:dyDescent="0.2">
      <c r="A978">
        <v>1108</v>
      </c>
      <c r="B978" s="24"/>
      <c r="C978" s="3" t="s">
        <v>3418</v>
      </c>
      <c r="D978" s="3" t="s">
        <v>3455</v>
      </c>
      <c r="E978" s="3" t="s">
        <v>3456</v>
      </c>
      <c r="F978" s="3"/>
      <c r="G978" s="3"/>
      <c r="H978" s="3"/>
      <c r="I978" s="3"/>
      <c r="J978" s="3"/>
      <c r="K978" s="3"/>
      <c r="L978" s="3" t="s">
        <v>61</v>
      </c>
      <c r="M978" s="24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14">
        <f t="shared" si="32"/>
        <v>0</v>
      </c>
    </row>
    <row r="979" spans="1:26" ht="15.75" customHeight="1" x14ac:dyDescent="0.2">
      <c r="A979">
        <v>943</v>
      </c>
      <c r="B979" s="3" t="s">
        <v>3065</v>
      </c>
      <c r="C979" s="3" t="s">
        <v>3054</v>
      </c>
      <c r="D979" s="3" t="s">
        <v>3061</v>
      </c>
      <c r="E979" s="3" t="s">
        <v>3066</v>
      </c>
      <c r="F979" s="3"/>
      <c r="G979" s="3"/>
      <c r="H979" s="3"/>
      <c r="I979" s="3"/>
      <c r="J979" s="3"/>
      <c r="K979" s="3"/>
      <c r="L979" s="3" t="s">
        <v>50</v>
      </c>
      <c r="M979" s="24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14">
        <f t="shared" si="32"/>
        <v>0</v>
      </c>
    </row>
    <row r="980" spans="1:26" ht="15.75" customHeight="1" x14ac:dyDescent="0.2">
      <c r="A980">
        <v>759</v>
      </c>
      <c r="B980" s="24" t="s">
        <v>2633</v>
      </c>
      <c r="C980" s="3" t="s">
        <v>2161</v>
      </c>
      <c r="D980" s="3" t="s">
        <v>2631</v>
      </c>
      <c r="E980" s="3" t="s">
        <v>2634</v>
      </c>
      <c r="F980" s="3"/>
      <c r="G980" s="3"/>
      <c r="H980" s="3"/>
      <c r="I980" s="3"/>
      <c r="J980" s="3"/>
      <c r="K980" s="3"/>
      <c r="L980" s="3" t="s">
        <v>73</v>
      </c>
      <c r="M980" s="24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14">
        <f t="shared" si="32"/>
        <v>0</v>
      </c>
    </row>
    <row r="981" spans="1:26" ht="15.75" customHeight="1" x14ac:dyDescent="0.2">
      <c r="A981">
        <v>392</v>
      </c>
      <c r="B981" s="3" t="s">
        <v>1178</v>
      </c>
      <c r="C981" s="3" t="s">
        <v>1083</v>
      </c>
      <c r="D981" s="3" t="s">
        <v>1169</v>
      </c>
      <c r="E981" s="3" t="s">
        <v>1179</v>
      </c>
      <c r="F981" s="3"/>
      <c r="G981" s="3"/>
      <c r="H981" s="3"/>
      <c r="I981" s="3"/>
      <c r="J981" s="3"/>
      <c r="K981" s="3"/>
      <c r="L981" s="43" t="s">
        <v>61</v>
      </c>
      <c r="M981" s="24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14">
        <f t="shared" si="32"/>
        <v>0</v>
      </c>
    </row>
    <row r="982" spans="1:26" ht="15.75" customHeight="1" x14ac:dyDescent="0.2">
      <c r="A982">
        <v>436</v>
      </c>
      <c r="B982" s="4" t="s">
        <v>1287</v>
      </c>
      <c r="C982" s="3" t="s">
        <v>1251</v>
      </c>
      <c r="D982" s="3" t="s">
        <v>1288</v>
      </c>
      <c r="E982" s="3" t="s">
        <v>1289</v>
      </c>
      <c r="F982" s="3"/>
      <c r="G982" s="3"/>
      <c r="H982" s="3"/>
      <c r="I982" s="3"/>
      <c r="J982" s="3"/>
      <c r="K982" s="3" t="s">
        <v>138</v>
      </c>
      <c r="L982" s="43" t="s">
        <v>61</v>
      </c>
      <c r="M982" s="24" t="s">
        <v>181</v>
      </c>
      <c r="N982" s="3">
        <v>2019</v>
      </c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24"/>
    </row>
    <row r="983" spans="1:26" ht="15.75" customHeight="1" x14ac:dyDescent="0.2">
      <c r="A983">
        <v>1438</v>
      </c>
      <c r="B983" s="24" t="s">
        <v>4229</v>
      </c>
      <c r="C983" s="3" t="s">
        <v>4222</v>
      </c>
      <c r="D983" s="3" t="s">
        <v>4223</v>
      </c>
      <c r="E983" s="3" t="s">
        <v>4230</v>
      </c>
      <c r="F983" s="24"/>
      <c r="G983" s="24"/>
      <c r="H983" s="24"/>
      <c r="I983" s="24"/>
      <c r="J983" s="24"/>
      <c r="K983" s="24"/>
      <c r="L983" s="3" t="s">
        <v>73</v>
      </c>
      <c r="M983" s="24"/>
      <c r="N983" s="3"/>
      <c r="O983" s="3"/>
      <c r="P983" s="24"/>
      <c r="Q983" s="3"/>
      <c r="R983" s="3"/>
      <c r="S983" s="3"/>
      <c r="T983" s="3"/>
      <c r="U983" s="3"/>
      <c r="V983" s="3"/>
      <c r="W983" s="3"/>
      <c r="X983" s="3"/>
      <c r="Y983" s="3"/>
      <c r="Z983" s="14">
        <f>IF(LEFT(M983,4)=LEFT(L983,4),L983,0)</f>
        <v>0</v>
      </c>
    </row>
    <row r="984" spans="1:26" ht="15.75" customHeight="1" x14ac:dyDescent="0.2">
      <c r="A984">
        <v>903</v>
      </c>
      <c r="B984" s="24" t="s">
        <v>2970</v>
      </c>
      <c r="C984" s="3" t="s">
        <v>2945</v>
      </c>
      <c r="D984" s="3" t="s">
        <v>2968</v>
      </c>
      <c r="E984" s="3" t="s">
        <v>2971</v>
      </c>
      <c r="F984" s="3"/>
      <c r="G984" s="3"/>
      <c r="H984" s="3"/>
      <c r="I984" s="3"/>
      <c r="J984" s="3"/>
      <c r="K984" s="3"/>
      <c r="L984" s="3" t="s">
        <v>50</v>
      </c>
      <c r="M984" s="24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14">
        <f>IF(LEFT(M984,4)=LEFT(L984,4),L984,0)</f>
        <v>0</v>
      </c>
    </row>
    <row r="985" spans="1:26" ht="15.75" customHeight="1" x14ac:dyDescent="0.2">
      <c r="A985">
        <v>440</v>
      </c>
      <c r="B985" s="4" t="s">
        <v>1299</v>
      </c>
      <c r="C985" s="3" t="s">
        <v>1251</v>
      </c>
      <c r="D985" s="3" t="s">
        <v>1300</v>
      </c>
      <c r="E985" s="3" t="s">
        <v>1301</v>
      </c>
      <c r="F985" s="24"/>
      <c r="G985" s="24"/>
      <c r="H985" s="24"/>
      <c r="I985" s="3"/>
      <c r="J985" s="3"/>
      <c r="K985" s="3" t="s">
        <v>138</v>
      </c>
      <c r="L985" s="3" t="s">
        <v>57</v>
      </c>
      <c r="M985" s="13" t="s">
        <v>107</v>
      </c>
      <c r="N985" s="24">
        <v>2019</v>
      </c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14" t="str">
        <f>IF(LEFT(M985,4)=LEFT(L985,4),L985,0)</f>
        <v>Myrmica</v>
      </c>
    </row>
    <row r="986" spans="1:26" ht="15.75" customHeight="1" x14ac:dyDescent="0.2">
      <c r="A986">
        <v>1098</v>
      </c>
      <c r="B986" s="3"/>
      <c r="C986" s="3" t="s">
        <v>3418</v>
      </c>
      <c r="D986" s="3" t="s">
        <v>3442</v>
      </c>
      <c r="E986" s="3" t="s">
        <v>3443</v>
      </c>
      <c r="F986" s="3"/>
      <c r="G986" s="3"/>
      <c r="H986" s="3"/>
      <c r="I986" s="3"/>
      <c r="J986" s="3"/>
      <c r="K986" s="3"/>
      <c r="L986" s="3" t="s">
        <v>50</v>
      </c>
      <c r="M986" s="24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24"/>
    </row>
    <row r="987" spans="1:26" ht="15.75" customHeight="1" x14ac:dyDescent="0.2">
      <c r="A987">
        <v>1439</v>
      </c>
      <c r="B987" s="24" t="s">
        <v>4231</v>
      </c>
      <c r="C987" s="3" t="s">
        <v>4222</v>
      </c>
      <c r="D987" s="3" t="s">
        <v>4223</v>
      </c>
      <c r="E987" s="3" t="s">
        <v>4232</v>
      </c>
      <c r="F987" s="3"/>
      <c r="G987" s="3"/>
      <c r="H987" s="3"/>
      <c r="I987" s="3"/>
      <c r="J987" s="3"/>
      <c r="K987" s="3" t="s">
        <v>49</v>
      </c>
      <c r="L987" s="24" t="s">
        <v>50</v>
      </c>
      <c r="M987" s="24" t="s">
        <v>51</v>
      </c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14" t="str">
        <f t="shared" ref="Z987:Z1014" si="33">IF(LEFT(M987,4)=LEFT(L987,4),L987,0)</f>
        <v>Lasius</v>
      </c>
    </row>
    <row r="988" spans="1:26" ht="15.75" customHeight="1" x14ac:dyDescent="0.2">
      <c r="A988">
        <v>1171</v>
      </c>
      <c r="B988" s="4" t="s">
        <v>3593</v>
      </c>
      <c r="C988" s="3" t="s">
        <v>3564</v>
      </c>
      <c r="D988" s="3" t="s">
        <v>3594</v>
      </c>
      <c r="E988" s="3" t="s">
        <v>3595</v>
      </c>
      <c r="F988" s="15">
        <v>10</v>
      </c>
      <c r="G988" s="15"/>
      <c r="H988" s="15"/>
      <c r="I988" s="15"/>
      <c r="J988" s="15"/>
      <c r="K988" s="15" t="s">
        <v>129</v>
      </c>
      <c r="L988" s="3" t="s">
        <v>57</v>
      </c>
      <c r="M988" s="48" t="s">
        <v>99</v>
      </c>
      <c r="N988" s="3">
        <v>2019</v>
      </c>
      <c r="O988" s="3"/>
      <c r="P988" s="14"/>
      <c r="Q988" s="3"/>
      <c r="R988" s="3"/>
      <c r="S988" s="3"/>
      <c r="T988" s="3"/>
      <c r="U988" s="3"/>
      <c r="V988" s="3"/>
      <c r="W988" s="3"/>
      <c r="X988" s="3"/>
      <c r="Y988" s="3"/>
      <c r="Z988" s="14" t="str">
        <f t="shared" si="33"/>
        <v>Myrmica</v>
      </c>
    </row>
    <row r="989" spans="1:26" ht="15.75" customHeight="1" x14ac:dyDescent="0.2">
      <c r="A989">
        <v>159</v>
      </c>
      <c r="B989" s="4" t="s">
        <v>622</v>
      </c>
      <c r="C989" s="3" t="s">
        <v>491</v>
      </c>
      <c r="D989" s="3" t="s">
        <v>618</v>
      </c>
      <c r="E989" s="3" t="s">
        <v>623</v>
      </c>
      <c r="F989" s="24"/>
      <c r="G989" s="24"/>
      <c r="H989" s="24"/>
      <c r="I989" s="3"/>
      <c r="J989" s="3"/>
      <c r="K989" s="3" t="s">
        <v>138</v>
      </c>
      <c r="L989" s="3" t="s">
        <v>501</v>
      </c>
      <c r="M989" s="25" t="s">
        <v>502</v>
      </c>
      <c r="N989" s="24" t="s">
        <v>140</v>
      </c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14" t="str">
        <f t="shared" si="33"/>
        <v>Solenopsis</v>
      </c>
    </row>
    <row r="990" spans="1:26" ht="15.75" customHeight="1" x14ac:dyDescent="0.2">
      <c r="A990">
        <v>572</v>
      </c>
      <c r="B990" s="4" t="s">
        <v>1625</v>
      </c>
      <c r="C990" s="3" t="s">
        <v>1555</v>
      </c>
      <c r="D990" s="3" t="s">
        <v>1623</v>
      </c>
      <c r="E990" s="3" t="s">
        <v>1626</v>
      </c>
      <c r="F990" s="25">
        <v>9</v>
      </c>
      <c r="G990" s="25"/>
      <c r="H990" s="25">
        <v>1</v>
      </c>
      <c r="I990" s="3"/>
      <c r="J990" s="3"/>
      <c r="K990" s="3" t="s">
        <v>49</v>
      </c>
      <c r="L990" s="3" t="s">
        <v>41</v>
      </c>
      <c r="M990" s="13" t="s">
        <v>361</v>
      </c>
      <c r="N990" s="25">
        <v>2019</v>
      </c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14" t="str">
        <f t="shared" si="33"/>
        <v>Temnothorax</v>
      </c>
    </row>
    <row r="991" spans="1:26" ht="15.75" customHeight="1" x14ac:dyDescent="0.2">
      <c r="A991">
        <v>1165</v>
      </c>
      <c r="B991" s="24" t="s">
        <v>3579</v>
      </c>
      <c r="C991" s="3" t="s">
        <v>3564</v>
      </c>
      <c r="D991" s="3" t="s">
        <v>3577</v>
      </c>
      <c r="E991" s="3" t="s">
        <v>3580</v>
      </c>
      <c r="F991" s="3">
        <v>10</v>
      </c>
      <c r="G991" s="3"/>
      <c r="H991" s="3"/>
      <c r="I991" s="3"/>
      <c r="J991" s="3"/>
      <c r="K991" s="3"/>
      <c r="L991" s="3" t="s">
        <v>52</v>
      </c>
      <c r="M991" s="24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14">
        <f t="shared" si="33"/>
        <v>0</v>
      </c>
    </row>
    <row r="992" spans="1:26" ht="15.75" customHeight="1" x14ac:dyDescent="0.2">
      <c r="A992">
        <v>495</v>
      </c>
      <c r="B992" s="4" t="s">
        <v>1433</v>
      </c>
      <c r="C992" s="3" t="s">
        <v>1425</v>
      </c>
      <c r="D992" s="3" t="s">
        <v>1434</v>
      </c>
      <c r="E992" s="3" t="s">
        <v>1435</v>
      </c>
      <c r="F992" s="24">
        <v>10</v>
      </c>
      <c r="G992" s="24"/>
      <c r="H992" s="24"/>
      <c r="I992" s="24"/>
      <c r="J992" s="24"/>
      <c r="K992" s="24"/>
      <c r="L992" s="3" t="s">
        <v>50</v>
      </c>
      <c r="M992" s="24"/>
      <c r="N992" s="3"/>
      <c r="O992" s="3"/>
      <c r="P992" s="24"/>
      <c r="Q992" s="3"/>
      <c r="R992" s="3"/>
      <c r="S992" s="3"/>
      <c r="T992" s="3"/>
      <c r="U992" s="3"/>
      <c r="V992" s="3"/>
      <c r="W992" s="3"/>
      <c r="X992" s="3"/>
      <c r="Y992" s="3"/>
      <c r="Z992" s="14">
        <f t="shared" si="33"/>
        <v>0</v>
      </c>
    </row>
    <row r="993" spans="1:26" ht="15.75" customHeight="1" x14ac:dyDescent="0.2">
      <c r="A993">
        <v>1275</v>
      </c>
      <c r="B993" s="24" t="s">
        <v>3827</v>
      </c>
      <c r="C993" s="3" t="s">
        <v>3815</v>
      </c>
      <c r="D993" s="3" t="s">
        <v>3823</v>
      </c>
      <c r="E993" s="3" t="s">
        <v>3828</v>
      </c>
      <c r="F993" s="3" t="s">
        <v>48</v>
      </c>
      <c r="G993" s="3"/>
      <c r="H993" s="3"/>
      <c r="I993" s="3"/>
      <c r="J993" s="3"/>
      <c r="K993" s="3"/>
      <c r="L993" s="24" t="s">
        <v>96</v>
      </c>
      <c r="M993" s="24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14">
        <f t="shared" si="33"/>
        <v>0</v>
      </c>
    </row>
    <row r="994" spans="1:26" ht="15.75" customHeight="1" x14ac:dyDescent="0.2">
      <c r="A994">
        <v>125</v>
      </c>
      <c r="B994" s="3" t="s">
        <v>537</v>
      </c>
      <c r="C994" s="3" t="s">
        <v>491</v>
      </c>
      <c r="D994" s="3" t="s">
        <v>538</v>
      </c>
      <c r="E994" s="3" t="s">
        <v>539</v>
      </c>
      <c r="F994" s="25">
        <v>14</v>
      </c>
      <c r="G994" s="25"/>
      <c r="H994" s="25"/>
      <c r="I994" s="3"/>
      <c r="J994" s="3"/>
      <c r="K994" s="3" t="s">
        <v>49</v>
      </c>
      <c r="L994" s="24" t="s">
        <v>41</v>
      </c>
      <c r="M994" s="48" t="s">
        <v>403</v>
      </c>
      <c r="N994" s="25">
        <v>2019</v>
      </c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14" t="str">
        <f t="shared" si="33"/>
        <v>Temnothorax</v>
      </c>
    </row>
    <row r="995" spans="1:26" ht="15.75" customHeight="1" x14ac:dyDescent="0.2">
      <c r="A995">
        <v>869</v>
      </c>
      <c r="B995" s="24" t="s">
        <v>2879</v>
      </c>
      <c r="C995" s="3" t="s">
        <v>2842</v>
      </c>
      <c r="D995" s="3" t="s">
        <v>2877</v>
      </c>
      <c r="E995" s="3" t="s">
        <v>2880</v>
      </c>
      <c r="F995" s="24"/>
      <c r="G995" s="24"/>
      <c r="H995" s="24"/>
      <c r="I995" s="24"/>
      <c r="J995" s="24"/>
      <c r="K995" s="24" t="s">
        <v>138</v>
      </c>
      <c r="L995" s="3" t="s">
        <v>57</v>
      </c>
      <c r="M995" s="25" t="s">
        <v>117</v>
      </c>
      <c r="N995" s="3">
        <v>2019</v>
      </c>
      <c r="O995" s="3"/>
      <c r="P995" s="24"/>
      <c r="Q995" s="3"/>
      <c r="R995" s="3"/>
      <c r="S995" s="3"/>
      <c r="T995" s="3"/>
      <c r="U995" s="3"/>
      <c r="V995" s="3"/>
      <c r="W995" s="3"/>
      <c r="X995" s="3"/>
      <c r="Y995" s="3"/>
      <c r="Z995" s="14" t="str">
        <f t="shared" si="33"/>
        <v>Myrmica</v>
      </c>
    </row>
    <row r="996" spans="1:26" ht="15.75" customHeight="1" x14ac:dyDescent="0.2">
      <c r="A996">
        <v>151</v>
      </c>
      <c r="B996" s="24" t="s">
        <v>603</v>
      </c>
      <c r="C996" s="3" t="s">
        <v>491</v>
      </c>
      <c r="D996" s="3" t="s">
        <v>601</v>
      </c>
      <c r="E996" s="3" t="s">
        <v>604</v>
      </c>
      <c r="F996" s="3"/>
      <c r="G996" s="3"/>
      <c r="H996" s="3"/>
      <c r="I996" s="3"/>
      <c r="J996" s="3"/>
      <c r="K996" s="3" t="s">
        <v>49</v>
      </c>
      <c r="L996" s="3" t="s">
        <v>50</v>
      </c>
      <c r="M996" s="24" t="s">
        <v>51</v>
      </c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14" t="str">
        <f t="shared" si="33"/>
        <v>Lasius</v>
      </c>
    </row>
    <row r="997" spans="1:26" ht="15.75" customHeight="1" x14ac:dyDescent="0.2">
      <c r="A997">
        <v>1295</v>
      </c>
      <c r="B997" s="4" t="s">
        <v>3880</v>
      </c>
      <c r="C997" s="3" t="s">
        <v>3865</v>
      </c>
      <c r="D997" s="3" t="s">
        <v>3876</v>
      </c>
      <c r="E997" s="3" t="s">
        <v>3881</v>
      </c>
      <c r="F997" s="15">
        <v>10</v>
      </c>
      <c r="G997" s="15"/>
      <c r="H997" s="15"/>
      <c r="I997" s="15"/>
      <c r="J997" s="15"/>
      <c r="K997" s="15" t="s">
        <v>129</v>
      </c>
      <c r="L997" s="3" t="s">
        <v>57</v>
      </c>
      <c r="M997" s="48" t="s">
        <v>117</v>
      </c>
      <c r="N997" s="3">
        <v>2019</v>
      </c>
      <c r="O997" s="3"/>
      <c r="P997" s="14"/>
      <c r="Q997" s="3"/>
      <c r="R997" s="3"/>
      <c r="S997" s="3"/>
      <c r="T997" s="3"/>
      <c r="U997" s="3"/>
      <c r="V997" s="3"/>
      <c r="W997" s="3"/>
      <c r="X997" s="3"/>
      <c r="Y997" s="3"/>
      <c r="Z997" s="14" t="str">
        <f t="shared" si="33"/>
        <v>Myrmica</v>
      </c>
    </row>
    <row r="998" spans="1:26" ht="15.75" customHeight="1" x14ac:dyDescent="0.2">
      <c r="A998">
        <v>583</v>
      </c>
      <c r="B998" s="4" t="s">
        <v>1651</v>
      </c>
      <c r="C998" s="3" t="s">
        <v>1555</v>
      </c>
      <c r="D998" s="3" t="s">
        <v>1643</v>
      </c>
      <c r="E998" s="3" t="s">
        <v>1652</v>
      </c>
      <c r="F998" s="3"/>
      <c r="G998" s="3"/>
      <c r="H998" s="3"/>
      <c r="I998" s="3"/>
      <c r="J998" s="3"/>
      <c r="K998" s="3" t="s">
        <v>138</v>
      </c>
      <c r="L998" s="24" t="s">
        <v>501</v>
      </c>
      <c r="M998" s="13" t="s">
        <v>502</v>
      </c>
      <c r="N998" s="3" t="s">
        <v>140</v>
      </c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14" t="str">
        <f t="shared" si="33"/>
        <v>Solenopsis</v>
      </c>
    </row>
    <row r="999" spans="1:26" ht="15.75" customHeight="1" x14ac:dyDescent="0.2">
      <c r="A999">
        <v>173</v>
      </c>
      <c r="B999" s="24" t="s">
        <v>653</v>
      </c>
      <c r="C999" s="3" t="s">
        <v>631</v>
      </c>
      <c r="D999" s="3" t="s">
        <v>654</v>
      </c>
      <c r="E999" s="3" t="s">
        <v>655</v>
      </c>
      <c r="F999" s="24"/>
      <c r="G999" s="24"/>
      <c r="H999" s="24"/>
      <c r="I999" s="24"/>
      <c r="J999" s="24"/>
      <c r="K999" s="24" t="s">
        <v>138</v>
      </c>
      <c r="L999" s="43" t="s">
        <v>61</v>
      </c>
      <c r="M999" s="25" t="s">
        <v>139</v>
      </c>
      <c r="N999" s="3">
        <v>2019</v>
      </c>
      <c r="O999" s="3"/>
      <c r="P999" s="24"/>
      <c r="Q999" s="3"/>
      <c r="R999" s="3"/>
      <c r="S999" s="3"/>
      <c r="T999" s="3"/>
      <c r="U999" s="3"/>
      <c r="V999" s="3"/>
      <c r="W999" s="3"/>
      <c r="X999" s="3"/>
      <c r="Y999" s="3"/>
      <c r="Z999" s="14" t="str">
        <f t="shared" si="33"/>
        <v>Formica</v>
      </c>
    </row>
    <row r="1000" spans="1:26" ht="15.75" customHeight="1" x14ac:dyDescent="0.2">
      <c r="A1000">
        <v>1081</v>
      </c>
      <c r="B1000" s="24" t="s">
        <v>3415</v>
      </c>
      <c r="C1000" s="3" t="s">
        <v>3391</v>
      </c>
      <c r="D1000" s="3" t="s">
        <v>3416</v>
      </c>
      <c r="E1000" s="3" t="s">
        <v>3417</v>
      </c>
      <c r="F1000" s="15">
        <v>10</v>
      </c>
      <c r="G1000" s="15"/>
      <c r="H1000" s="15"/>
      <c r="I1000" s="15"/>
      <c r="J1000" s="15"/>
      <c r="K1000" s="15" t="s">
        <v>129</v>
      </c>
      <c r="L1000" s="24" t="s">
        <v>57</v>
      </c>
      <c r="M1000" s="48" t="s">
        <v>99</v>
      </c>
      <c r="N1000" s="3">
        <v>2019</v>
      </c>
      <c r="O1000" s="3"/>
      <c r="P1000" s="14"/>
      <c r="Q1000" s="3"/>
      <c r="R1000" s="3"/>
      <c r="S1000" s="3"/>
      <c r="T1000" s="3"/>
      <c r="U1000" s="3"/>
      <c r="V1000" s="3"/>
      <c r="W1000" s="3"/>
      <c r="X1000" s="3"/>
      <c r="Y1000" s="3"/>
      <c r="Z1000" s="14" t="str">
        <f t="shared" si="33"/>
        <v>Myrmica</v>
      </c>
    </row>
    <row r="1001" spans="1:26" ht="15.75" customHeight="1" x14ac:dyDescent="0.2">
      <c r="A1001">
        <v>13</v>
      </c>
      <c r="B1001" s="4" t="s">
        <v>108</v>
      </c>
      <c r="C1001" s="3">
        <v>527182</v>
      </c>
      <c r="D1001" s="3" t="s">
        <v>54</v>
      </c>
      <c r="E1001" s="3" t="s">
        <v>109</v>
      </c>
      <c r="F1001" s="3">
        <v>10</v>
      </c>
      <c r="G1001" s="3"/>
      <c r="H1001" s="3"/>
      <c r="I1001" s="3"/>
      <c r="J1001" s="3"/>
      <c r="K1001" s="3"/>
      <c r="L1001" s="3" t="s">
        <v>60</v>
      </c>
      <c r="M1001" s="24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14">
        <f t="shared" si="33"/>
        <v>0</v>
      </c>
    </row>
    <row r="1002" spans="1:26" ht="15.75" customHeight="1" x14ac:dyDescent="0.2">
      <c r="A1002">
        <v>870</v>
      </c>
      <c r="B1002" s="4" t="s">
        <v>2881</v>
      </c>
      <c r="C1002" s="3" t="s">
        <v>2842</v>
      </c>
      <c r="D1002" s="3" t="s">
        <v>2877</v>
      </c>
      <c r="E1002" s="3" t="s">
        <v>2882</v>
      </c>
      <c r="F1002" s="24"/>
      <c r="G1002" s="24"/>
      <c r="H1002" s="24"/>
      <c r="I1002" s="24"/>
      <c r="J1002" s="24"/>
      <c r="K1002" s="24" t="s">
        <v>138</v>
      </c>
      <c r="L1002" s="3" t="s">
        <v>57</v>
      </c>
      <c r="M1002" s="25" t="s">
        <v>117</v>
      </c>
      <c r="N1002" s="3">
        <v>2019</v>
      </c>
      <c r="O1002" s="3"/>
      <c r="P1002" s="24"/>
      <c r="Q1002" s="3"/>
      <c r="R1002" s="3"/>
      <c r="S1002" s="3"/>
      <c r="T1002" s="3"/>
      <c r="U1002" s="3"/>
      <c r="V1002" s="3"/>
      <c r="W1002" s="3"/>
      <c r="X1002" s="3"/>
      <c r="Y1002" s="3"/>
      <c r="Z1002" s="14" t="str">
        <f t="shared" si="33"/>
        <v>Myrmica</v>
      </c>
    </row>
    <row r="1003" spans="1:26" ht="15.75" customHeight="1" x14ac:dyDescent="0.2">
      <c r="A1003">
        <v>174</v>
      </c>
      <c r="B1003" s="4" t="s">
        <v>656</v>
      </c>
      <c r="C1003" s="3" t="s">
        <v>631</v>
      </c>
      <c r="D1003" s="3" t="s">
        <v>654</v>
      </c>
      <c r="E1003" s="3" t="s">
        <v>657</v>
      </c>
      <c r="F1003" s="3"/>
      <c r="G1003" s="3"/>
      <c r="H1003" s="3"/>
      <c r="I1003" s="3"/>
      <c r="J1003" s="3"/>
      <c r="K1003" s="3" t="s">
        <v>138</v>
      </c>
      <c r="L1003" s="43" t="s">
        <v>61</v>
      </c>
      <c r="M1003" s="25" t="s">
        <v>139</v>
      </c>
      <c r="N1003" s="3">
        <v>2019</v>
      </c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14" t="str">
        <f t="shared" si="33"/>
        <v>Formica</v>
      </c>
    </row>
    <row r="1004" spans="1:26" ht="15.75" customHeight="1" x14ac:dyDescent="0.2">
      <c r="A1004">
        <v>1346</v>
      </c>
      <c r="B1004" s="4" t="s">
        <v>4004</v>
      </c>
      <c r="C1004" s="3" t="s">
        <v>3916</v>
      </c>
      <c r="D1004" s="3" t="s">
        <v>4002</v>
      </c>
      <c r="E1004" s="3" t="s">
        <v>4005</v>
      </c>
      <c r="F1004" s="15">
        <v>15</v>
      </c>
      <c r="G1004" s="15"/>
      <c r="H1004" s="15"/>
      <c r="I1004" s="15"/>
      <c r="J1004" s="15"/>
      <c r="K1004" s="15" t="s">
        <v>129</v>
      </c>
      <c r="L1004" s="3" t="s">
        <v>57</v>
      </c>
      <c r="M1004" s="48" t="s">
        <v>86</v>
      </c>
      <c r="N1004" s="3">
        <v>2019</v>
      </c>
      <c r="O1004" s="3"/>
      <c r="P1004" s="14"/>
      <c r="Q1004" s="3"/>
      <c r="R1004" s="3"/>
      <c r="S1004" s="3"/>
      <c r="T1004" s="3"/>
      <c r="U1004" s="3"/>
      <c r="V1004" s="3"/>
      <c r="W1004" s="3"/>
      <c r="X1004" s="3"/>
      <c r="Y1004" s="3"/>
      <c r="Z1004" s="14" t="str">
        <f t="shared" si="33"/>
        <v>Myrmica</v>
      </c>
    </row>
    <row r="1005" spans="1:26" ht="15.75" customHeight="1" x14ac:dyDescent="0.2">
      <c r="A1005">
        <v>214</v>
      </c>
      <c r="B1005" s="4" t="s">
        <v>754</v>
      </c>
      <c r="C1005" s="3" t="s">
        <v>631</v>
      </c>
      <c r="D1005" s="3" t="s">
        <v>752</v>
      </c>
      <c r="E1005" s="3" t="s">
        <v>755</v>
      </c>
      <c r="F1005" s="3" t="s">
        <v>48</v>
      </c>
      <c r="G1005" s="3"/>
      <c r="H1005" s="3"/>
      <c r="I1005" s="3"/>
      <c r="J1005" s="3"/>
      <c r="K1005" s="3" t="s">
        <v>138</v>
      </c>
      <c r="L1005" s="43" t="s">
        <v>61</v>
      </c>
      <c r="M1005" s="25" t="s">
        <v>139</v>
      </c>
      <c r="N1005" s="3">
        <v>2019</v>
      </c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14" t="str">
        <f t="shared" si="33"/>
        <v>Formica</v>
      </c>
    </row>
    <row r="1006" spans="1:26" ht="15.75" customHeight="1" x14ac:dyDescent="0.2">
      <c r="A1006">
        <v>19</v>
      </c>
      <c r="B1006" s="24" t="s">
        <v>145</v>
      </c>
      <c r="C1006" s="3">
        <v>527182</v>
      </c>
      <c r="D1006" s="3" t="s">
        <v>135</v>
      </c>
      <c r="E1006" s="3" t="s">
        <v>147</v>
      </c>
      <c r="F1006" s="3">
        <v>10</v>
      </c>
      <c r="G1006" s="3"/>
      <c r="H1006" s="3"/>
      <c r="I1006" s="3"/>
      <c r="J1006" s="3"/>
      <c r="K1006" s="3" t="s">
        <v>138</v>
      </c>
      <c r="L1006" s="3" t="s">
        <v>61</v>
      </c>
      <c r="M1006" s="24" t="s">
        <v>139</v>
      </c>
      <c r="N1006" s="3" t="s">
        <v>140</v>
      </c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14" t="str">
        <f t="shared" si="33"/>
        <v>Formica</v>
      </c>
    </row>
    <row r="1007" spans="1:26" ht="15.75" customHeight="1" x14ac:dyDescent="0.2">
      <c r="A1007">
        <v>215</v>
      </c>
      <c r="B1007" s="4" t="s">
        <v>756</v>
      </c>
      <c r="C1007" s="3" t="s">
        <v>631</v>
      </c>
      <c r="D1007" s="3" t="s">
        <v>752</v>
      </c>
      <c r="E1007" s="3" t="s">
        <v>757</v>
      </c>
      <c r="F1007" s="15">
        <v>10</v>
      </c>
      <c r="G1007" s="15"/>
      <c r="H1007" s="15"/>
      <c r="I1007" s="15"/>
      <c r="J1007" s="15"/>
      <c r="K1007" s="15" t="s">
        <v>129</v>
      </c>
      <c r="L1007" s="24" t="s">
        <v>57</v>
      </c>
      <c r="M1007" s="48" t="s">
        <v>117</v>
      </c>
      <c r="N1007" s="3">
        <v>2019</v>
      </c>
      <c r="O1007" s="3"/>
      <c r="P1007" s="14"/>
      <c r="Q1007" s="3"/>
      <c r="R1007" s="3"/>
      <c r="S1007" s="3"/>
      <c r="T1007" s="3"/>
      <c r="U1007" s="3"/>
      <c r="V1007" s="3"/>
      <c r="W1007" s="3"/>
      <c r="X1007" s="3"/>
      <c r="Y1007" s="3"/>
      <c r="Z1007" s="14" t="str">
        <f t="shared" si="33"/>
        <v>Myrmica</v>
      </c>
    </row>
    <row r="1008" spans="1:26" ht="15.75" customHeight="1" x14ac:dyDescent="0.2">
      <c r="A1008">
        <v>221</v>
      </c>
      <c r="B1008" s="4" t="s">
        <v>768</v>
      </c>
      <c r="C1008" s="3" t="s">
        <v>631</v>
      </c>
      <c r="D1008" s="3" t="s">
        <v>766</v>
      </c>
      <c r="E1008" s="3" t="s">
        <v>769</v>
      </c>
      <c r="F1008" s="23"/>
      <c r="G1008" s="24"/>
      <c r="H1008" s="23"/>
      <c r="I1008" s="24"/>
      <c r="J1008" s="24"/>
      <c r="K1008" s="23"/>
      <c r="L1008" s="3" t="s">
        <v>78</v>
      </c>
      <c r="M1008" s="24"/>
      <c r="N1008" s="2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14">
        <f t="shared" si="33"/>
        <v>0</v>
      </c>
    </row>
    <row r="1009" spans="1:26" ht="15.75" customHeight="1" x14ac:dyDescent="0.2">
      <c r="A1009">
        <v>193</v>
      </c>
      <c r="B1009" s="4" t="s">
        <v>708</v>
      </c>
      <c r="C1009" s="3" t="s">
        <v>631</v>
      </c>
      <c r="D1009" s="3" t="s">
        <v>706</v>
      </c>
      <c r="E1009" s="3" t="s">
        <v>709</v>
      </c>
      <c r="F1009" s="3" t="s">
        <v>48</v>
      </c>
      <c r="G1009" s="3"/>
      <c r="H1009" s="3"/>
      <c r="I1009" s="3"/>
      <c r="J1009" s="3"/>
      <c r="K1009" s="3" t="s">
        <v>138</v>
      </c>
      <c r="L1009" s="3" t="s">
        <v>474</v>
      </c>
      <c r="M1009" s="3" t="s">
        <v>475</v>
      </c>
      <c r="N1009" s="3">
        <v>2019</v>
      </c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14" t="str">
        <f t="shared" si="33"/>
        <v>Manica</v>
      </c>
    </row>
    <row r="1010" spans="1:26" ht="15.75" customHeight="1" x14ac:dyDescent="0.2">
      <c r="A1010">
        <v>1320</v>
      </c>
      <c r="B1010" s="24" t="s">
        <v>3944</v>
      </c>
      <c r="C1010" s="3" t="s">
        <v>3916</v>
      </c>
      <c r="D1010" s="3" t="s">
        <v>3940</v>
      </c>
      <c r="E1010" s="3" t="s">
        <v>3945</v>
      </c>
      <c r="F1010" s="24">
        <v>11</v>
      </c>
      <c r="G1010" s="24"/>
      <c r="H1010" s="24"/>
      <c r="I1010" s="24"/>
      <c r="J1010" s="24"/>
      <c r="K1010" s="24"/>
      <c r="L1010" s="3" t="s">
        <v>73</v>
      </c>
      <c r="M1010" s="24"/>
      <c r="N1010" s="3"/>
      <c r="O1010" s="3"/>
      <c r="P1010" s="24"/>
      <c r="Q1010" s="3"/>
      <c r="R1010" s="3"/>
      <c r="S1010" s="3"/>
      <c r="T1010" s="3"/>
      <c r="U1010" s="3"/>
      <c r="V1010" s="3"/>
      <c r="W1010" s="3"/>
      <c r="X1010" s="3"/>
      <c r="Y1010" s="3"/>
      <c r="Z1010" s="14">
        <f t="shared" si="33"/>
        <v>0</v>
      </c>
    </row>
    <row r="1011" spans="1:26" ht="15.75" customHeight="1" x14ac:dyDescent="0.2">
      <c r="A1011">
        <v>194</v>
      </c>
      <c r="B1011" s="4" t="s">
        <v>710</v>
      </c>
      <c r="C1011" s="3" t="s">
        <v>631</v>
      </c>
      <c r="D1011" s="3" t="s">
        <v>706</v>
      </c>
      <c r="E1011" s="3" t="s">
        <v>711</v>
      </c>
      <c r="F1011" s="24" t="s">
        <v>48</v>
      </c>
      <c r="G1011" s="24"/>
      <c r="H1011" s="24"/>
      <c r="I1011" s="3"/>
      <c r="J1011" s="3"/>
      <c r="K1011" s="3"/>
      <c r="L1011" s="3" t="s">
        <v>96</v>
      </c>
      <c r="M1011" s="24"/>
      <c r="N1011" s="24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14">
        <f t="shared" si="33"/>
        <v>0</v>
      </c>
    </row>
    <row r="1012" spans="1:26" ht="15.75" customHeight="1" x14ac:dyDescent="0.2">
      <c r="A1012">
        <v>1238</v>
      </c>
      <c r="B1012" s="4" t="s">
        <v>3730</v>
      </c>
      <c r="C1012" s="3" t="s">
        <v>3687</v>
      </c>
      <c r="D1012" s="3" t="s">
        <v>3731</v>
      </c>
      <c r="E1012" s="3" t="s">
        <v>3732</v>
      </c>
      <c r="F1012" s="3">
        <v>10</v>
      </c>
      <c r="G1012" s="3"/>
      <c r="H1012" s="3"/>
      <c r="I1012" s="3"/>
      <c r="J1012" s="3"/>
      <c r="K1012" s="3" t="s">
        <v>138</v>
      </c>
      <c r="L1012" s="24" t="s">
        <v>61</v>
      </c>
      <c r="M1012" s="24" t="s">
        <v>3617</v>
      </c>
      <c r="N1012" s="3">
        <v>2019</v>
      </c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14" t="str">
        <f t="shared" si="33"/>
        <v>Formica</v>
      </c>
    </row>
    <row r="1013" spans="1:26" ht="15.75" customHeight="1" x14ac:dyDescent="0.2">
      <c r="A1013">
        <v>535</v>
      </c>
      <c r="B1013" s="4" t="s">
        <v>1534</v>
      </c>
      <c r="C1013" s="3" t="s">
        <v>1500</v>
      </c>
      <c r="D1013" s="3" t="s">
        <v>1532</v>
      </c>
      <c r="E1013" s="3" t="s">
        <v>1535</v>
      </c>
      <c r="F1013" s="24"/>
      <c r="G1013" s="24"/>
      <c r="H1013" s="24"/>
      <c r="I1013" s="24"/>
      <c r="J1013" s="24"/>
      <c r="K1013" s="24"/>
      <c r="L1013" s="3"/>
      <c r="M1013" s="24"/>
      <c r="N1013" s="3"/>
      <c r="O1013" s="3"/>
      <c r="P1013" s="24"/>
      <c r="Q1013" s="3"/>
      <c r="R1013" s="3"/>
      <c r="S1013" s="3"/>
      <c r="T1013" s="3"/>
      <c r="U1013" s="3"/>
      <c r="V1013" s="3"/>
      <c r="W1013" s="3"/>
      <c r="X1013" s="3"/>
      <c r="Y1013" s="3"/>
      <c r="Z1013" s="14">
        <f t="shared" si="33"/>
        <v>0</v>
      </c>
    </row>
    <row r="1014" spans="1:26" ht="15.75" customHeight="1" x14ac:dyDescent="0.2">
      <c r="A1014">
        <v>195</v>
      </c>
      <c r="B1014" s="3" t="s">
        <v>712</v>
      </c>
      <c r="C1014" s="3" t="s">
        <v>631</v>
      </c>
      <c r="D1014" s="3" t="s">
        <v>706</v>
      </c>
      <c r="E1014" s="3" t="s">
        <v>713</v>
      </c>
      <c r="F1014" s="3" t="s">
        <v>48</v>
      </c>
      <c r="G1014" s="3"/>
      <c r="H1014" s="3"/>
      <c r="I1014" s="3"/>
      <c r="J1014" s="3"/>
      <c r="K1014" s="3"/>
      <c r="L1014" s="3" t="s">
        <v>78</v>
      </c>
      <c r="M1014" s="24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14">
        <f t="shared" si="33"/>
        <v>0</v>
      </c>
    </row>
    <row r="1015" spans="1:26" ht="15.75" customHeight="1" x14ac:dyDescent="0.2">
      <c r="A1015">
        <v>182</v>
      </c>
      <c r="B1015" s="4" t="s">
        <v>679</v>
      </c>
      <c r="C1015" s="3" t="s">
        <v>631</v>
      </c>
      <c r="D1015" s="3" t="s">
        <v>676</v>
      </c>
      <c r="E1015" s="3" t="s">
        <v>680</v>
      </c>
      <c r="F1015" s="15">
        <v>10</v>
      </c>
      <c r="G1015" s="15"/>
      <c r="H1015" s="15"/>
      <c r="I1015" s="15"/>
      <c r="J1015" s="15"/>
      <c r="K1015" s="15" t="s">
        <v>129</v>
      </c>
      <c r="L1015" s="3" t="s">
        <v>57</v>
      </c>
      <c r="M1015" s="48" t="s">
        <v>99</v>
      </c>
      <c r="N1015" s="3">
        <v>2019</v>
      </c>
      <c r="O1015" s="3"/>
      <c r="P1015" s="14"/>
      <c r="Q1015" s="3"/>
      <c r="R1015" s="3"/>
      <c r="S1015" s="3"/>
      <c r="T1015" s="3"/>
      <c r="U1015" s="3"/>
      <c r="V1015" s="3"/>
      <c r="W1015" s="3"/>
      <c r="X1015" s="3"/>
      <c r="Y1015" s="3"/>
      <c r="Z1015" s="24"/>
    </row>
    <row r="1016" spans="1:26" ht="15.75" customHeight="1" x14ac:dyDescent="0.2">
      <c r="A1016">
        <v>652</v>
      </c>
      <c r="B1016" s="24" t="s">
        <v>1957</v>
      </c>
      <c r="C1016" s="3" t="s">
        <v>1694</v>
      </c>
      <c r="D1016" s="3" t="s">
        <v>1947</v>
      </c>
      <c r="E1016" s="3" t="s">
        <v>1959</v>
      </c>
      <c r="F1016" s="3"/>
      <c r="G1016" s="3"/>
      <c r="H1016" s="3"/>
      <c r="I1016" s="3"/>
      <c r="J1016" s="3"/>
      <c r="K1016" s="3"/>
      <c r="L1016" s="3" t="s">
        <v>78</v>
      </c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14">
        <f t="shared" ref="Z1016:Z1045" si="34">IF(LEFT(M1016,4)=LEFT(L1016,4),L1016,0)</f>
        <v>0</v>
      </c>
    </row>
    <row r="1017" spans="1:26" ht="15.75" customHeight="1" x14ac:dyDescent="0.2">
      <c r="A1017">
        <v>216</v>
      </c>
      <c r="B1017" s="3" t="s">
        <v>758</v>
      </c>
      <c r="C1017" s="3" t="s">
        <v>631</v>
      </c>
      <c r="D1017" s="3" t="s">
        <v>752</v>
      </c>
      <c r="E1017" s="3" t="s">
        <v>759</v>
      </c>
      <c r="F1017" s="3" t="s">
        <v>48</v>
      </c>
      <c r="G1017" s="3"/>
      <c r="H1017" s="3"/>
      <c r="I1017" s="3"/>
      <c r="J1017" s="3"/>
      <c r="K1017" s="3" t="s">
        <v>138</v>
      </c>
      <c r="L1017" s="43" t="s">
        <v>61</v>
      </c>
      <c r="M1017" s="25" t="s">
        <v>139</v>
      </c>
      <c r="N1017" s="3">
        <v>2019</v>
      </c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14" t="str">
        <f t="shared" si="34"/>
        <v>Formica</v>
      </c>
    </row>
    <row r="1018" spans="1:26" ht="15.75" customHeight="1" x14ac:dyDescent="0.2">
      <c r="A1018">
        <v>1288</v>
      </c>
      <c r="B1018" s="24" t="s">
        <v>3861</v>
      </c>
      <c r="C1018" s="3" t="s">
        <v>3815</v>
      </c>
      <c r="D1018" s="3" t="s">
        <v>3862</v>
      </c>
      <c r="E1018" s="3" t="s">
        <v>3863</v>
      </c>
      <c r="F1018" s="15">
        <v>10</v>
      </c>
      <c r="G1018" s="15"/>
      <c r="H1018" s="15"/>
      <c r="I1018" s="15"/>
      <c r="J1018" s="15"/>
      <c r="K1018" s="15" t="s">
        <v>129</v>
      </c>
      <c r="L1018" s="3" t="s">
        <v>57</v>
      </c>
      <c r="M1018" s="48" t="s">
        <v>99</v>
      </c>
      <c r="N1018" s="3">
        <v>2019</v>
      </c>
      <c r="O1018" s="3"/>
      <c r="P1018" s="14"/>
      <c r="Q1018" s="3"/>
      <c r="R1018" s="3"/>
      <c r="S1018" s="3"/>
      <c r="T1018" s="3"/>
      <c r="U1018" s="3"/>
      <c r="V1018" s="3"/>
      <c r="W1018" s="3"/>
      <c r="X1018" s="3"/>
      <c r="Y1018" s="3"/>
      <c r="Z1018" s="14" t="str">
        <f t="shared" si="34"/>
        <v>Myrmica</v>
      </c>
    </row>
    <row r="1019" spans="1:26" ht="15.75" customHeight="1" x14ac:dyDescent="0.2">
      <c r="A1019">
        <v>553</v>
      </c>
      <c r="B1019" s="24" t="s">
        <v>1578</v>
      </c>
      <c r="C1019" s="3" t="s">
        <v>1555</v>
      </c>
      <c r="D1019" s="3" t="s">
        <v>1574</v>
      </c>
      <c r="E1019" s="3" t="s">
        <v>1579</v>
      </c>
      <c r="F1019" s="3"/>
      <c r="G1019" s="3"/>
      <c r="H1019" s="3"/>
      <c r="I1019" s="3"/>
      <c r="J1019" s="3"/>
      <c r="K1019" s="3" t="s">
        <v>138</v>
      </c>
      <c r="L1019" s="24" t="s">
        <v>50</v>
      </c>
      <c r="M1019" s="25" t="s">
        <v>307</v>
      </c>
      <c r="N1019" s="3" t="s">
        <v>140</v>
      </c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14" t="str">
        <f t="shared" si="34"/>
        <v>Lasius</v>
      </c>
    </row>
    <row r="1020" spans="1:26" ht="15.75" customHeight="1" x14ac:dyDescent="0.2">
      <c r="A1020">
        <v>14</v>
      </c>
      <c r="B1020" s="4" t="s">
        <v>113</v>
      </c>
      <c r="C1020" s="3">
        <v>527182</v>
      </c>
      <c r="D1020" s="3" t="s">
        <v>54</v>
      </c>
      <c r="E1020" s="3" t="s">
        <v>114</v>
      </c>
      <c r="F1020" s="3">
        <v>10</v>
      </c>
      <c r="G1020" s="3"/>
      <c r="H1020" s="3"/>
      <c r="I1020" s="3"/>
      <c r="J1020" s="3"/>
      <c r="K1020" s="3" t="s">
        <v>49</v>
      </c>
      <c r="L1020" s="3" t="s">
        <v>50</v>
      </c>
      <c r="M1020" s="25" t="s">
        <v>51</v>
      </c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14" t="str">
        <f t="shared" si="34"/>
        <v>Lasius</v>
      </c>
    </row>
    <row r="1021" spans="1:26" ht="15.75" customHeight="1" x14ac:dyDescent="0.2">
      <c r="A1021">
        <v>225</v>
      </c>
      <c r="B1021" s="24" t="s">
        <v>778</v>
      </c>
      <c r="C1021" s="3" t="s">
        <v>773</v>
      </c>
      <c r="D1021" s="3" t="s">
        <v>774</v>
      </c>
      <c r="E1021" s="3" t="s">
        <v>779</v>
      </c>
      <c r="F1021" s="24"/>
      <c r="G1021" s="24"/>
      <c r="H1021" s="24"/>
      <c r="I1021" s="24"/>
      <c r="J1021" s="24"/>
      <c r="K1021" s="24"/>
      <c r="L1021" s="3" t="s">
        <v>60</v>
      </c>
      <c r="M1021" s="24"/>
      <c r="N1021" s="3"/>
      <c r="O1021" s="3"/>
      <c r="P1021" s="24"/>
      <c r="Q1021" s="3"/>
      <c r="R1021" s="3"/>
      <c r="S1021" s="3"/>
      <c r="T1021" s="3"/>
      <c r="U1021" s="3"/>
      <c r="V1021" s="3"/>
      <c r="W1021" s="3"/>
      <c r="X1021" s="3"/>
      <c r="Y1021" s="3"/>
      <c r="Z1021" s="14">
        <f t="shared" si="34"/>
        <v>0</v>
      </c>
    </row>
    <row r="1022" spans="1:26" ht="15.75" customHeight="1" x14ac:dyDescent="0.2">
      <c r="A1022">
        <v>1282</v>
      </c>
      <c r="B1022" s="3" t="s">
        <v>3846</v>
      </c>
      <c r="C1022" s="3" t="s">
        <v>3815</v>
      </c>
      <c r="D1022" s="3" t="s">
        <v>3844</v>
      </c>
      <c r="E1022" s="3" t="s">
        <v>3847</v>
      </c>
      <c r="F1022" s="3" t="s">
        <v>48</v>
      </c>
      <c r="G1022" s="3"/>
      <c r="H1022" s="3"/>
      <c r="I1022" s="3"/>
      <c r="J1022" s="3"/>
      <c r="K1022" s="3"/>
      <c r="L1022" s="3" t="s">
        <v>78</v>
      </c>
      <c r="M1022" s="24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14">
        <f t="shared" si="34"/>
        <v>0</v>
      </c>
    </row>
    <row r="1023" spans="1:26" ht="15.75" customHeight="1" x14ac:dyDescent="0.2">
      <c r="A1023">
        <v>189</v>
      </c>
      <c r="B1023" s="4" t="s">
        <v>699</v>
      </c>
      <c r="C1023" s="3" t="s">
        <v>631</v>
      </c>
      <c r="D1023" s="3" t="s">
        <v>700</v>
      </c>
      <c r="E1023" s="3" t="s">
        <v>701</v>
      </c>
      <c r="F1023" s="3"/>
      <c r="G1023" s="3"/>
      <c r="H1023" s="3"/>
      <c r="I1023" s="3"/>
      <c r="J1023" s="3"/>
      <c r="K1023" s="3"/>
      <c r="L1023" s="24" t="s">
        <v>78</v>
      </c>
      <c r="M1023" s="24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14">
        <f t="shared" si="34"/>
        <v>0</v>
      </c>
    </row>
    <row r="1024" spans="1:26" ht="15.75" customHeight="1" x14ac:dyDescent="0.2">
      <c r="A1024">
        <v>1239</v>
      </c>
      <c r="B1024" s="4" t="s">
        <v>3733</v>
      </c>
      <c r="C1024" s="3" t="s">
        <v>3687</v>
      </c>
      <c r="D1024" s="3" t="s">
        <v>3734</v>
      </c>
      <c r="E1024" s="3" t="s">
        <v>3735</v>
      </c>
      <c r="F1024" s="24">
        <v>10</v>
      </c>
      <c r="G1024" s="24"/>
      <c r="H1024" s="24"/>
      <c r="I1024" s="3"/>
      <c r="J1024" s="3"/>
      <c r="K1024" s="3" t="s">
        <v>138</v>
      </c>
      <c r="L1024" s="43" t="s">
        <v>61</v>
      </c>
      <c r="M1024" s="24" t="s">
        <v>163</v>
      </c>
      <c r="N1024" s="24">
        <v>2019</v>
      </c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14" t="str">
        <f t="shared" si="34"/>
        <v>Formica</v>
      </c>
    </row>
    <row r="1025" spans="1:26" ht="15.75" customHeight="1" x14ac:dyDescent="0.2">
      <c r="A1025">
        <v>914</v>
      </c>
      <c r="B1025" s="24" t="s">
        <v>2995</v>
      </c>
      <c r="C1025" s="3" t="s">
        <v>2996</v>
      </c>
      <c r="D1025" s="3" t="s">
        <v>2997</v>
      </c>
      <c r="E1025" s="3" t="s">
        <v>2998</v>
      </c>
      <c r="F1025" s="3" t="s">
        <v>48</v>
      </c>
      <c r="G1025" s="3"/>
      <c r="H1025" s="3"/>
      <c r="I1025" s="3"/>
      <c r="J1025" s="3"/>
      <c r="K1025" s="3" t="s">
        <v>49</v>
      </c>
      <c r="L1025" s="24" t="s">
        <v>50</v>
      </c>
      <c r="M1025" s="13" t="s">
        <v>51</v>
      </c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14" t="str">
        <f t="shared" si="34"/>
        <v>Lasius</v>
      </c>
    </row>
    <row r="1026" spans="1:26" ht="15.75" customHeight="1" x14ac:dyDescent="0.2">
      <c r="A1026">
        <v>1276</v>
      </c>
      <c r="B1026" s="4" t="s">
        <v>3829</v>
      </c>
      <c r="C1026" s="3" t="s">
        <v>3815</v>
      </c>
      <c r="D1026" s="3" t="s">
        <v>3830</v>
      </c>
      <c r="E1026" s="3" t="s">
        <v>3831</v>
      </c>
      <c r="F1026" s="15">
        <v>10</v>
      </c>
      <c r="G1026" s="15"/>
      <c r="H1026" s="15"/>
      <c r="I1026" s="15"/>
      <c r="J1026" s="15"/>
      <c r="K1026" s="15" t="s">
        <v>129</v>
      </c>
      <c r="L1026" s="3" t="s">
        <v>57</v>
      </c>
      <c r="M1026" s="48" t="s">
        <v>99</v>
      </c>
      <c r="N1026" s="24">
        <v>2019</v>
      </c>
      <c r="O1026" s="3"/>
      <c r="P1026" s="14"/>
      <c r="Q1026" s="3"/>
      <c r="R1026" s="3"/>
      <c r="S1026" s="3"/>
      <c r="T1026" s="3"/>
      <c r="U1026" s="3"/>
      <c r="V1026" s="3"/>
      <c r="W1026" s="3"/>
      <c r="X1026" s="3"/>
      <c r="Y1026" s="3"/>
      <c r="Z1026" s="14" t="str">
        <f t="shared" si="34"/>
        <v>Myrmica</v>
      </c>
    </row>
    <row r="1027" spans="1:26" ht="15.75" customHeight="1" x14ac:dyDescent="0.2">
      <c r="A1027">
        <v>176</v>
      </c>
      <c r="B1027" s="24" t="s">
        <v>661</v>
      </c>
      <c r="C1027" s="3" t="s">
        <v>631</v>
      </c>
      <c r="D1027" s="3" t="s">
        <v>659</v>
      </c>
      <c r="E1027" s="3" t="s">
        <v>662</v>
      </c>
      <c r="F1027" s="3"/>
      <c r="G1027" s="3"/>
      <c r="H1027" s="3"/>
      <c r="I1027" s="3"/>
      <c r="J1027" s="3"/>
      <c r="K1027" s="3" t="s">
        <v>138</v>
      </c>
      <c r="L1027" s="3" t="s">
        <v>57</v>
      </c>
      <c r="M1027" s="25" t="s">
        <v>77</v>
      </c>
      <c r="N1027" s="3">
        <v>2019</v>
      </c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14" t="str">
        <f t="shared" si="34"/>
        <v>Myrmica</v>
      </c>
    </row>
    <row r="1028" spans="1:26" ht="15.75" customHeight="1" x14ac:dyDescent="0.2">
      <c r="A1028">
        <v>1331</v>
      </c>
      <c r="B1028" s="3" t="s">
        <v>3969</v>
      </c>
      <c r="C1028" s="3" t="s">
        <v>3916</v>
      </c>
      <c r="D1028" s="3" t="s">
        <v>3961</v>
      </c>
      <c r="E1028" s="3" t="s">
        <v>3970</v>
      </c>
      <c r="F1028" s="24">
        <v>8</v>
      </c>
      <c r="G1028" s="24"/>
      <c r="H1028" s="24"/>
      <c r="I1028" s="24"/>
      <c r="J1028" s="24"/>
      <c r="K1028" s="24" t="s">
        <v>49</v>
      </c>
      <c r="L1028" s="24" t="s">
        <v>50</v>
      </c>
      <c r="M1028" s="25" t="s">
        <v>51</v>
      </c>
      <c r="N1028" s="3"/>
      <c r="O1028" s="3"/>
      <c r="P1028" s="24"/>
      <c r="Q1028" s="3"/>
      <c r="R1028" s="3"/>
      <c r="S1028" s="3"/>
      <c r="T1028" s="3"/>
      <c r="U1028" s="3"/>
      <c r="V1028" s="3"/>
      <c r="W1028" s="3"/>
      <c r="X1028" s="3"/>
      <c r="Y1028" s="3"/>
      <c r="Z1028" s="14" t="str">
        <f t="shared" si="34"/>
        <v>Lasius</v>
      </c>
    </row>
    <row r="1029" spans="1:26" ht="15.75" customHeight="1" x14ac:dyDescent="0.2">
      <c r="A1029">
        <v>867</v>
      </c>
      <c r="B1029" s="3" t="s">
        <v>2874</v>
      </c>
      <c r="C1029" s="3" t="s">
        <v>2842</v>
      </c>
      <c r="D1029" s="3" t="s">
        <v>2870</v>
      </c>
      <c r="E1029" s="3" t="s">
        <v>2875</v>
      </c>
      <c r="F1029" s="3"/>
      <c r="G1029" s="3"/>
      <c r="H1029" s="3"/>
      <c r="I1029" s="3"/>
      <c r="J1029" s="3"/>
      <c r="K1029" s="3" t="s">
        <v>138</v>
      </c>
      <c r="L1029" s="3" t="s">
        <v>57</v>
      </c>
      <c r="M1029" s="25" t="s">
        <v>117</v>
      </c>
      <c r="N1029" s="3">
        <v>2019</v>
      </c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14" t="str">
        <f t="shared" si="34"/>
        <v>Myrmica</v>
      </c>
    </row>
    <row r="1030" spans="1:26" ht="15.75" customHeight="1" x14ac:dyDescent="0.2">
      <c r="A1030">
        <v>222</v>
      </c>
      <c r="B1030" s="24" t="s">
        <v>770</v>
      </c>
      <c r="C1030" s="3" t="s">
        <v>631</v>
      </c>
      <c r="D1030" s="3" t="s">
        <v>766</v>
      </c>
      <c r="E1030" s="3" t="s">
        <v>771</v>
      </c>
      <c r="F1030" s="3"/>
      <c r="G1030" s="3"/>
      <c r="H1030" s="3"/>
      <c r="I1030" s="3"/>
      <c r="J1030" s="3"/>
      <c r="K1030" s="3" t="s">
        <v>138</v>
      </c>
      <c r="L1030" s="43" t="s">
        <v>61</v>
      </c>
      <c r="M1030" s="25" t="s">
        <v>139</v>
      </c>
      <c r="N1030" s="3">
        <v>2019</v>
      </c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14" t="str">
        <f t="shared" si="34"/>
        <v>Formica</v>
      </c>
    </row>
    <row r="1031" spans="1:26" ht="15.75" customHeight="1" x14ac:dyDescent="0.2">
      <c r="A1031">
        <v>200</v>
      </c>
      <c r="B1031" s="24" t="s">
        <v>723</v>
      </c>
      <c r="C1031" s="3" t="s">
        <v>631</v>
      </c>
      <c r="D1031" s="3" t="s">
        <v>717</v>
      </c>
      <c r="E1031" s="3" t="s">
        <v>724</v>
      </c>
      <c r="F1031" s="15">
        <v>7</v>
      </c>
      <c r="G1031" s="15"/>
      <c r="H1031" s="15"/>
      <c r="I1031" s="15"/>
      <c r="J1031" s="15"/>
      <c r="K1031" s="15" t="s">
        <v>129</v>
      </c>
      <c r="L1031" s="3" t="s">
        <v>57</v>
      </c>
      <c r="M1031" s="48" t="s">
        <v>117</v>
      </c>
      <c r="N1031" s="3">
        <v>2019</v>
      </c>
      <c r="O1031" s="3"/>
      <c r="P1031" s="14"/>
      <c r="Q1031" s="3"/>
      <c r="R1031" s="3"/>
      <c r="S1031" s="3"/>
      <c r="T1031" s="3"/>
      <c r="U1031" s="3"/>
      <c r="V1031" s="3"/>
      <c r="W1031" s="3"/>
      <c r="X1031" s="3"/>
      <c r="Y1031" s="3"/>
      <c r="Z1031" s="14" t="str">
        <f t="shared" si="34"/>
        <v>Myrmica</v>
      </c>
    </row>
    <row r="1032" spans="1:26" ht="15.75" customHeight="1" x14ac:dyDescent="0.2">
      <c r="A1032">
        <v>1364</v>
      </c>
      <c r="B1032" s="4" t="s">
        <v>4043</v>
      </c>
      <c r="C1032" s="3" t="s">
        <v>4007</v>
      </c>
      <c r="D1032" s="3" t="s">
        <v>4033</v>
      </c>
      <c r="E1032" s="3" t="s">
        <v>4044</v>
      </c>
      <c r="F1032" s="24"/>
      <c r="G1032" s="24"/>
      <c r="H1032" s="24"/>
      <c r="I1032" s="3"/>
      <c r="J1032" s="3"/>
      <c r="K1032" s="3" t="s">
        <v>138</v>
      </c>
      <c r="L1032" s="3" t="s">
        <v>57</v>
      </c>
      <c r="M1032" s="25" t="s">
        <v>82</v>
      </c>
      <c r="N1032" s="24">
        <v>2019</v>
      </c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14" t="str">
        <f t="shared" si="34"/>
        <v>Myrmica</v>
      </c>
    </row>
    <row r="1033" spans="1:26" ht="15.75" customHeight="1" x14ac:dyDescent="0.2">
      <c r="A1033">
        <v>217</v>
      </c>
      <c r="B1033" s="24" t="s">
        <v>760</v>
      </c>
      <c r="C1033" s="3" t="s">
        <v>631</v>
      </c>
      <c r="D1033" s="3" t="s">
        <v>752</v>
      </c>
      <c r="E1033" s="3" t="s">
        <v>761</v>
      </c>
      <c r="F1033" s="15">
        <v>7</v>
      </c>
      <c r="G1033" s="15"/>
      <c r="H1033" s="15"/>
      <c r="I1033" s="15"/>
      <c r="J1033" s="15"/>
      <c r="K1033" s="15" t="s">
        <v>129</v>
      </c>
      <c r="L1033" s="24" t="s">
        <v>57</v>
      </c>
      <c r="M1033" s="48" t="s">
        <v>121</v>
      </c>
      <c r="N1033" s="3">
        <v>2019</v>
      </c>
      <c r="O1033" s="3"/>
      <c r="P1033" s="14"/>
      <c r="Q1033" s="3"/>
      <c r="R1033" s="3"/>
      <c r="S1033" s="3"/>
      <c r="T1033" s="3"/>
      <c r="U1033" s="3"/>
      <c r="V1033" s="3"/>
      <c r="W1033" s="3"/>
      <c r="X1033" s="3"/>
      <c r="Y1033" s="3"/>
      <c r="Z1033" s="14" t="str">
        <f t="shared" si="34"/>
        <v>Myrmica</v>
      </c>
    </row>
    <row r="1034" spans="1:26" ht="15.75" customHeight="1" x14ac:dyDescent="0.2">
      <c r="A1034">
        <v>1404</v>
      </c>
      <c r="B1034" s="24" t="s">
        <v>4141</v>
      </c>
      <c r="C1034" s="3" t="s">
        <v>4125</v>
      </c>
      <c r="D1034" s="3" t="s">
        <v>4132</v>
      </c>
      <c r="E1034" s="3" t="s">
        <v>4142</v>
      </c>
      <c r="F1034" s="3"/>
      <c r="G1034" s="3"/>
      <c r="H1034" s="3"/>
      <c r="I1034" s="3"/>
      <c r="J1034" s="3"/>
      <c r="K1034" s="3" t="s">
        <v>138</v>
      </c>
      <c r="L1034" s="3" t="s">
        <v>57</v>
      </c>
      <c r="M1034" s="25" t="s">
        <v>117</v>
      </c>
      <c r="N1034" s="3">
        <v>2019</v>
      </c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14" t="str">
        <f t="shared" si="34"/>
        <v>Myrmica</v>
      </c>
    </row>
    <row r="1035" spans="1:26" ht="15.75" customHeight="1" x14ac:dyDescent="0.2">
      <c r="A1035">
        <v>1324</v>
      </c>
      <c r="B1035" s="3" t="s">
        <v>3954</v>
      </c>
      <c r="C1035" s="3" t="s">
        <v>3916</v>
      </c>
      <c r="D1035" s="3" t="s">
        <v>3952</v>
      </c>
      <c r="E1035" s="3" t="s">
        <v>3955</v>
      </c>
      <c r="F1035" s="3">
        <v>1</v>
      </c>
      <c r="G1035" s="3"/>
      <c r="H1035" s="3"/>
      <c r="I1035" s="3"/>
      <c r="J1035" s="3"/>
      <c r="K1035" s="3"/>
      <c r="L1035" s="3" t="s">
        <v>73</v>
      </c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14">
        <f t="shared" si="34"/>
        <v>0</v>
      </c>
    </row>
    <row r="1036" spans="1:26" ht="15.75" customHeight="1" x14ac:dyDescent="0.2">
      <c r="A1036">
        <v>15</v>
      </c>
      <c r="B1036" s="4" t="s">
        <v>118</v>
      </c>
      <c r="C1036" s="3">
        <v>527182</v>
      </c>
      <c r="D1036" s="3" t="s">
        <v>54</v>
      </c>
      <c r="E1036" s="3" t="s">
        <v>119</v>
      </c>
      <c r="F1036" s="24">
        <v>10</v>
      </c>
      <c r="G1036" s="24"/>
      <c r="H1036" s="24"/>
      <c r="I1036" s="24"/>
      <c r="J1036" s="24"/>
      <c r="K1036" s="24"/>
      <c r="L1036" s="3" t="s">
        <v>60</v>
      </c>
      <c r="M1036" s="24"/>
      <c r="N1036" s="3"/>
      <c r="O1036" s="3"/>
      <c r="P1036" s="24"/>
      <c r="Q1036" s="3"/>
      <c r="R1036" s="3"/>
      <c r="S1036" s="3"/>
      <c r="T1036" s="3"/>
      <c r="U1036" s="3"/>
      <c r="V1036" s="3"/>
      <c r="W1036" s="3"/>
      <c r="X1036" s="3"/>
      <c r="Y1036" s="3"/>
      <c r="Z1036" s="14">
        <f t="shared" si="34"/>
        <v>0</v>
      </c>
    </row>
    <row r="1037" spans="1:26" ht="15.75" customHeight="1" x14ac:dyDescent="0.2">
      <c r="A1037">
        <v>201</v>
      </c>
      <c r="B1037" s="4" t="s">
        <v>725</v>
      </c>
      <c r="C1037" s="3" t="s">
        <v>631</v>
      </c>
      <c r="D1037" s="3" t="s">
        <v>717</v>
      </c>
      <c r="E1037" s="27" t="s">
        <v>726</v>
      </c>
      <c r="F1037" s="25">
        <v>5</v>
      </c>
      <c r="G1037" s="25"/>
      <c r="H1037" s="25"/>
      <c r="I1037" s="24"/>
      <c r="J1037" s="24"/>
      <c r="K1037" s="24" t="s">
        <v>49</v>
      </c>
      <c r="L1037" s="3" t="s">
        <v>41</v>
      </c>
      <c r="M1037" s="25" t="s">
        <v>400</v>
      </c>
      <c r="N1037" s="25">
        <v>2019</v>
      </c>
      <c r="O1037" s="3"/>
      <c r="P1037" s="24"/>
      <c r="Q1037" s="3"/>
      <c r="R1037" s="3"/>
      <c r="S1037" s="3"/>
      <c r="T1037" s="3"/>
      <c r="U1037" s="3"/>
      <c r="V1037" s="3"/>
      <c r="W1037" s="3"/>
      <c r="X1037" s="3"/>
      <c r="Y1037" s="3"/>
      <c r="Z1037" s="14" t="str">
        <f t="shared" si="34"/>
        <v>Temnothorax</v>
      </c>
    </row>
    <row r="1038" spans="1:26" ht="15.75" customHeight="1" x14ac:dyDescent="0.2">
      <c r="A1038">
        <v>196</v>
      </c>
      <c r="B1038" s="24" t="s">
        <v>714</v>
      </c>
      <c r="C1038" s="3" t="s">
        <v>631</v>
      </c>
      <c r="D1038" s="3" t="s">
        <v>706</v>
      </c>
      <c r="E1038" s="3" t="s">
        <v>715</v>
      </c>
      <c r="F1038" s="24" t="s">
        <v>48</v>
      </c>
      <c r="G1038" s="24"/>
      <c r="H1038" s="24"/>
      <c r="I1038" s="24"/>
      <c r="J1038" s="24"/>
      <c r="K1038" s="24" t="s">
        <v>138</v>
      </c>
      <c r="L1038" s="43" t="s">
        <v>61</v>
      </c>
      <c r="M1038" s="25" t="s">
        <v>139</v>
      </c>
      <c r="N1038" s="3">
        <v>2019</v>
      </c>
      <c r="O1038" s="3"/>
      <c r="P1038" s="24"/>
      <c r="Q1038" s="3"/>
      <c r="R1038" s="3"/>
      <c r="S1038" s="3"/>
      <c r="T1038" s="3"/>
      <c r="U1038" s="3"/>
      <c r="V1038" s="3"/>
      <c r="W1038" s="3"/>
      <c r="X1038" s="3"/>
      <c r="Y1038" s="3"/>
      <c r="Z1038" s="14" t="str">
        <f t="shared" si="34"/>
        <v>Formica</v>
      </c>
    </row>
    <row r="1039" spans="1:26" ht="15.75" customHeight="1" x14ac:dyDescent="0.2">
      <c r="A1039">
        <v>1325</v>
      </c>
      <c r="B1039" s="4" t="s">
        <v>3956</v>
      </c>
      <c r="C1039" s="3" t="s">
        <v>3916</v>
      </c>
      <c r="D1039" s="3" t="s">
        <v>3952</v>
      </c>
      <c r="E1039" s="3" t="s">
        <v>3957</v>
      </c>
      <c r="F1039" s="24">
        <v>10</v>
      </c>
      <c r="G1039" s="24"/>
      <c r="H1039" s="24"/>
      <c r="I1039" s="24"/>
      <c r="J1039" s="24"/>
      <c r="K1039" s="24" t="s">
        <v>49</v>
      </c>
      <c r="L1039" s="3" t="s">
        <v>50</v>
      </c>
      <c r="M1039" s="25" t="s">
        <v>51</v>
      </c>
      <c r="N1039" s="3"/>
      <c r="O1039" s="3"/>
      <c r="P1039" s="24"/>
      <c r="Q1039" s="3"/>
      <c r="R1039" s="3"/>
      <c r="S1039" s="3"/>
      <c r="T1039" s="3"/>
      <c r="U1039" s="3"/>
      <c r="V1039" s="3"/>
      <c r="W1039" s="3"/>
      <c r="X1039" s="3"/>
      <c r="Y1039" s="3"/>
      <c r="Z1039" s="14" t="str">
        <f t="shared" si="34"/>
        <v>Lasius</v>
      </c>
    </row>
    <row r="1040" spans="1:26" ht="15.75" customHeight="1" x14ac:dyDescent="0.2">
      <c r="A1040">
        <v>1332</v>
      </c>
      <c r="B1040" s="24" t="s">
        <v>3971</v>
      </c>
      <c r="C1040" s="3" t="s">
        <v>3916</v>
      </c>
      <c r="D1040" s="3" t="s">
        <v>3961</v>
      </c>
      <c r="E1040" s="3" t="s">
        <v>3972</v>
      </c>
      <c r="F1040" s="3">
        <v>10</v>
      </c>
      <c r="G1040" s="3"/>
      <c r="H1040" s="3"/>
      <c r="I1040" s="3"/>
      <c r="J1040" s="3"/>
      <c r="K1040" s="3"/>
      <c r="L1040" s="3" t="s">
        <v>78</v>
      </c>
      <c r="M1040" s="24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14">
        <f t="shared" si="34"/>
        <v>0</v>
      </c>
    </row>
    <row r="1041" spans="1:26" ht="15.75" customHeight="1" x14ac:dyDescent="0.2">
      <c r="A1041">
        <v>1228</v>
      </c>
      <c r="B1041" s="24" t="s">
        <v>3703</v>
      </c>
      <c r="C1041" s="3" t="s">
        <v>3687</v>
      </c>
      <c r="D1041" s="3" t="s">
        <v>3701</v>
      </c>
      <c r="E1041" s="3" t="s">
        <v>3704</v>
      </c>
      <c r="F1041" s="15">
        <v>10</v>
      </c>
      <c r="G1041" s="15"/>
      <c r="H1041" s="15"/>
      <c r="I1041" s="15"/>
      <c r="J1041" s="15"/>
      <c r="K1041" s="15" t="s">
        <v>129</v>
      </c>
      <c r="L1041" s="3" t="s">
        <v>57</v>
      </c>
      <c r="M1041" s="48" t="s">
        <v>99</v>
      </c>
      <c r="N1041" s="3">
        <v>2019</v>
      </c>
      <c r="O1041" s="3"/>
      <c r="P1041" s="14"/>
      <c r="Q1041" s="3"/>
      <c r="R1041" s="3"/>
      <c r="S1041" s="3"/>
      <c r="T1041" s="3"/>
      <c r="U1041" s="3"/>
      <c r="V1041" s="3"/>
      <c r="W1041" s="3"/>
      <c r="X1041" s="3"/>
      <c r="Y1041" s="3"/>
      <c r="Z1041" s="14" t="str">
        <f t="shared" si="34"/>
        <v>Myrmica</v>
      </c>
    </row>
    <row r="1042" spans="1:26" ht="15.75" customHeight="1" x14ac:dyDescent="0.2">
      <c r="A1042">
        <v>218</v>
      </c>
      <c r="B1042" s="4" t="s">
        <v>762</v>
      </c>
      <c r="C1042" s="3" t="s">
        <v>631</v>
      </c>
      <c r="D1042" s="3" t="s">
        <v>752</v>
      </c>
      <c r="E1042" s="50" t="s">
        <v>763</v>
      </c>
      <c r="F1042" s="15">
        <v>10</v>
      </c>
      <c r="G1042" s="15"/>
      <c r="H1042" s="15"/>
      <c r="I1042" s="15"/>
      <c r="J1042" s="15"/>
      <c r="K1042" s="15" t="s">
        <v>129</v>
      </c>
      <c r="L1042" s="3" t="s">
        <v>57</v>
      </c>
      <c r="M1042" s="48" t="s">
        <v>117</v>
      </c>
      <c r="N1042" s="24">
        <v>2019</v>
      </c>
      <c r="O1042" s="3"/>
      <c r="P1042" s="14"/>
      <c r="Q1042" s="3"/>
      <c r="R1042" s="3"/>
      <c r="S1042" s="3"/>
      <c r="T1042" s="3"/>
      <c r="U1042" s="3"/>
      <c r="V1042" s="3"/>
      <c r="W1042" s="3"/>
      <c r="X1042" s="3"/>
      <c r="Y1042" s="3"/>
      <c r="Z1042" s="14" t="str">
        <f t="shared" si="34"/>
        <v>Myrmica</v>
      </c>
    </row>
    <row r="1043" spans="1:26" ht="15.75" customHeight="1" x14ac:dyDescent="0.2">
      <c r="A1043">
        <v>219</v>
      </c>
      <c r="B1043" s="24" t="s">
        <v>764</v>
      </c>
      <c r="C1043" s="3" t="s">
        <v>631</v>
      </c>
      <c r="D1043" s="3" t="s">
        <v>752</v>
      </c>
      <c r="E1043" s="3" t="s">
        <v>765</v>
      </c>
      <c r="F1043" s="15">
        <v>5</v>
      </c>
      <c r="G1043" s="15"/>
      <c r="H1043" s="15"/>
      <c r="I1043" s="15"/>
      <c r="J1043" s="15"/>
      <c r="K1043" s="15" t="s">
        <v>129</v>
      </c>
      <c r="L1043" s="3" t="s">
        <v>57</v>
      </c>
      <c r="M1043" s="48" t="s">
        <v>117</v>
      </c>
      <c r="N1043" s="3">
        <v>2019</v>
      </c>
      <c r="O1043" s="3"/>
      <c r="P1043" s="14"/>
      <c r="Q1043" s="3"/>
      <c r="R1043" s="3"/>
      <c r="S1043" s="3"/>
      <c r="T1043" s="3"/>
      <c r="U1043" s="3"/>
      <c r="V1043" s="3"/>
      <c r="W1043" s="3"/>
      <c r="X1043" s="3"/>
      <c r="Y1043" s="3"/>
      <c r="Z1043" s="14" t="str">
        <f t="shared" si="34"/>
        <v>Myrmica</v>
      </c>
    </row>
    <row r="1044" spans="1:26" ht="15.75" customHeight="1" x14ac:dyDescent="0.2">
      <c r="A1044">
        <v>1187</v>
      </c>
      <c r="B1044" s="4" t="s">
        <v>3636</v>
      </c>
      <c r="C1044" s="3" t="s">
        <v>3564</v>
      </c>
      <c r="D1044" s="3" t="s">
        <v>3634</v>
      </c>
      <c r="E1044" s="3" t="s">
        <v>3637</v>
      </c>
      <c r="F1044" s="15">
        <v>10</v>
      </c>
      <c r="G1044" s="15"/>
      <c r="H1044" s="15"/>
      <c r="I1044" s="15"/>
      <c r="J1044" s="15"/>
      <c r="K1044" s="15" t="s">
        <v>129</v>
      </c>
      <c r="L1044" s="3" t="s">
        <v>57</v>
      </c>
      <c r="M1044" s="48" t="s">
        <v>99</v>
      </c>
      <c r="N1044" s="3">
        <v>2019</v>
      </c>
      <c r="O1044" s="3"/>
      <c r="P1044" s="14"/>
      <c r="Q1044" s="3"/>
      <c r="R1044" s="3"/>
      <c r="S1044" s="3"/>
      <c r="T1044" s="3"/>
      <c r="U1044" s="3"/>
      <c r="V1044" s="3"/>
      <c r="W1044" s="3"/>
      <c r="X1044" s="3"/>
      <c r="Y1044" s="3"/>
      <c r="Z1044" s="14" t="str">
        <f t="shared" si="34"/>
        <v>Myrmica</v>
      </c>
    </row>
    <row r="1045" spans="1:26" ht="15.75" customHeight="1" x14ac:dyDescent="0.2">
      <c r="A1045">
        <v>732</v>
      </c>
      <c r="B1045" s="24" t="s">
        <v>2516</v>
      </c>
      <c r="C1045" s="3" t="s">
        <v>2161</v>
      </c>
      <c r="D1045" s="3" t="s">
        <v>2517</v>
      </c>
      <c r="E1045" s="3" t="s">
        <v>2518</v>
      </c>
      <c r="F1045" s="3" t="s">
        <v>678</v>
      </c>
      <c r="G1045" s="3"/>
      <c r="H1045" s="3"/>
      <c r="I1045" s="3"/>
      <c r="J1045" s="3"/>
      <c r="K1045" s="3" t="s">
        <v>129</v>
      </c>
      <c r="L1045" s="3" t="s">
        <v>57</v>
      </c>
      <c r="M1045" s="41" t="s">
        <v>117</v>
      </c>
      <c r="N1045" s="3" t="s">
        <v>295</v>
      </c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14" t="str">
        <f t="shared" si="34"/>
        <v>Myrmica</v>
      </c>
    </row>
    <row r="1046" spans="1:26" ht="15.75" customHeight="1" x14ac:dyDescent="0.2">
      <c r="A1046">
        <v>584</v>
      </c>
      <c r="B1046" s="4" t="s">
        <v>1653</v>
      </c>
      <c r="C1046" s="3" t="s">
        <v>1555</v>
      </c>
      <c r="D1046" s="3" t="s">
        <v>1643</v>
      </c>
      <c r="E1046" s="3" t="s">
        <v>1654</v>
      </c>
      <c r="F1046" s="3"/>
      <c r="G1046" s="3"/>
      <c r="H1046" s="3"/>
      <c r="I1046" s="3"/>
      <c r="J1046" s="3"/>
      <c r="K1046" s="3"/>
      <c r="L1046" s="3" t="s">
        <v>96</v>
      </c>
      <c r="M1046" s="24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24"/>
    </row>
    <row r="1047" spans="1:26" ht="15.75" customHeight="1" x14ac:dyDescent="0.2">
      <c r="A1047">
        <v>1033</v>
      </c>
      <c r="B1047" s="4" t="s">
        <v>3294</v>
      </c>
      <c r="C1047" s="3" t="s">
        <v>3253</v>
      </c>
      <c r="D1047" s="3" t="s">
        <v>3292</v>
      </c>
      <c r="E1047" s="3" t="s">
        <v>3295</v>
      </c>
      <c r="F1047" s="24"/>
      <c r="G1047" s="24"/>
      <c r="H1047" s="24"/>
      <c r="I1047" s="3"/>
      <c r="J1047" s="3"/>
      <c r="K1047" s="3" t="s">
        <v>49</v>
      </c>
      <c r="L1047" s="3" t="s">
        <v>50</v>
      </c>
      <c r="M1047" s="24" t="s">
        <v>51</v>
      </c>
      <c r="N1047" s="24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14" t="str">
        <f>IF(LEFT(M1047,4)=LEFT(L1047,4),L1047,0)</f>
        <v>Lasius</v>
      </c>
    </row>
    <row r="1048" spans="1:26" ht="15.75" customHeight="1" x14ac:dyDescent="0.2">
      <c r="A1048">
        <v>555</v>
      </c>
      <c r="B1048" s="24" t="s">
        <v>1582</v>
      </c>
      <c r="C1048" s="3" t="s">
        <v>1555</v>
      </c>
      <c r="D1048" s="3" t="s">
        <v>1583</v>
      </c>
      <c r="E1048" s="3" t="s">
        <v>1584</v>
      </c>
      <c r="F1048" s="3"/>
      <c r="G1048" s="3"/>
      <c r="H1048" s="3"/>
      <c r="I1048" s="3"/>
      <c r="J1048" s="3"/>
      <c r="K1048" s="3" t="s">
        <v>49</v>
      </c>
      <c r="L1048" s="3" t="s">
        <v>50</v>
      </c>
      <c r="M1048" s="24" t="s">
        <v>51</v>
      </c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14" t="str">
        <f>IF(LEFT(M1048,4)=LEFT(L1048,4),L1048,0)</f>
        <v>Lasius</v>
      </c>
    </row>
    <row r="1049" spans="1:26" ht="15.75" customHeight="1" x14ac:dyDescent="0.2">
      <c r="A1049">
        <v>969</v>
      </c>
      <c r="B1049" s="24" t="s">
        <v>3135</v>
      </c>
      <c r="C1049" s="3" t="s">
        <v>3130</v>
      </c>
      <c r="D1049" s="3" t="s">
        <v>3136</v>
      </c>
      <c r="E1049" s="3" t="s">
        <v>3137</v>
      </c>
      <c r="F1049" s="3"/>
      <c r="G1049" s="3"/>
      <c r="H1049" s="3"/>
      <c r="I1049" s="3"/>
      <c r="J1049" s="3"/>
      <c r="K1049" s="3"/>
      <c r="L1049" s="3" t="s">
        <v>50</v>
      </c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14">
        <f>IF(LEFT(M1049,4)=LEFT(L1049,4),L1049,0)</f>
        <v>0</v>
      </c>
    </row>
    <row r="1050" spans="1:26" ht="15.75" customHeight="1" x14ac:dyDescent="0.2">
      <c r="A1050">
        <v>1046</v>
      </c>
      <c r="B1050" s="4" t="s">
        <v>3325</v>
      </c>
      <c r="C1050" s="3" t="s">
        <v>3253</v>
      </c>
      <c r="D1050" s="3" t="s">
        <v>3326</v>
      </c>
      <c r="E1050" s="3" t="s">
        <v>3327</v>
      </c>
      <c r="F1050" s="3"/>
      <c r="G1050" s="3"/>
      <c r="H1050" s="3"/>
      <c r="I1050" s="3"/>
      <c r="J1050" s="3"/>
      <c r="K1050" s="3" t="s">
        <v>138</v>
      </c>
      <c r="L1050" s="24" t="s">
        <v>50</v>
      </c>
      <c r="M1050" s="25" t="s">
        <v>253</v>
      </c>
      <c r="N1050" s="3" t="s">
        <v>140</v>
      </c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14" t="str">
        <f>IF(LEFT(M1050,4)=LEFT(L1050,4),L1050,0)</f>
        <v>Lasius</v>
      </c>
    </row>
    <row r="1051" spans="1:26" ht="15.75" customHeight="1" x14ac:dyDescent="0.2">
      <c r="A1051">
        <v>1021</v>
      </c>
      <c r="B1051" s="3" t="s">
        <v>3265</v>
      </c>
      <c r="C1051" s="3" t="s">
        <v>3253</v>
      </c>
      <c r="D1051" s="3" t="s">
        <v>3257</v>
      </c>
      <c r="E1051" s="3" t="s">
        <v>3266</v>
      </c>
      <c r="F1051" s="3"/>
      <c r="G1051" s="3"/>
      <c r="H1051" s="3"/>
      <c r="I1051" s="3"/>
      <c r="J1051" s="3"/>
      <c r="K1051" s="3" t="s">
        <v>49</v>
      </c>
      <c r="L1051" s="3" t="s">
        <v>50</v>
      </c>
      <c r="M1051" s="24" t="s">
        <v>51</v>
      </c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14" t="str">
        <f>IF(LEFT(M1051,4)=LEFT(L1051,4),L1051,0)</f>
        <v>Lasius</v>
      </c>
    </row>
    <row r="1052" spans="1:26" ht="15.75" customHeight="1" x14ac:dyDescent="0.2">
      <c r="A1052">
        <v>538</v>
      </c>
      <c r="B1052" s="3" t="s">
        <v>1541</v>
      </c>
      <c r="C1052" s="3" t="s">
        <v>1500</v>
      </c>
      <c r="D1052" s="3" t="s">
        <v>1537</v>
      </c>
      <c r="E1052" s="3" t="s">
        <v>1542</v>
      </c>
      <c r="F1052" s="25">
        <v>9</v>
      </c>
      <c r="G1052" s="25"/>
      <c r="H1052" s="25"/>
      <c r="I1052" s="3"/>
      <c r="J1052" s="3"/>
      <c r="K1052" s="3" t="s">
        <v>49</v>
      </c>
      <c r="L1052" s="3" t="s">
        <v>41</v>
      </c>
      <c r="M1052" s="48" t="s">
        <v>403</v>
      </c>
      <c r="N1052" s="25">
        <v>2019</v>
      </c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14">
        <f>IF(LEFT(Q1052,4)=LEFT(L1052,4),L1052,0)</f>
        <v>0</v>
      </c>
    </row>
    <row r="1053" spans="1:26" ht="15.75" customHeight="1" x14ac:dyDescent="0.2">
      <c r="A1053">
        <v>234</v>
      </c>
      <c r="B1053" s="3" t="s">
        <v>800</v>
      </c>
      <c r="C1053" s="3" t="s">
        <v>773</v>
      </c>
      <c r="D1053" s="3" t="s">
        <v>798</v>
      </c>
      <c r="E1053" s="3" t="s">
        <v>801</v>
      </c>
      <c r="F1053" s="3" t="s">
        <v>802</v>
      </c>
      <c r="G1053" s="24"/>
      <c r="H1053" s="3"/>
      <c r="I1053" s="3"/>
      <c r="J1053" s="3"/>
      <c r="K1053" s="24" t="s">
        <v>129</v>
      </c>
      <c r="L1053" s="24" t="s">
        <v>57</v>
      </c>
      <c r="M1053" s="41" t="s">
        <v>133</v>
      </c>
      <c r="N1053" s="3" t="s">
        <v>295</v>
      </c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14" t="str">
        <f t="shared" ref="Z1053:Z1084" si="35">IF(LEFT(M1053,4)=LEFT(L1053,4),L1053,0)</f>
        <v>Myrmica</v>
      </c>
    </row>
    <row r="1054" spans="1:26" ht="15.75" customHeight="1" x14ac:dyDescent="0.2">
      <c r="A1054">
        <v>444</v>
      </c>
      <c r="B1054" s="4" t="s">
        <v>1310</v>
      </c>
      <c r="C1054" s="3" t="s">
        <v>1251</v>
      </c>
      <c r="D1054" s="3" t="s">
        <v>1311</v>
      </c>
      <c r="E1054" s="3" t="s">
        <v>1312</v>
      </c>
      <c r="F1054" s="3"/>
      <c r="G1054" s="3"/>
      <c r="H1054" s="3"/>
      <c r="I1054" s="3"/>
      <c r="J1054" s="3"/>
      <c r="K1054" s="3"/>
      <c r="L1054" s="24" t="s">
        <v>60</v>
      </c>
      <c r="M1054" s="24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14">
        <f t="shared" si="35"/>
        <v>0</v>
      </c>
    </row>
    <row r="1055" spans="1:26" ht="15.75" customHeight="1" x14ac:dyDescent="0.2">
      <c r="A1055">
        <v>1381</v>
      </c>
      <c r="B1055" s="4" t="s">
        <v>4088</v>
      </c>
      <c r="C1055" s="3" t="s">
        <v>4007</v>
      </c>
      <c r="D1055" s="3" t="s">
        <v>4084</v>
      </c>
      <c r="E1055" s="3" t="s">
        <v>4089</v>
      </c>
      <c r="F1055" s="3"/>
      <c r="G1055" s="3"/>
      <c r="H1055" s="3"/>
      <c r="I1055" s="3"/>
      <c r="J1055" s="3"/>
      <c r="K1055" s="3" t="s">
        <v>895</v>
      </c>
      <c r="L1055" s="43" t="s">
        <v>61</v>
      </c>
      <c r="M1055" s="24" t="s">
        <v>216</v>
      </c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14">
        <f t="shared" si="35"/>
        <v>0</v>
      </c>
    </row>
    <row r="1056" spans="1:26" ht="15.75" customHeight="1" x14ac:dyDescent="0.2">
      <c r="A1056">
        <v>85</v>
      </c>
      <c r="B1056" s="3" t="s">
        <v>436</v>
      </c>
      <c r="C1056" s="3" t="s">
        <v>195</v>
      </c>
      <c r="D1056" s="3" t="s">
        <v>373</v>
      </c>
      <c r="E1056" s="3" t="s">
        <v>437</v>
      </c>
      <c r="F1056" s="3"/>
      <c r="G1056" s="3"/>
      <c r="H1056" s="3"/>
      <c r="I1056" s="3"/>
      <c r="J1056" s="3"/>
      <c r="K1056" s="3"/>
      <c r="L1056" s="24" t="s">
        <v>60</v>
      </c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14">
        <f t="shared" si="35"/>
        <v>0</v>
      </c>
    </row>
    <row r="1057" spans="1:26" ht="15.75" customHeight="1" x14ac:dyDescent="0.2">
      <c r="A1057">
        <v>98</v>
      </c>
      <c r="B1057" s="24" t="s">
        <v>463</v>
      </c>
      <c r="C1057" s="3" t="s">
        <v>195</v>
      </c>
      <c r="D1057" s="3" t="s">
        <v>464</v>
      </c>
      <c r="E1057" s="3" t="s">
        <v>465</v>
      </c>
      <c r="F1057" s="3"/>
      <c r="G1057" s="3"/>
      <c r="H1057" s="3"/>
      <c r="I1057" s="3"/>
      <c r="J1057" s="3"/>
      <c r="K1057" s="3"/>
      <c r="L1057" s="3" t="s">
        <v>60</v>
      </c>
      <c r="M1057" s="24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14">
        <f t="shared" si="35"/>
        <v>0</v>
      </c>
    </row>
    <row r="1058" spans="1:26" ht="15.75" customHeight="1" x14ac:dyDescent="0.2">
      <c r="A1058">
        <v>1424</v>
      </c>
      <c r="B1058" s="24" t="s">
        <v>4193</v>
      </c>
      <c r="C1058" s="3" t="s">
        <v>4159</v>
      </c>
      <c r="D1058" s="3" t="s">
        <v>4189</v>
      </c>
      <c r="E1058" s="3" t="s">
        <v>4194</v>
      </c>
      <c r="F1058" s="3"/>
      <c r="G1058" s="30" t="s">
        <v>678</v>
      </c>
      <c r="H1058" s="3"/>
      <c r="I1058" s="3"/>
      <c r="J1058" s="3"/>
      <c r="K1058" s="30" t="s">
        <v>129</v>
      </c>
      <c r="L1058" s="3" t="s">
        <v>57</v>
      </c>
      <c r="M1058" s="47" t="s">
        <v>82</v>
      </c>
      <c r="N1058" s="3">
        <v>2019</v>
      </c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14" t="str">
        <f t="shared" si="35"/>
        <v>Myrmica</v>
      </c>
    </row>
    <row r="1059" spans="1:26" ht="15.75" customHeight="1" x14ac:dyDescent="0.2">
      <c r="A1059">
        <v>1394</v>
      </c>
      <c r="B1059" s="4" t="s">
        <v>4114</v>
      </c>
      <c r="C1059" s="3" t="s">
        <v>4007</v>
      </c>
      <c r="D1059" s="3" t="s">
        <v>4110</v>
      </c>
      <c r="E1059" s="3" t="s">
        <v>4115</v>
      </c>
      <c r="F1059" s="3"/>
      <c r="G1059" s="3"/>
      <c r="H1059" s="3"/>
      <c r="I1059" s="3"/>
      <c r="J1059" s="3"/>
      <c r="K1059" s="3" t="s">
        <v>138</v>
      </c>
      <c r="L1059" s="43" t="s">
        <v>61</v>
      </c>
      <c r="M1059" s="25" t="s">
        <v>139</v>
      </c>
      <c r="N1059" s="3">
        <v>2019</v>
      </c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14" t="str">
        <f t="shared" si="35"/>
        <v>Formica</v>
      </c>
    </row>
    <row r="1060" spans="1:26" ht="15.75" customHeight="1" x14ac:dyDescent="0.2">
      <c r="A1060">
        <v>679</v>
      </c>
      <c r="B1060" s="24" t="s">
        <v>2135</v>
      </c>
      <c r="C1060" s="3" t="s">
        <v>2003</v>
      </c>
      <c r="D1060" s="3" t="s">
        <v>2136</v>
      </c>
      <c r="E1060" s="3" t="s">
        <v>2137</v>
      </c>
      <c r="F1060" s="3"/>
      <c r="G1060" s="3"/>
      <c r="H1060" s="3"/>
      <c r="I1060" s="3"/>
      <c r="J1060" s="3"/>
      <c r="K1060" s="3" t="s">
        <v>138</v>
      </c>
      <c r="L1060" s="3" t="s">
        <v>50</v>
      </c>
      <c r="M1060" s="25" t="s">
        <v>274</v>
      </c>
      <c r="N1060" s="3">
        <v>2019</v>
      </c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14" t="str">
        <f t="shared" si="35"/>
        <v>Lasius</v>
      </c>
    </row>
    <row r="1061" spans="1:26" ht="15.75" customHeight="1" x14ac:dyDescent="0.2">
      <c r="A1061">
        <v>1382</v>
      </c>
      <c r="B1061" s="24" t="s">
        <v>4090</v>
      </c>
      <c r="C1061" s="3" t="s">
        <v>4007</v>
      </c>
      <c r="D1061" s="3" t="s">
        <v>4084</v>
      </c>
      <c r="E1061" s="3" t="s">
        <v>4091</v>
      </c>
      <c r="F1061" s="3"/>
      <c r="G1061" s="3"/>
      <c r="H1061" s="3"/>
      <c r="I1061" s="3"/>
      <c r="J1061" s="3"/>
      <c r="K1061" s="3" t="s">
        <v>138</v>
      </c>
      <c r="L1061" s="43" t="s">
        <v>61</v>
      </c>
      <c r="M1061" s="24" t="s">
        <v>163</v>
      </c>
      <c r="N1061" s="3">
        <v>2019</v>
      </c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14" t="str">
        <f t="shared" si="35"/>
        <v>Formica</v>
      </c>
    </row>
    <row r="1062" spans="1:26" ht="15.75" customHeight="1" x14ac:dyDescent="0.2">
      <c r="A1062">
        <v>750</v>
      </c>
      <c r="B1062" s="24" t="s">
        <v>2604</v>
      </c>
      <c r="C1062" s="3" t="s">
        <v>2161</v>
      </c>
      <c r="D1062" s="3" t="s">
        <v>2605</v>
      </c>
      <c r="E1062" s="3" t="s">
        <v>2606</v>
      </c>
      <c r="F1062" s="23" t="s">
        <v>48</v>
      </c>
      <c r="G1062" s="24"/>
      <c r="H1062" s="24"/>
      <c r="I1062" s="24"/>
      <c r="J1062" s="24"/>
      <c r="K1062" s="23" t="s">
        <v>129</v>
      </c>
      <c r="L1062" s="3" t="s">
        <v>57</v>
      </c>
      <c r="M1062" s="41" t="s">
        <v>117</v>
      </c>
      <c r="N1062" s="23" t="s">
        <v>295</v>
      </c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14" t="str">
        <f t="shared" si="35"/>
        <v>Myrmica</v>
      </c>
    </row>
    <row r="1063" spans="1:26" ht="15.75" customHeight="1" x14ac:dyDescent="0.2">
      <c r="A1063">
        <v>629</v>
      </c>
      <c r="B1063" s="4" t="s">
        <v>1742</v>
      </c>
      <c r="C1063" s="3" t="s">
        <v>1694</v>
      </c>
      <c r="D1063" s="3" t="s">
        <v>1740</v>
      </c>
      <c r="E1063" s="3" t="s">
        <v>1743</v>
      </c>
      <c r="F1063" s="3"/>
      <c r="G1063" s="3"/>
      <c r="H1063" s="3"/>
      <c r="I1063" s="3"/>
      <c r="J1063" s="3"/>
      <c r="K1063" s="3" t="s">
        <v>49</v>
      </c>
      <c r="L1063" s="3" t="s">
        <v>50</v>
      </c>
      <c r="M1063" s="3" t="s">
        <v>51</v>
      </c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14" t="str">
        <f t="shared" si="35"/>
        <v>Lasius</v>
      </c>
    </row>
    <row r="1064" spans="1:26" ht="15.75" customHeight="1" x14ac:dyDescent="0.2">
      <c r="A1064">
        <v>672</v>
      </c>
      <c r="B1064" s="3" t="s">
        <v>2090</v>
      </c>
      <c r="C1064" s="3" t="s">
        <v>2003</v>
      </c>
      <c r="D1064" s="3" t="s">
        <v>2091</v>
      </c>
      <c r="E1064" s="3" t="s">
        <v>2093</v>
      </c>
      <c r="F1064" s="3"/>
      <c r="G1064" s="3"/>
      <c r="H1064" s="3"/>
      <c r="I1064" s="3"/>
      <c r="J1064" s="3"/>
      <c r="K1064" s="3"/>
      <c r="L1064" s="3" t="s">
        <v>50</v>
      </c>
      <c r="M1064" s="24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14">
        <f t="shared" si="35"/>
        <v>0</v>
      </c>
    </row>
    <row r="1065" spans="1:26" ht="15.75" customHeight="1" x14ac:dyDescent="0.2">
      <c r="A1065">
        <v>667</v>
      </c>
      <c r="B1065" s="4" t="s">
        <v>2057</v>
      </c>
      <c r="C1065" s="3" t="s">
        <v>2003</v>
      </c>
      <c r="D1065" s="3" t="s">
        <v>2046</v>
      </c>
      <c r="E1065" s="3" t="s">
        <v>2059</v>
      </c>
      <c r="F1065" s="3"/>
      <c r="G1065" s="3"/>
      <c r="H1065" s="3"/>
      <c r="I1065" s="3"/>
      <c r="J1065" s="3"/>
      <c r="K1065" s="3"/>
      <c r="L1065" s="3" t="s">
        <v>50</v>
      </c>
      <c r="M1065" s="24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14">
        <f t="shared" si="35"/>
        <v>0</v>
      </c>
    </row>
    <row r="1066" spans="1:26" ht="15.75" customHeight="1" x14ac:dyDescent="0.2">
      <c r="A1066">
        <v>676</v>
      </c>
      <c r="B1066" s="4" t="s">
        <v>2115</v>
      </c>
      <c r="C1066" s="3" t="s">
        <v>2003</v>
      </c>
      <c r="D1066" s="3" t="s">
        <v>2116</v>
      </c>
      <c r="E1066" s="3" t="s">
        <v>2117</v>
      </c>
      <c r="F1066" s="3"/>
      <c r="G1066" s="3"/>
      <c r="H1066" s="3"/>
      <c r="I1066" s="3"/>
      <c r="J1066" s="3"/>
      <c r="K1066" s="3"/>
      <c r="L1066" s="24" t="s">
        <v>50</v>
      </c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14">
        <f t="shared" si="35"/>
        <v>0</v>
      </c>
    </row>
    <row r="1067" spans="1:26" ht="15.75" customHeight="1" x14ac:dyDescent="0.2">
      <c r="A1067">
        <v>677</v>
      </c>
      <c r="B1067" s="4" t="s">
        <v>2121</v>
      </c>
      <c r="C1067" s="3" t="s">
        <v>2003</v>
      </c>
      <c r="D1067" s="3" t="s">
        <v>2122</v>
      </c>
      <c r="E1067" s="3" t="s">
        <v>2123</v>
      </c>
      <c r="F1067" s="24"/>
      <c r="G1067" s="24"/>
      <c r="H1067" s="24"/>
      <c r="I1067" s="3"/>
      <c r="J1067" s="3"/>
      <c r="K1067" s="3"/>
      <c r="L1067" s="3" t="s">
        <v>50</v>
      </c>
      <c r="M1067" s="24"/>
      <c r="N1067" s="24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14">
        <f t="shared" si="35"/>
        <v>0</v>
      </c>
    </row>
    <row r="1068" spans="1:26" ht="15.75" customHeight="1" x14ac:dyDescent="0.2">
      <c r="A1068">
        <v>670</v>
      </c>
      <c r="B1068" s="4" t="s">
        <v>2078</v>
      </c>
      <c r="C1068" s="3" t="s">
        <v>2003</v>
      </c>
      <c r="D1068" s="3" t="s">
        <v>2079</v>
      </c>
      <c r="E1068" s="3" t="s">
        <v>2080</v>
      </c>
      <c r="F1068" s="3"/>
      <c r="G1068" s="3"/>
      <c r="H1068" s="3"/>
      <c r="I1068" s="3"/>
      <c r="J1068" s="3"/>
      <c r="K1068" s="3"/>
      <c r="L1068" s="24" t="s">
        <v>50</v>
      </c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14">
        <f t="shared" si="35"/>
        <v>0</v>
      </c>
    </row>
    <row r="1069" spans="1:26" ht="15.75" customHeight="1" x14ac:dyDescent="0.2">
      <c r="A1069">
        <v>1220</v>
      </c>
      <c r="B1069" s="3"/>
      <c r="C1069" s="3" t="s">
        <v>3641</v>
      </c>
      <c r="D1069" s="3" t="s">
        <v>3683</v>
      </c>
      <c r="E1069" s="3" t="s">
        <v>3685</v>
      </c>
      <c r="F1069" s="23"/>
      <c r="G1069" s="24"/>
      <c r="H1069" s="24"/>
      <c r="I1069" s="24"/>
      <c r="J1069" s="24"/>
      <c r="K1069" s="23"/>
      <c r="L1069" s="3" t="s">
        <v>73</v>
      </c>
      <c r="M1069" s="24"/>
      <c r="N1069" s="2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14">
        <f t="shared" si="35"/>
        <v>0</v>
      </c>
    </row>
    <row r="1070" spans="1:26" ht="15.75" customHeight="1" x14ac:dyDescent="0.2">
      <c r="A1070">
        <v>1121</v>
      </c>
      <c r="B1070" s="3" t="s">
        <v>3477</v>
      </c>
      <c r="C1070" s="3" t="s">
        <v>3469</v>
      </c>
      <c r="D1070" s="3" t="s">
        <v>3475</v>
      </c>
      <c r="E1070" s="3" t="s">
        <v>3478</v>
      </c>
      <c r="F1070" s="3"/>
      <c r="G1070" s="3"/>
      <c r="H1070" s="3"/>
      <c r="I1070" s="3"/>
      <c r="J1070" s="3"/>
      <c r="K1070" s="3"/>
      <c r="L1070" s="3" t="s">
        <v>57</v>
      </c>
      <c r="M1070" s="41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14">
        <f t="shared" si="35"/>
        <v>0</v>
      </c>
    </row>
    <row r="1071" spans="1:26" ht="15.75" customHeight="1" x14ac:dyDescent="0.2">
      <c r="A1071">
        <v>1247</v>
      </c>
      <c r="B1071" s="24" t="s">
        <v>3754</v>
      </c>
      <c r="C1071" s="3" t="s">
        <v>3747</v>
      </c>
      <c r="D1071" s="3" t="s">
        <v>3748</v>
      </c>
      <c r="E1071" s="3" t="s">
        <v>3755</v>
      </c>
      <c r="F1071" s="3"/>
      <c r="G1071" s="3"/>
      <c r="H1071" s="3"/>
      <c r="I1071" s="3"/>
      <c r="J1071" s="3"/>
      <c r="K1071" s="3"/>
      <c r="L1071" s="43" t="s">
        <v>61</v>
      </c>
      <c r="M1071" s="24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14">
        <f t="shared" si="35"/>
        <v>0</v>
      </c>
    </row>
    <row r="1072" spans="1:26" ht="15.75" customHeight="1" x14ac:dyDescent="0.2">
      <c r="A1072">
        <v>1095</v>
      </c>
      <c r="B1072" s="24"/>
      <c r="C1072" s="3" t="s">
        <v>3418</v>
      </c>
      <c r="D1072" s="3" t="s">
        <v>3435</v>
      </c>
      <c r="E1072" s="3" t="s">
        <v>3438</v>
      </c>
      <c r="F1072" s="3"/>
      <c r="G1072" s="3"/>
      <c r="H1072" s="3"/>
      <c r="I1072" s="3"/>
      <c r="J1072" s="3"/>
      <c r="K1072" s="3"/>
      <c r="L1072" s="24" t="s">
        <v>50</v>
      </c>
      <c r="M1072" s="24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14">
        <f t="shared" si="35"/>
        <v>0</v>
      </c>
    </row>
    <row r="1073" spans="1:26" ht="15.75" customHeight="1" x14ac:dyDescent="0.2">
      <c r="A1073">
        <v>693</v>
      </c>
      <c r="B1073" s="24" t="s">
        <v>2225</v>
      </c>
      <c r="C1073" s="3" t="s">
        <v>2161</v>
      </c>
      <c r="D1073" s="3" t="s">
        <v>2162</v>
      </c>
      <c r="E1073" s="3" t="s">
        <v>2226</v>
      </c>
      <c r="F1073" s="3"/>
      <c r="G1073" s="3"/>
      <c r="H1073" s="3"/>
      <c r="I1073" s="3"/>
      <c r="J1073" s="3"/>
      <c r="K1073" s="3"/>
      <c r="L1073" s="43" t="s">
        <v>61</v>
      </c>
      <c r="M1073" s="24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14">
        <f t="shared" si="35"/>
        <v>0</v>
      </c>
    </row>
    <row r="1074" spans="1:26" ht="15.75" customHeight="1" x14ac:dyDescent="0.2">
      <c r="A1074">
        <v>99</v>
      </c>
      <c r="B1074" s="3" t="s">
        <v>466</v>
      </c>
      <c r="C1074" s="3" t="s">
        <v>195</v>
      </c>
      <c r="D1074" s="3" t="s">
        <v>464</v>
      </c>
      <c r="E1074" s="3" t="s">
        <v>467</v>
      </c>
      <c r="F1074" s="3"/>
      <c r="G1074" s="3"/>
      <c r="H1074" s="3"/>
      <c r="I1074" s="3"/>
      <c r="J1074" s="3"/>
      <c r="K1074" s="3"/>
      <c r="L1074" s="24" t="s">
        <v>60</v>
      </c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14">
        <f t="shared" si="35"/>
        <v>0</v>
      </c>
    </row>
    <row r="1075" spans="1:26" ht="15.75" customHeight="1" x14ac:dyDescent="0.2">
      <c r="A1075">
        <v>972</v>
      </c>
      <c r="B1075" s="24" t="s">
        <v>3143</v>
      </c>
      <c r="C1075" s="3" t="s">
        <v>3130</v>
      </c>
      <c r="D1075" s="3" t="s">
        <v>3144</v>
      </c>
      <c r="E1075" s="3" t="s">
        <v>3145</v>
      </c>
      <c r="F1075" s="24"/>
      <c r="G1075" s="24"/>
      <c r="H1075" s="24"/>
      <c r="I1075" s="24"/>
      <c r="J1075" s="24"/>
      <c r="K1075" s="24" t="s">
        <v>138</v>
      </c>
      <c r="L1075" s="3" t="s">
        <v>50</v>
      </c>
      <c r="M1075" s="25" t="s">
        <v>274</v>
      </c>
      <c r="N1075" s="3">
        <v>2019</v>
      </c>
      <c r="O1075" s="3"/>
      <c r="P1075" s="24"/>
      <c r="Q1075" s="3"/>
      <c r="R1075" s="3"/>
      <c r="S1075" s="3"/>
      <c r="T1075" s="3"/>
      <c r="U1075" s="3"/>
      <c r="V1075" s="3"/>
      <c r="W1075" s="3"/>
      <c r="X1075" s="3"/>
      <c r="Y1075" s="3"/>
      <c r="Z1075" s="14" t="str">
        <f t="shared" si="35"/>
        <v>Lasius</v>
      </c>
    </row>
    <row r="1076" spans="1:26" ht="15.75" customHeight="1" x14ac:dyDescent="0.2">
      <c r="A1076">
        <v>820</v>
      </c>
      <c r="B1076" s="4" t="s">
        <v>2764</v>
      </c>
      <c r="C1076" s="3" t="s">
        <v>2759</v>
      </c>
      <c r="D1076" s="3" t="s">
        <v>2760</v>
      </c>
      <c r="E1076" s="3" t="s">
        <v>2765</v>
      </c>
      <c r="F1076" s="3"/>
      <c r="G1076" s="3"/>
      <c r="H1076" s="3"/>
      <c r="I1076" s="3"/>
      <c r="J1076" s="3"/>
      <c r="K1076" s="3"/>
      <c r="L1076" s="24" t="s">
        <v>50</v>
      </c>
      <c r="M1076" s="24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14">
        <f t="shared" si="35"/>
        <v>0</v>
      </c>
    </row>
    <row r="1077" spans="1:26" ht="15.75" customHeight="1" x14ac:dyDescent="0.2">
      <c r="A1077">
        <v>637</v>
      </c>
      <c r="B1077" s="4" t="s">
        <v>1803</v>
      </c>
      <c r="C1077" s="3" t="s">
        <v>1694</v>
      </c>
      <c r="D1077" s="3" t="s">
        <v>1789</v>
      </c>
      <c r="E1077" s="3" t="s">
        <v>1806</v>
      </c>
      <c r="F1077" s="24"/>
      <c r="G1077" s="24"/>
      <c r="H1077" s="24"/>
      <c r="I1077" s="24"/>
      <c r="J1077" s="24"/>
      <c r="K1077" s="24" t="s">
        <v>49</v>
      </c>
      <c r="L1077" s="3" t="s">
        <v>50</v>
      </c>
      <c r="M1077" s="24" t="s">
        <v>51</v>
      </c>
      <c r="N1077" s="3"/>
      <c r="O1077" s="3"/>
      <c r="P1077" s="24"/>
      <c r="Q1077" s="3"/>
      <c r="R1077" s="3"/>
      <c r="S1077" s="3"/>
      <c r="T1077" s="3"/>
      <c r="U1077" s="3"/>
      <c r="V1077" s="3"/>
      <c r="W1077" s="3"/>
      <c r="X1077" s="3"/>
      <c r="Y1077" s="3"/>
      <c r="Z1077" s="14" t="str">
        <f t="shared" si="35"/>
        <v>Lasius</v>
      </c>
    </row>
    <row r="1078" spans="1:26" ht="15.75" customHeight="1" x14ac:dyDescent="0.2">
      <c r="A1078">
        <v>716</v>
      </c>
      <c r="B1078" s="3" t="s">
        <v>2396</v>
      </c>
      <c r="C1078" s="3" t="s">
        <v>2161</v>
      </c>
      <c r="D1078" s="3" t="s">
        <v>2330</v>
      </c>
      <c r="E1078" s="3" t="s">
        <v>2399</v>
      </c>
      <c r="F1078" s="3"/>
      <c r="G1078" s="3"/>
      <c r="H1078" s="3"/>
      <c r="I1078" s="3"/>
      <c r="J1078" s="3"/>
      <c r="K1078" s="3"/>
      <c r="L1078" s="3" t="s">
        <v>57</v>
      </c>
      <c r="M1078" s="41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14">
        <f t="shared" si="35"/>
        <v>0</v>
      </c>
    </row>
    <row r="1079" spans="1:26" ht="15.75" customHeight="1" x14ac:dyDescent="0.2">
      <c r="A1079">
        <v>1253</v>
      </c>
      <c r="B1079" s="24" t="s">
        <v>3769</v>
      </c>
      <c r="C1079" s="3" t="s">
        <v>3747</v>
      </c>
      <c r="D1079" s="3" t="s">
        <v>3767</v>
      </c>
      <c r="E1079" s="3" t="s">
        <v>3770</v>
      </c>
      <c r="F1079" s="3"/>
      <c r="G1079" s="3"/>
      <c r="H1079" s="3"/>
      <c r="I1079" s="3"/>
      <c r="J1079" s="3"/>
      <c r="K1079" s="3"/>
      <c r="L1079" s="43" t="s">
        <v>61</v>
      </c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14">
        <f t="shared" si="35"/>
        <v>0</v>
      </c>
    </row>
    <row r="1080" spans="1:26" ht="15.75" customHeight="1" x14ac:dyDescent="0.2">
      <c r="A1080">
        <v>154</v>
      </c>
      <c r="B1080" s="24" t="s">
        <v>611</v>
      </c>
      <c r="C1080" s="3" t="s">
        <v>491</v>
      </c>
      <c r="D1080" s="3" t="s">
        <v>608</v>
      </c>
      <c r="E1080" s="3" t="s">
        <v>612</v>
      </c>
      <c r="F1080" s="3"/>
      <c r="G1080" s="3"/>
      <c r="H1080" s="3"/>
      <c r="I1080" s="3"/>
      <c r="J1080" s="3"/>
      <c r="K1080" s="3" t="s">
        <v>138</v>
      </c>
      <c r="L1080" s="24" t="s">
        <v>501</v>
      </c>
      <c r="M1080" s="13" t="s">
        <v>502</v>
      </c>
      <c r="N1080" s="3" t="s">
        <v>140</v>
      </c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14" t="str">
        <f t="shared" si="35"/>
        <v>Solenopsis</v>
      </c>
    </row>
    <row r="1081" spans="1:26" ht="15.75" customHeight="1" x14ac:dyDescent="0.2">
      <c r="A1081">
        <v>850</v>
      </c>
      <c r="B1081" s="4" t="s">
        <v>2835</v>
      </c>
      <c r="C1081" s="3" t="s">
        <v>2759</v>
      </c>
      <c r="D1081" s="3" t="s">
        <v>2831</v>
      </c>
      <c r="E1081" s="3" t="s">
        <v>2836</v>
      </c>
      <c r="F1081" s="24"/>
      <c r="G1081" s="24"/>
      <c r="H1081" s="24"/>
      <c r="I1081" s="24"/>
      <c r="J1081" s="24"/>
      <c r="K1081" s="24"/>
      <c r="L1081" s="3" t="s">
        <v>50</v>
      </c>
      <c r="M1081" s="24"/>
      <c r="N1081" s="24"/>
      <c r="O1081" s="3"/>
      <c r="P1081" s="24"/>
      <c r="Q1081" s="3"/>
      <c r="R1081" s="3"/>
      <c r="S1081" s="3"/>
      <c r="T1081" s="3"/>
      <c r="U1081" s="3"/>
      <c r="V1081" s="3"/>
      <c r="W1081" s="3"/>
      <c r="X1081" s="3"/>
      <c r="Y1081" s="3"/>
      <c r="Z1081" s="14">
        <f t="shared" si="35"/>
        <v>0</v>
      </c>
    </row>
    <row r="1082" spans="1:26" ht="15.75" customHeight="1" x14ac:dyDescent="0.2">
      <c r="A1082">
        <v>1153</v>
      </c>
      <c r="B1082" s="3" t="s">
        <v>3550</v>
      </c>
      <c r="C1082" s="3" t="s">
        <v>3469</v>
      </c>
      <c r="D1082" s="3" t="s">
        <v>3546</v>
      </c>
      <c r="E1082" s="3" t="s">
        <v>3551</v>
      </c>
      <c r="F1082" s="3"/>
      <c r="G1082" s="3"/>
      <c r="H1082" s="3"/>
      <c r="I1082" s="3"/>
      <c r="J1082" s="3"/>
      <c r="K1082" s="3"/>
      <c r="L1082" s="3" t="s">
        <v>73</v>
      </c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14">
        <f t="shared" si="35"/>
        <v>0</v>
      </c>
    </row>
    <row r="1083" spans="1:26" ht="15.75" customHeight="1" x14ac:dyDescent="0.2">
      <c r="A1083">
        <v>570</v>
      </c>
      <c r="B1083" s="3" t="s">
        <v>1620</v>
      </c>
      <c r="C1083" s="3" t="s">
        <v>1555</v>
      </c>
      <c r="D1083" s="3" t="s">
        <v>1614</v>
      </c>
      <c r="E1083" s="3" t="s">
        <v>1621</v>
      </c>
      <c r="F1083" s="3"/>
      <c r="G1083" s="3"/>
      <c r="H1083" s="3"/>
      <c r="I1083" s="3"/>
      <c r="J1083" s="3"/>
      <c r="K1083" s="3"/>
      <c r="L1083" s="3" t="s">
        <v>96</v>
      </c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14">
        <f t="shared" si="35"/>
        <v>0</v>
      </c>
    </row>
    <row r="1084" spans="1:26" ht="15.75" customHeight="1" x14ac:dyDescent="0.2">
      <c r="A1084">
        <v>1440</v>
      </c>
      <c r="B1084" s="3" t="s">
        <v>4233</v>
      </c>
      <c r="C1084" s="3" t="s">
        <v>4222</v>
      </c>
      <c r="D1084" s="3" t="s">
        <v>4223</v>
      </c>
      <c r="E1084" s="3" t="s">
        <v>4234</v>
      </c>
      <c r="F1084" s="3"/>
      <c r="G1084" s="3"/>
      <c r="H1084" s="3"/>
      <c r="I1084" s="3"/>
      <c r="J1084" s="3"/>
      <c r="K1084" s="3" t="s">
        <v>49</v>
      </c>
      <c r="L1084" s="3" t="s">
        <v>50</v>
      </c>
      <c r="M1084" s="3" t="s">
        <v>51</v>
      </c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14" t="str">
        <f t="shared" si="35"/>
        <v>Lasius</v>
      </c>
    </row>
    <row r="1085" spans="1:26" ht="15.75" customHeight="1" x14ac:dyDescent="0.2">
      <c r="A1085">
        <v>877</v>
      </c>
      <c r="B1085" s="3" t="s">
        <v>2901</v>
      </c>
      <c r="C1085" s="3" t="s">
        <v>2892</v>
      </c>
      <c r="D1085" s="3" t="s">
        <v>2902</v>
      </c>
      <c r="E1085" s="3" t="s">
        <v>2903</v>
      </c>
      <c r="F1085" s="3"/>
      <c r="G1085" s="3"/>
      <c r="H1085" s="3"/>
      <c r="I1085" s="3"/>
      <c r="J1085" s="3"/>
      <c r="K1085" s="3" t="s">
        <v>138</v>
      </c>
      <c r="L1085" s="3" t="s">
        <v>501</v>
      </c>
      <c r="M1085" s="25" t="s">
        <v>502</v>
      </c>
      <c r="N1085" s="3" t="s">
        <v>140</v>
      </c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14" t="str">
        <f t="shared" ref="Z1085:Z1113" si="36">IF(LEFT(M1085,4)=LEFT(L1085,4),L1085,0)</f>
        <v>Solenopsis</v>
      </c>
    </row>
    <row r="1086" spans="1:26" ht="15.75" customHeight="1" x14ac:dyDescent="0.2">
      <c r="A1086">
        <v>839</v>
      </c>
      <c r="B1086" s="3" t="s">
        <v>2809</v>
      </c>
      <c r="C1086" s="3" t="s">
        <v>2759</v>
      </c>
      <c r="D1086" s="3" t="s">
        <v>2810</v>
      </c>
      <c r="E1086" s="3" t="s">
        <v>2811</v>
      </c>
      <c r="F1086" s="25">
        <v>5</v>
      </c>
      <c r="G1086" s="25"/>
      <c r="H1086" s="25"/>
      <c r="I1086" s="3"/>
      <c r="J1086" s="3"/>
      <c r="K1086" s="3" t="s">
        <v>49</v>
      </c>
      <c r="L1086" s="3" t="s">
        <v>41</v>
      </c>
      <c r="M1086" s="48" t="s">
        <v>403</v>
      </c>
      <c r="N1086" s="25">
        <v>2019</v>
      </c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14" t="str">
        <f t="shared" si="36"/>
        <v>Temnothorax</v>
      </c>
    </row>
    <row r="1087" spans="1:26" ht="15.75" customHeight="1" x14ac:dyDescent="0.2">
      <c r="A1087">
        <v>976</v>
      </c>
      <c r="B1087" s="3" t="s">
        <v>3156</v>
      </c>
      <c r="C1087" s="3" t="s">
        <v>3153</v>
      </c>
      <c r="D1087" s="3" t="s">
        <v>3154</v>
      </c>
      <c r="E1087" s="3" t="s">
        <v>3157</v>
      </c>
      <c r="F1087" s="3"/>
      <c r="G1087" s="3"/>
      <c r="H1087" s="3"/>
      <c r="I1087" s="3"/>
      <c r="J1087" s="3"/>
      <c r="K1087" s="3"/>
      <c r="L1087" s="3" t="s">
        <v>96</v>
      </c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14">
        <f t="shared" si="36"/>
        <v>0</v>
      </c>
    </row>
    <row r="1088" spans="1:26" ht="15.75" customHeight="1" x14ac:dyDescent="0.2">
      <c r="A1088">
        <v>245</v>
      </c>
      <c r="B1088" s="3" t="s">
        <v>831</v>
      </c>
      <c r="C1088" s="3" t="s">
        <v>773</v>
      </c>
      <c r="D1088" s="3" t="s">
        <v>832</v>
      </c>
      <c r="E1088" s="3" t="s">
        <v>833</v>
      </c>
      <c r="F1088" s="3"/>
      <c r="G1088" s="3"/>
      <c r="H1088" s="3"/>
      <c r="I1088" s="3"/>
      <c r="J1088" s="3"/>
      <c r="K1088" s="3" t="s">
        <v>138</v>
      </c>
      <c r="L1088" s="3" t="s">
        <v>57</v>
      </c>
      <c r="M1088" s="3" t="s">
        <v>94</v>
      </c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14" t="str">
        <f t="shared" si="36"/>
        <v>Myrmica</v>
      </c>
    </row>
    <row r="1089" spans="1:26" ht="15.75" customHeight="1" x14ac:dyDescent="0.2">
      <c r="A1089">
        <v>353</v>
      </c>
      <c r="B1089" s="3" t="s">
        <v>1092</v>
      </c>
      <c r="C1089" s="3" t="s">
        <v>1083</v>
      </c>
      <c r="D1089" s="3" t="s">
        <v>1084</v>
      </c>
      <c r="E1089" s="3" t="s">
        <v>1093</v>
      </c>
      <c r="F1089" s="3"/>
      <c r="G1089" s="3"/>
      <c r="H1089" s="3"/>
      <c r="I1089" s="3"/>
      <c r="J1089" s="3"/>
      <c r="K1089" s="3" t="s">
        <v>49</v>
      </c>
      <c r="L1089" s="3" t="s">
        <v>50</v>
      </c>
      <c r="M1089" s="3" t="s">
        <v>51</v>
      </c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14" t="str">
        <f t="shared" si="36"/>
        <v>Lasius</v>
      </c>
    </row>
    <row r="1090" spans="1:26" ht="15.75" customHeight="1" x14ac:dyDescent="0.2">
      <c r="A1090">
        <v>226</v>
      </c>
      <c r="B1090" s="3" t="s">
        <v>780</v>
      </c>
      <c r="C1090" s="3" t="s">
        <v>773</v>
      </c>
      <c r="D1090" s="3" t="s">
        <v>774</v>
      </c>
      <c r="E1090" s="3" t="s">
        <v>781</v>
      </c>
      <c r="F1090" s="3"/>
      <c r="G1090" s="3"/>
      <c r="H1090" s="3"/>
      <c r="I1090" s="3"/>
      <c r="J1090" s="3"/>
      <c r="K1090" s="3"/>
      <c r="L1090" s="3" t="s">
        <v>73</v>
      </c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14">
        <f t="shared" si="36"/>
        <v>0</v>
      </c>
    </row>
    <row r="1091" spans="1:26" ht="15.75" customHeight="1" x14ac:dyDescent="0.2">
      <c r="A1091">
        <v>900</v>
      </c>
      <c r="B1091" s="3" t="s">
        <v>2961</v>
      </c>
      <c r="C1091" s="3" t="s">
        <v>2945</v>
      </c>
      <c r="D1091" s="3" t="s">
        <v>2962</v>
      </c>
      <c r="E1091" s="3" t="s">
        <v>2963</v>
      </c>
      <c r="F1091" s="3"/>
      <c r="G1091" s="3"/>
      <c r="H1091" s="3"/>
      <c r="I1091" s="3"/>
      <c r="J1091" s="3"/>
      <c r="K1091" s="3" t="s">
        <v>138</v>
      </c>
      <c r="L1091" s="3" t="s">
        <v>57</v>
      </c>
      <c r="M1091" s="3" t="s">
        <v>99</v>
      </c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14" t="str">
        <f t="shared" si="36"/>
        <v>Myrmica</v>
      </c>
    </row>
    <row r="1092" spans="1:26" ht="15.75" customHeight="1" x14ac:dyDescent="0.2">
      <c r="A1092">
        <v>1115</v>
      </c>
      <c r="B1092" s="3"/>
      <c r="C1092" s="3" t="s">
        <v>3418</v>
      </c>
      <c r="D1092" s="3" t="s">
        <v>3462</v>
      </c>
      <c r="E1092" s="3" t="s">
        <v>3465</v>
      </c>
      <c r="F1092" s="3"/>
      <c r="G1092" s="3"/>
      <c r="H1092" s="3"/>
      <c r="I1092" s="3"/>
      <c r="J1092" s="3"/>
      <c r="K1092" s="3" t="s">
        <v>49</v>
      </c>
      <c r="L1092" s="3" t="s">
        <v>50</v>
      </c>
      <c r="M1092" s="3" t="s">
        <v>51</v>
      </c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14" t="str">
        <f t="shared" si="36"/>
        <v>Lasius</v>
      </c>
    </row>
    <row r="1093" spans="1:26" ht="15.75" customHeight="1" x14ac:dyDescent="0.2">
      <c r="A1093">
        <v>588</v>
      </c>
      <c r="B1093" s="3"/>
      <c r="C1093" s="3" t="s">
        <v>1659</v>
      </c>
      <c r="D1093" s="3" t="s">
        <v>1660</v>
      </c>
      <c r="E1093" s="3" t="s">
        <v>1662</v>
      </c>
      <c r="F1093" s="3"/>
      <c r="G1093" s="3"/>
      <c r="H1093" s="3"/>
      <c r="I1093" s="3"/>
      <c r="J1093" s="3"/>
      <c r="K1093" s="3"/>
      <c r="L1093" s="24" t="s">
        <v>50</v>
      </c>
      <c r="M1093" s="24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14">
        <f t="shared" si="36"/>
        <v>0</v>
      </c>
    </row>
    <row r="1094" spans="1:26" ht="15.75" customHeight="1" x14ac:dyDescent="0.2">
      <c r="A1094">
        <v>236</v>
      </c>
      <c r="B1094" s="3" t="s">
        <v>806</v>
      </c>
      <c r="C1094" s="3" t="s">
        <v>773</v>
      </c>
      <c r="D1094" s="3" t="s">
        <v>807</v>
      </c>
      <c r="E1094" s="3" t="s">
        <v>808</v>
      </c>
      <c r="F1094" s="3"/>
      <c r="G1094" s="3"/>
      <c r="H1094" s="3"/>
      <c r="I1094" s="3"/>
      <c r="J1094" s="3"/>
      <c r="K1094" s="3" t="s">
        <v>138</v>
      </c>
      <c r="L1094" s="3" t="s">
        <v>57</v>
      </c>
      <c r="M1094" s="24" t="s">
        <v>99</v>
      </c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14" t="str">
        <f t="shared" si="36"/>
        <v>Myrmica</v>
      </c>
    </row>
    <row r="1095" spans="1:26" ht="15.75" customHeight="1" x14ac:dyDescent="0.2">
      <c r="A1095">
        <v>86</v>
      </c>
      <c r="B1095" s="3" t="s">
        <v>438</v>
      </c>
      <c r="C1095" s="3" t="s">
        <v>195</v>
      </c>
      <c r="D1095" s="3" t="s">
        <v>373</v>
      </c>
      <c r="E1095" s="3" t="s">
        <v>439</v>
      </c>
      <c r="F1095" s="3"/>
      <c r="G1095" s="3"/>
      <c r="H1095" s="3"/>
      <c r="I1095" s="3"/>
      <c r="J1095" s="3"/>
      <c r="K1095" s="3"/>
      <c r="L1095" s="3" t="s">
        <v>60</v>
      </c>
      <c r="M1095" s="24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14">
        <f t="shared" si="36"/>
        <v>0</v>
      </c>
    </row>
    <row r="1096" spans="1:26" ht="15.75" customHeight="1" x14ac:dyDescent="0.2">
      <c r="A1096">
        <v>1215</v>
      </c>
      <c r="B1096" s="24"/>
      <c r="C1096" s="3" t="s">
        <v>3641</v>
      </c>
      <c r="D1096" s="3" t="s">
        <v>3672</v>
      </c>
      <c r="E1096" s="3" t="s">
        <v>3679</v>
      </c>
      <c r="F1096" s="3"/>
      <c r="G1096" s="3"/>
      <c r="H1096" s="3"/>
      <c r="I1096" s="3"/>
      <c r="J1096" s="3"/>
      <c r="K1096" s="3"/>
      <c r="L1096" s="24"/>
      <c r="M1096" s="24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14">
        <f t="shared" si="36"/>
        <v>0</v>
      </c>
    </row>
    <row r="1097" spans="1:26" ht="15.75" customHeight="1" x14ac:dyDescent="0.2">
      <c r="A1097">
        <v>67</v>
      </c>
      <c r="B1097" s="24" t="s">
        <v>367</v>
      </c>
      <c r="C1097" s="3" t="s">
        <v>195</v>
      </c>
      <c r="D1097" s="3" t="s">
        <v>368</v>
      </c>
      <c r="E1097" s="3" t="s">
        <v>369</v>
      </c>
      <c r="F1097" s="3"/>
      <c r="G1097" s="3"/>
      <c r="H1097" s="3"/>
      <c r="I1097" s="3"/>
      <c r="J1097" s="3"/>
      <c r="K1097" s="3"/>
      <c r="L1097" s="3" t="s">
        <v>96</v>
      </c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14">
        <f t="shared" si="36"/>
        <v>0</v>
      </c>
    </row>
    <row r="1098" spans="1:26" ht="15.75" customHeight="1" x14ac:dyDescent="0.2">
      <c r="A1098">
        <v>939</v>
      </c>
      <c r="B1098" s="3" t="s">
        <v>3053</v>
      </c>
      <c r="C1098" s="3" t="s">
        <v>3054</v>
      </c>
      <c r="D1098" s="3" t="s">
        <v>3055</v>
      </c>
      <c r="E1098" s="3" t="s">
        <v>3056</v>
      </c>
      <c r="F1098" s="3"/>
      <c r="G1098" s="3"/>
      <c r="H1098" s="3"/>
      <c r="I1098" s="3"/>
      <c r="J1098" s="3"/>
      <c r="K1098" s="3" t="s">
        <v>138</v>
      </c>
      <c r="L1098" s="43" t="s">
        <v>61</v>
      </c>
      <c r="M1098" s="25" t="s">
        <v>225</v>
      </c>
      <c r="N1098" s="3">
        <v>2019</v>
      </c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14" t="str">
        <f t="shared" si="36"/>
        <v>Formica</v>
      </c>
    </row>
    <row r="1099" spans="1:26" ht="15.75" customHeight="1" x14ac:dyDescent="0.2">
      <c r="A1099">
        <v>1054</v>
      </c>
      <c r="B1099" s="3" t="s">
        <v>3347</v>
      </c>
      <c r="C1099" s="3" t="s">
        <v>3341</v>
      </c>
      <c r="D1099" s="3" t="s">
        <v>3345</v>
      </c>
      <c r="E1099" s="3" t="s">
        <v>3348</v>
      </c>
      <c r="F1099" s="3"/>
      <c r="G1099" s="3"/>
      <c r="H1099" s="3"/>
      <c r="I1099" s="3"/>
      <c r="J1099" s="3"/>
      <c r="K1099" s="3" t="s">
        <v>138</v>
      </c>
      <c r="L1099" s="3" t="s">
        <v>501</v>
      </c>
      <c r="M1099" s="25" t="s">
        <v>502</v>
      </c>
      <c r="N1099" s="3" t="s">
        <v>140</v>
      </c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14" t="str">
        <f t="shared" si="36"/>
        <v>Solenopsis</v>
      </c>
    </row>
    <row r="1100" spans="1:26" ht="15.75" customHeight="1" x14ac:dyDescent="0.2">
      <c r="A1100">
        <v>1062</v>
      </c>
      <c r="B1100" s="3" t="s">
        <v>3366</v>
      </c>
      <c r="C1100" s="3" t="s">
        <v>3341</v>
      </c>
      <c r="D1100" s="3" t="s">
        <v>3364</v>
      </c>
      <c r="E1100" s="3" t="s">
        <v>3367</v>
      </c>
      <c r="F1100" s="23" t="s">
        <v>2728</v>
      </c>
      <c r="G1100" s="24"/>
      <c r="H1100" s="24"/>
      <c r="I1100" s="24"/>
      <c r="J1100" s="24"/>
      <c r="K1100" s="23" t="s">
        <v>129</v>
      </c>
      <c r="L1100" s="3" t="s">
        <v>57</v>
      </c>
      <c r="M1100" s="41" t="s">
        <v>127</v>
      </c>
      <c r="N1100" s="23" t="s">
        <v>295</v>
      </c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14" t="str">
        <f t="shared" si="36"/>
        <v>Myrmica</v>
      </c>
    </row>
    <row r="1101" spans="1:26" ht="15.75" customHeight="1" x14ac:dyDescent="0.2">
      <c r="A1101">
        <v>824</v>
      </c>
      <c r="B1101" s="4" t="s">
        <v>2773</v>
      </c>
      <c r="C1101" s="3" t="s">
        <v>2759</v>
      </c>
      <c r="D1101" s="3" t="s">
        <v>2767</v>
      </c>
      <c r="E1101" s="3" t="s">
        <v>2774</v>
      </c>
      <c r="F1101" s="3"/>
      <c r="G1101" s="3"/>
      <c r="H1101" s="3"/>
      <c r="I1101" s="3"/>
      <c r="J1101" s="3"/>
      <c r="K1101" s="3" t="s">
        <v>138</v>
      </c>
      <c r="L1101" s="43" t="s">
        <v>61</v>
      </c>
      <c r="M1101" s="25" t="s">
        <v>225</v>
      </c>
      <c r="N1101" s="3">
        <v>2019</v>
      </c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14" t="str">
        <f t="shared" si="36"/>
        <v>Formica</v>
      </c>
    </row>
    <row r="1102" spans="1:26" ht="15.75" customHeight="1" x14ac:dyDescent="0.2">
      <c r="A1102">
        <v>106</v>
      </c>
      <c r="B1102" s="4" t="s">
        <v>487</v>
      </c>
      <c r="C1102" s="3" t="s">
        <v>195</v>
      </c>
      <c r="D1102" s="3" t="s">
        <v>488</v>
      </c>
      <c r="E1102" s="3" t="s">
        <v>489</v>
      </c>
      <c r="F1102" s="3"/>
      <c r="G1102" s="3"/>
      <c r="H1102" s="3"/>
      <c r="I1102" s="3"/>
      <c r="J1102" s="3"/>
      <c r="K1102" s="3"/>
      <c r="L1102" s="3" t="s">
        <v>60</v>
      </c>
      <c r="M1102" s="24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14">
        <f t="shared" si="36"/>
        <v>0</v>
      </c>
    </row>
    <row r="1103" spans="1:26" ht="15.75" customHeight="1" x14ac:dyDescent="0.2">
      <c r="A1103">
        <v>354</v>
      </c>
      <c r="B1103" s="3" t="s">
        <v>1094</v>
      </c>
      <c r="C1103" s="3" t="s">
        <v>1083</v>
      </c>
      <c r="D1103" s="3" t="s">
        <v>1084</v>
      </c>
      <c r="E1103" s="3" t="s">
        <v>1095</v>
      </c>
      <c r="F1103" s="24"/>
      <c r="G1103" s="24"/>
      <c r="H1103" s="24"/>
      <c r="I1103" s="3"/>
      <c r="J1103" s="3"/>
      <c r="K1103" s="3" t="s">
        <v>49</v>
      </c>
      <c r="L1103" s="3" t="s">
        <v>50</v>
      </c>
      <c r="M1103" s="24" t="s">
        <v>51</v>
      </c>
      <c r="N1103" s="24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14" t="str">
        <f t="shared" si="36"/>
        <v>Lasius</v>
      </c>
    </row>
    <row r="1104" spans="1:26" ht="15.75" customHeight="1" x14ac:dyDescent="0.2">
      <c r="A1104">
        <v>1216</v>
      </c>
      <c r="B1104" s="3"/>
      <c r="C1104" s="3" t="s">
        <v>3641</v>
      </c>
      <c r="D1104" s="3" t="s">
        <v>3672</v>
      </c>
      <c r="E1104" s="3" t="s">
        <v>3680</v>
      </c>
      <c r="F1104" s="24"/>
      <c r="G1104" s="24"/>
      <c r="H1104" s="24"/>
      <c r="I1104" s="3"/>
      <c r="J1104" s="3"/>
      <c r="K1104" s="3"/>
      <c r="L1104" s="3"/>
      <c r="M1104" s="24"/>
      <c r="N1104" s="24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14">
        <f t="shared" si="36"/>
        <v>0</v>
      </c>
    </row>
    <row r="1105" spans="1:26" ht="15.75" customHeight="1" x14ac:dyDescent="0.2">
      <c r="A1105">
        <v>694</v>
      </c>
      <c r="B1105" s="24" t="s">
        <v>2229</v>
      </c>
      <c r="C1105" s="3" t="s">
        <v>2161</v>
      </c>
      <c r="D1105" s="3" t="s">
        <v>2162</v>
      </c>
      <c r="E1105" s="3" t="s">
        <v>2232</v>
      </c>
      <c r="F1105" s="24"/>
      <c r="G1105" s="24"/>
      <c r="H1105" s="24"/>
      <c r="I1105" s="3"/>
      <c r="J1105" s="3"/>
      <c r="K1105" s="3"/>
      <c r="L1105" s="3" t="s">
        <v>60</v>
      </c>
      <c r="M1105" s="24"/>
      <c r="N1105" s="24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14">
        <f t="shared" si="36"/>
        <v>0</v>
      </c>
    </row>
    <row r="1106" spans="1:26" ht="15.75" customHeight="1" x14ac:dyDescent="0.2">
      <c r="A1106">
        <v>140</v>
      </c>
      <c r="B1106" s="3" t="s">
        <v>574</v>
      </c>
      <c r="C1106" s="3" t="s">
        <v>491</v>
      </c>
      <c r="D1106" s="3" t="s">
        <v>572</v>
      </c>
      <c r="E1106" s="3" t="s">
        <v>575</v>
      </c>
      <c r="F1106" s="24"/>
      <c r="G1106" s="24"/>
      <c r="H1106" s="24"/>
      <c r="I1106" s="3"/>
      <c r="J1106" s="3"/>
      <c r="K1106" s="3" t="s">
        <v>138</v>
      </c>
      <c r="L1106" s="24" t="s">
        <v>50</v>
      </c>
      <c r="M1106" s="25" t="s">
        <v>296</v>
      </c>
      <c r="N1106" s="24" t="s">
        <v>140</v>
      </c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14" t="str">
        <f t="shared" si="36"/>
        <v>Lasius</v>
      </c>
    </row>
    <row r="1107" spans="1:26" ht="15.75" customHeight="1" x14ac:dyDescent="0.2">
      <c r="A1107">
        <v>124</v>
      </c>
      <c r="B1107" s="3" t="s">
        <v>534</v>
      </c>
      <c r="C1107" s="3" t="s">
        <v>491</v>
      </c>
      <c r="D1107" s="3" t="s">
        <v>535</v>
      </c>
      <c r="E1107" s="3" t="s">
        <v>536</v>
      </c>
      <c r="F1107" s="24"/>
      <c r="G1107" s="24"/>
      <c r="H1107" s="24"/>
      <c r="I1107" s="3"/>
      <c r="J1107" s="3"/>
      <c r="K1107" s="3" t="s">
        <v>138</v>
      </c>
      <c r="L1107" s="3" t="s">
        <v>50</v>
      </c>
      <c r="M1107" s="25" t="s">
        <v>307</v>
      </c>
      <c r="N1107" s="24" t="s">
        <v>140</v>
      </c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14" t="str">
        <f t="shared" si="36"/>
        <v>Lasius</v>
      </c>
    </row>
    <row r="1108" spans="1:26" ht="15.75" customHeight="1" x14ac:dyDescent="0.2">
      <c r="A1108">
        <v>1008</v>
      </c>
      <c r="B1108" s="3" t="s">
        <v>3230</v>
      </c>
      <c r="C1108" s="3" t="s">
        <v>3231</v>
      </c>
      <c r="D1108" s="3" t="s">
        <v>3232</v>
      </c>
      <c r="E1108" s="3" t="s">
        <v>3233</v>
      </c>
      <c r="F1108" s="3" t="s">
        <v>48</v>
      </c>
      <c r="G1108" s="3"/>
      <c r="H1108" s="3" t="s">
        <v>0</v>
      </c>
      <c r="I1108" s="3"/>
      <c r="J1108" s="3"/>
      <c r="K1108" s="3" t="s">
        <v>129</v>
      </c>
      <c r="L1108" s="3" t="s">
        <v>57</v>
      </c>
      <c r="M1108" s="41" t="s">
        <v>127</v>
      </c>
      <c r="N1108" s="3" t="s">
        <v>295</v>
      </c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14" t="str">
        <f t="shared" si="36"/>
        <v>Myrmica</v>
      </c>
    </row>
    <row r="1109" spans="1:26" ht="15.75" customHeight="1" x14ac:dyDescent="0.2">
      <c r="A1109">
        <v>604</v>
      </c>
      <c r="B1109" s="24"/>
      <c r="C1109" s="3" t="s">
        <v>1659</v>
      </c>
      <c r="D1109" s="3" t="s">
        <v>1685</v>
      </c>
      <c r="E1109" s="3" t="s">
        <v>1687</v>
      </c>
      <c r="F1109" s="24"/>
      <c r="G1109" s="24"/>
      <c r="H1109" s="24"/>
      <c r="I1109" s="3"/>
      <c r="J1109" s="3"/>
      <c r="K1109" s="3"/>
      <c r="L1109" s="3" t="s">
        <v>50</v>
      </c>
      <c r="M1109" s="24"/>
      <c r="N1109" s="24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14">
        <f t="shared" si="36"/>
        <v>0</v>
      </c>
    </row>
    <row r="1110" spans="1:26" ht="15.75" customHeight="1" x14ac:dyDescent="0.2">
      <c r="A1110">
        <v>133</v>
      </c>
      <c r="B1110" s="4" t="s">
        <v>558</v>
      </c>
      <c r="C1110" s="3" t="s">
        <v>491</v>
      </c>
      <c r="D1110" s="3" t="s">
        <v>556</v>
      </c>
      <c r="E1110" s="3" t="s">
        <v>559</v>
      </c>
      <c r="F1110" s="25">
        <v>9</v>
      </c>
      <c r="G1110" s="25"/>
      <c r="H1110" s="25"/>
      <c r="I1110" s="3"/>
      <c r="J1110" s="3"/>
      <c r="K1110" s="3" t="s">
        <v>49</v>
      </c>
      <c r="L1110" s="3" t="s">
        <v>41</v>
      </c>
      <c r="M1110" s="48" t="s">
        <v>403</v>
      </c>
      <c r="N1110" s="25">
        <v>2019</v>
      </c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14" t="str">
        <f t="shared" si="36"/>
        <v>Temnothorax</v>
      </c>
    </row>
    <row r="1111" spans="1:26" ht="15.75" customHeight="1" x14ac:dyDescent="0.2">
      <c r="A1111">
        <v>1453</v>
      </c>
      <c r="B1111" s="3" t="s">
        <v>4268</v>
      </c>
      <c r="C1111" s="3" t="s">
        <v>4222</v>
      </c>
      <c r="D1111" s="3" t="s">
        <v>4269</v>
      </c>
      <c r="E1111" s="3" t="s">
        <v>4270</v>
      </c>
      <c r="F1111" s="3"/>
      <c r="G1111" s="3"/>
      <c r="H1111" s="3"/>
      <c r="I1111" s="3"/>
      <c r="J1111" s="3"/>
      <c r="K1111" s="3"/>
      <c r="L1111" s="43" t="s">
        <v>61</v>
      </c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14">
        <f t="shared" si="36"/>
        <v>0</v>
      </c>
    </row>
    <row r="1112" spans="1:26" ht="15.75" customHeight="1" x14ac:dyDescent="0.2">
      <c r="A1112">
        <v>417</v>
      </c>
      <c r="B1112" s="3" t="s">
        <v>1243</v>
      </c>
      <c r="C1112" s="3" t="s">
        <v>1200</v>
      </c>
      <c r="D1112" s="3" t="s">
        <v>1239</v>
      </c>
      <c r="E1112" s="3" t="s">
        <v>1244</v>
      </c>
      <c r="F1112" s="24"/>
      <c r="G1112" s="24"/>
      <c r="H1112" s="24"/>
      <c r="I1112" s="24"/>
      <c r="J1112" s="24"/>
      <c r="K1112" s="24" t="s">
        <v>138</v>
      </c>
      <c r="L1112" s="3" t="s">
        <v>57</v>
      </c>
      <c r="M1112" s="24" t="s">
        <v>99</v>
      </c>
      <c r="N1112" s="3"/>
      <c r="O1112" s="3"/>
      <c r="P1112" s="24"/>
      <c r="Q1112" s="3"/>
      <c r="R1112" s="3"/>
      <c r="S1112" s="3"/>
      <c r="T1112" s="3"/>
      <c r="U1112" s="3"/>
      <c r="V1112" s="3"/>
      <c r="W1112" s="3"/>
      <c r="X1112" s="3"/>
      <c r="Y1112" s="3"/>
      <c r="Z1112" s="14" t="str">
        <f t="shared" si="36"/>
        <v>Myrmica</v>
      </c>
    </row>
    <row r="1113" spans="1:26" ht="15.75" customHeight="1" x14ac:dyDescent="0.2">
      <c r="A1113">
        <v>876</v>
      </c>
      <c r="B1113" s="3" t="s">
        <v>2898</v>
      </c>
      <c r="C1113" s="3" t="s">
        <v>2892</v>
      </c>
      <c r="D1113" s="3" t="s">
        <v>2899</v>
      </c>
      <c r="E1113" s="3" t="s">
        <v>2900</v>
      </c>
      <c r="F1113" s="3"/>
      <c r="G1113" s="3"/>
      <c r="H1113" s="3"/>
      <c r="I1113" s="3"/>
      <c r="J1113" s="3"/>
      <c r="K1113" s="3"/>
      <c r="L1113" s="3" t="s">
        <v>50</v>
      </c>
      <c r="M1113" s="24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14">
        <f t="shared" si="36"/>
        <v>0</v>
      </c>
    </row>
    <row r="1114" spans="1:26" ht="15.75" customHeight="1" x14ac:dyDescent="0.2">
      <c r="A1114">
        <v>492</v>
      </c>
      <c r="B1114" s="4" t="s">
        <v>1427</v>
      </c>
      <c r="C1114" s="3" t="s">
        <v>1425</v>
      </c>
      <c r="D1114" s="3">
        <v>281301</v>
      </c>
      <c r="E1114" s="3" t="s">
        <v>16</v>
      </c>
      <c r="F1114" s="24">
        <v>10</v>
      </c>
      <c r="G1114" s="24"/>
      <c r="H1114" s="24"/>
      <c r="I1114" s="3"/>
      <c r="J1114" s="3"/>
      <c r="K1114" s="3"/>
      <c r="L1114" s="3" t="s">
        <v>96</v>
      </c>
      <c r="M1114" s="24"/>
      <c r="N1114" s="24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14">
        <f>IF(LEFT(Q1114,4)=LEFT(L1114,4),L1114,0)</f>
        <v>0</v>
      </c>
    </row>
    <row r="1115" spans="1:26" ht="15.75" customHeight="1" x14ac:dyDescent="0.2">
      <c r="A1115">
        <v>87</v>
      </c>
      <c r="B1115" s="4" t="s">
        <v>440</v>
      </c>
      <c r="C1115" s="3" t="s">
        <v>195</v>
      </c>
      <c r="D1115" s="3" t="s">
        <v>373</v>
      </c>
      <c r="E1115" s="3" t="s">
        <v>441</v>
      </c>
      <c r="F1115" s="3"/>
      <c r="G1115" s="3"/>
      <c r="H1115" s="3"/>
      <c r="I1115" s="3"/>
      <c r="J1115" s="3"/>
      <c r="K1115" s="3"/>
      <c r="L1115" s="3" t="s">
        <v>60</v>
      </c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14">
        <f t="shared" ref="Z1115:Z1149" si="37">IF(LEFT(M1115,4)=LEFT(L1115,4),L1115,0)</f>
        <v>0</v>
      </c>
    </row>
    <row r="1116" spans="1:26" ht="15.75" customHeight="1" x14ac:dyDescent="0.2">
      <c r="A1116">
        <v>762</v>
      </c>
      <c r="B1116" s="3" t="s">
        <v>2640</v>
      </c>
      <c r="C1116" s="3" t="s">
        <v>2161</v>
      </c>
      <c r="D1116" s="3" t="s">
        <v>2636</v>
      </c>
      <c r="E1116" s="3" t="s">
        <v>2641</v>
      </c>
      <c r="F1116" s="3"/>
      <c r="G1116" s="3"/>
      <c r="H1116" s="3"/>
      <c r="I1116" s="3"/>
      <c r="J1116" s="3"/>
      <c r="K1116" s="3" t="s">
        <v>138</v>
      </c>
      <c r="L1116" s="3" t="s">
        <v>57</v>
      </c>
      <c r="M1116" s="24" t="s">
        <v>99</v>
      </c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14" t="str">
        <f t="shared" si="37"/>
        <v>Myrmica</v>
      </c>
    </row>
    <row r="1117" spans="1:26" ht="15.75" customHeight="1" x14ac:dyDescent="0.2">
      <c r="A1117">
        <v>184</v>
      </c>
      <c r="B1117" s="3" t="s">
        <v>685</v>
      </c>
      <c r="C1117" s="3" t="s">
        <v>631</v>
      </c>
      <c r="D1117" s="3" t="s">
        <v>686</v>
      </c>
      <c r="E1117" s="3" t="s">
        <v>687</v>
      </c>
      <c r="F1117" s="15">
        <v>10</v>
      </c>
      <c r="G1117" s="15"/>
      <c r="H1117" s="15"/>
      <c r="I1117" s="15"/>
      <c r="J1117" s="15"/>
      <c r="K1117" s="15" t="s">
        <v>129</v>
      </c>
      <c r="L1117" s="3" t="s">
        <v>57</v>
      </c>
      <c r="M1117" s="48" t="s">
        <v>99</v>
      </c>
      <c r="N1117" s="3">
        <v>2019</v>
      </c>
      <c r="O1117" s="3"/>
      <c r="P1117" s="14"/>
      <c r="Q1117" s="3"/>
      <c r="R1117" s="3"/>
      <c r="S1117" s="3"/>
      <c r="T1117" s="3"/>
      <c r="U1117" s="3"/>
      <c r="V1117" s="3"/>
      <c r="W1117" s="3"/>
      <c r="X1117" s="3"/>
      <c r="Y1117" s="3"/>
      <c r="Z1117" s="14" t="str">
        <f t="shared" si="37"/>
        <v>Myrmica</v>
      </c>
    </row>
    <row r="1118" spans="1:26" ht="15.75" customHeight="1" x14ac:dyDescent="0.2">
      <c r="A1118">
        <v>490</v>
      </c>
      <c r="B1118" s="3" t="s">
        <v>1422</v>
      </c>
      <c r="C1118" s="3" t="s">
        <v>1314</v>
      </c>
      <c r="D1118" s="3" t="s">
        <v>1420</v>
      </c>
      <c r="E1118" s="3" t="s">
        <v>1423</v>
      </c>
      <c r="F1118" s="3" t="s">
        <v>48</v>
      </c>
      <c r="G1118" s="3"/>
      <c r="H1118" s="3"/>
      <c r="I1118" s="3"/>
      <c r="J1118" s="3"/>
      <c r="K1118" s="3" t="s">
        <v>129</v>
      </c>
      <c r="L1118" s="3" t="s">
        <v>57</v>
      </c>
      <c r="M1118" s="41" t="s">
        <v>127</v>
      </c>
      <c r="N1118" s="3" t="s">
        <v>295</v>
      </c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14" t="str">
        <f t="shared" si="37"/>
        <v>Myrmica</v>
      </c>
    </row>
    <row r="1119" spans="1:26" ht="15.75" customHeight="1" x14ac:dyDescent="0.2">
      <c r="A1119">
        <v>1208</v>
      </c>
      <c r="B1119" s="3"/>
      <c r="C1119" s="3" t="s">
        <v>3641</v>
      </c>
      <c r="D1119" s="3" t="s">
        <v>3670</v>
      </c>
      <c r="E1119" s="3" t="s">
        <v>3671</v>
      </c>
      <c r="F1119" s="25">
        <v>11</v>
      </c>
      <c r="G1119" s="25"/>
      <c r="H1119" s="25"/>
      <c r="I1119" s="3"/>
      <c r="J1119" s="3"/>
      <c r="K1119" s="3" t="s">
        <v>49</v>
      </c>
      <c r="L1119" s="24" t="s">
        <v>41</v>
      </c>
      <c r="M1119" s="48" t="s">
        <v>403</v>
      </c>
      <c r="N1119" s="25">
        <v>2019</v>
      </c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14" t="str">
        <f t="shared" si="37"/>
        <v>Temnothorax</v>
      </c>
    </row>
    <row r="1120" spans="1:26" ht="15.75" customHeight="1" x14ac:dyDescent="0.2">
      <c r="A1120">
        <v>968</v>
      </c>
      <c r="B1120" s="3" t="s">
        <v>3133</v>
      </c>
      <c r="C1120" s="3" t="s">
        <v>3130</v>
      </c>
      <c r="D1120" s="3" t="s">
        <v>3131</v>
      </c>
      <c r="E1120" s="3" t="s">
        <v>3134</v>
      </c>
      <c r="F1120" s="3"/>
      <c r="G1120" s="3"/>
      <c r="H1120" s="3"/>
      <c r="I1120" s="3"/>
      <c r="J1120" s="3"/>
      <c r="K1120" s="3"/>
      <c r="L1120" s="3" t="s">
        <v>50</v>
      </c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14">
        <f t="shared" si="37"/>
        <v>0</v>
      </c>
    </row>
    <row r="1121" spans="1:26" ht="15.75" customHeight="1" x14ac:dyDescent="0.2">
      <c r="A1121">
        <v>825</v>
      </c>
      <c r="B1121" s="3" t="s">
        <v>2775</v>
      </c>
      <c r="C1121" s="3" t="s">
        <v>2759</v>
      </c>
      <c r="D1121" s="3" t="s">
        <v>2767</v>
      </c>
      <c r="E1121" s="3" t="s">
        <v>2776</v>
      </c>
      <c r="F1121" s="24"/>
      <c r="G1121" s="24"/>
      <c r="H1121" s="24"/>
      <c r="I1121" s="24"/>
      <c r="J1121" s="24"/>
      <c r="K1121" s="24" t="s">
        <v>138</v>
      </c>
      <c r="L1121" s="3" t="s">
        <v>501</v>
      </c>
      <c r="M1121" s="25" t="s">
        <v>502</v>
      </c>
      <c r="N1121" s="24" t="s">
        <v>140</v>
      </c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14" t="str">
        <f t="shared" si="37"/>
        <v>Solenopsis</v>
      </c>
    </row>
    <row r="1122" spans="1:26" ht="15.75" customHeight="1" x14ac:dyDescent="0.2">
      <c r="A1122">
        <v>1207</v>
      </c>
      <c r="B1122" s="3"/>
      <c r="C1122" s="3" t="s">
        <v>3641</v>
      </c>
      <c r="D1122" s="3" t="s">
        <v>3668</v>
      </c>
      <c r="E1122" s="24" t="s">
        <v>3669</v>
      </c>
      <c r="F1122" s="3"/>
      <c r="G1122" s="3"/>
      <c r="H1122" s="3"/>
      <c r="I1122" s="3"/>
      <c r="J1122" s="3"/>
      <c r="K1122" s="3" t="s">
        <v>138</v>
      </c>
      <c r="L1122" s="3" t="s">
        <v>57</v>
      </c>
      <c r="M1122" s="24" t="s">
        <v>99</v>
      </c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14" t="str">
        <f t="shared" si="37"/>
        <v>Myrmica</v>
      </c>
    </row>
    <row r="1123" spans="1:26" ht="15.75" customHeight="1" x14ac:dyDescent="0.2">
      <c r="A1123">
        <v>427</v>
      </c>
      <c r="B1123" s="3" t="s">
        <v>1266</v>
      </c>
      <c r="C1123" s="3" t="s">
        <v>1251</v>
      </c>
      <c r="D1123" s="3" t="s">
        <v>1252</v>
      </c>
      <c r="E1123" s="3" t="s">
        <v>1267</v>
      </c>
      <c r="F1123" s="3"/>
      <c r="G1123" s="3"/>
      <c r="H1123" s="3"/>
      <c r="I1123" s="3"/>
      <c r="J1123" s="3"/>
      <c r="K1123" s="3"/>
      <c r="L1123" s="24" t="s">
        <v>60</v>
      </c>
      <c r="M1123" s="24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14">
        <f t="shared" si="37"/>
        <v>0</v>
      </c>
    </row>
    <row r="1124" spans="1:26" ht="15.75" customHeight="1" x14ac:dyDescent="0.2">
      <c r="A1124">
        <v>227</v>
      </c>
      <c r="B1124" s="3" t="s">
        <v>782</v>
      </c>
      <c r="C1124" s="3" t="s">
        <v>773</v>
      </c>
      <c r="D1124" s="3" t="s">
        <v>774</v>
      </c>
      <c r="E1124" s="3" t="s">
        <v>783</v>
      </c>
      <c r="F1124" s="3"/>
      <c r="G1124" s="3"/>
      <c r="H1124" s="3"/>
      <c r="I1124" s="3"/>
      <c r="J1124" s="3"/>
      <c r="K1124" s="3"/>
      <c r="L1124" s="3" t="s">
        <v>60</v>
      </c>
      <c r="M1124" s="24"/>
      <c r="N1124" s="24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14">
        <f t="shared" si="37"/>
        <v>0</v>
      </c>
    </row>
    <row r="1125" spans="1:26" ht="15.75" customHeight="1" x14ac:dyDescent="0.2">
      <c r="A1125">
        <v>1035</v>
      </c>
      <c r="B1125" s="3" t="s">
        <v>3298</v>
      </c>
      <c r="C1125" s="3" t="s">
        <v>3253</v>
      </c>
      <c r="D1125" s="3" t="s">
        <v>3299</v>
      </c>
      <c r="E1125" s="3" t="s">
        <v>3300</v>
      </c>
      <c r="F1125" s="3"/>
      <c r="G1125" s="3"/>
      <c r="H1125" s="3"/>
      <c r="I1125" s="3"/>
      <c r="J1125" s="3"/>
      <c r="K1125" s="3"/>
      <c r="L1125" s="3" t="s">
        <v>50</v>
      </c>
      <c r="M1125" s="24"/>
      <c r="N1125" s="24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14">
        <f t="shared" si="37"/>
        <v>0</v>
      </c>
    </row>
    <row r="1126" spans="1:26" ht="15.75" customHeight="1" x14ac:dyDescent="0.2">
      <c r="A1126">
        <v>262</v>
      </c>
      <c r="B1126" s="24" t="s">
        <v>879</v>
      </c>
      <c r="C1126" s="3" t="s">
        <v>839</v>
      </c>
      <c r="D1126" s="3" t="s">
        <v>877</v>
      </c>
      <c r="E1126" s="3" t="s">
        <v>880</v>
      </c>
      <c r="F1126" s="24"/>
      <c r="G1126" s="24"/>
      <c r="H1126" s="24"/>
      <c r="I1126" s="24"/>
      <c r="J1126" s="24"/>
      <c r="K1126" s="24"/>
      <c r="L1126" s="3" t="s">
        <v>50</v>
      </c>
      <c r="M1126" s="24"/>
      <c r="N1126" s="24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14">
        <f t="shared" si="37"/>
        <v>0</v>
      </c>
    </row>
    <row r="1127" spans="1:26" ht="15.75" customHeight="1" x14ac:dyDescent="0.2">
      <c r="A1127">
        <v>507</v>
      </c>
      <c r="B1127" s="3" t="s">
        <v>1463</v>
      </c>
      <c r="C1127" s="3" t="s">
        <v>1425</v>
      </c>
      <c r="D1127" s="3" t="s">
        <v>1459</v>
      </c>
      <c r="E1127" s="28" t="s">
        <v>1464</v>
      </c>
      <c r="F1127" s="3">
        <v>10</v>
      </c>
      <c r="G1127" s="3"/>
      <c r="H1127" s="3"/>
      <c r="I1127" s="3"/>
      <c r="J1127" s="3"/>
      <c r="K1127" s="3" t="s">
        <v>49</v>
      </c>
      <c r="L1127" s="24" t="s">
        <v>50</v>
      </c>
      <c r="M1127" s="25" t="s">
        <v>51</v>
      </c>
      <c r="N1127" s="3"/>
      <c r="O1127" s="3"/>
      <c r="P1127" s="3"/>
      <c r="Q1127" s="24"/>
      <c r="R1127" s="3"/>
      <c r="S1127" s="3"/>
      <c r="T1127" s="3"/>
      <c r="U1127" s="3"/>
      <c r="V1127" s="3"/>
      <c r="W1127" s="3"/>
      <c r="X1127" s="3"/>
      <c r="Y1127" s="3"/>
      <c r="Z1127" s="14" t="str">
        <f t="shared" si="37"/>
        <v>Lasius</v>
      </c>
    </row>
    <row r="1128" spans="1:26" ht="15.75" customHeight="1" x14ac:dyDescent="0.2">
      <c r="A1128">
        <v>1076</v>
      </c>
      <c r="B1128" s="3" t="s">
        <v>3401</v>
      </c>
      <c r="C1128" s="3" t="s">
        <v>3391</v>
      </c>
      <c r="D1128" s="3" t="s">
        <v>3402</v>
      </c>
      <c r="E1128" s="3" t="s">
        <v>3403</v>
      </c>
      <c r="F1128" s="3" t="s">
        <v>48</v>
      </c>
      <c r="G1128" s="3"/>
      <c r="H1128" s="3"/>
      <c r="I1128" s="3"/>
      <c r="J1128" s="3"/>
      <c r="K1128" s="3" t="s">
        <v>138</v>
      </c>
      <c r="L1128" s="43" t="s">
        <v>61</v>
      </c>
      <c r="M1128" s="25" t="s">
        <v>139</v>
      </c>
      <c r="N1128" s="3">
        <v>2019</v>
      </c>
      <c r="O1128" s="3"/>
      <c r="P1128" s="3"/>
      <c r="Q1128" s="3" t="s">
        <v>698</v>
      </c>
      <c r="R1128" s="3"/>
      <c r="S1128" s="3"/>
      <c r="T1128" s="3"/>
      <c r="U1128" s="3"/>
      <c r="V1128" s="3"/>
      <c r="W1128" s="3"/>
      <c r="X1128" s="3"/>
      <c r="Y1128" s="3"/>
      <c r="Z1128" s="14" t="str">
        <f t="shared" si="37"/>
        <v>Formica</v>
      </c>
    </row>
    <row r="1129" spans="1:26" ht="15.75" customHeight="1" x14ac:dyDescent="0.2">
      <c r="A1129">
        <v>1148</v>
      </c>
      <c r="B1129" s="3" t="s">
        <v>3537</v>
      </c>
      <c r="C1129" s="3" t="s">
        <v>3469</v>
      </c>
      <c r="D1129" s="58" t="s">
        <v>4298</v>
      </c>
      <c r="E1129" s="3" t="s">
        <v>3538</v>
      </c>
      <c r="F1129" s="24"/>
      <c r="G1129" s="24"/>
      <c r="H1129" s="24"/>
      <c r="I1129" s="24"/>
      <c r="J1129" s="24"/>
      <c r="K1129" s="3"/>
      <c r="L1129" s="3" t="s">
        <v>73</v>
      </c>
      <c r="M1129" s="43"/>
      <c r="N1129" s="24"/>
      <c r="O1129" s="3"/>
      <c r="P1129" s="24"/>
      <c r="Q1129" s="3"/>
      <c r="R1129" s="3"/>
      <c r="S1129" s="3"/>
      <c r="T1129" s="3"/>
      <c r="U1129" s="3"/>
      <c r="V1129" s="3"/>
      <c r="W1129" s="3"/>
      <c r="X1129" s="3"/>
      <c r="Y1129" s="3"/>
      <c r="Z1129" s="14">
        <f t="shared" si="37"/>
        <v>0</v>
      </c>
    </row>
    <row r="1130" spans="1:26" ht="15.75" customHeight="1" x14ac:dyDescent="0.2">
      <c r="A1130">
        <v>138</v>
      </c>
      <c r="B1130" s="3" t="s">
        <v>568</v>
      </c>
      <c r="C1130" s="3" t="s">
        <v>491</v>
      </c>
      <c r="D1130" s="3" t="s">
        <v>569</v>
      </c>
      <c r="E1130" s="3" t="s">
        <v>570</v>
      </c>
      <c r="F1130" s="3"/>
      <c r="G1130" s="3"/>
      <c r="H1130" s="3"/>
      <c r="I1130" s="3"/>
      <c r="J1130" s="3"/>
      <c r="K1130" s="3" t="s">
        <v>138</v>
      </c>
      <c r="L1130" s="3" t="s">
        <v>50</v>
      </c>
      <c r="M1130" s="25" t="s">
        <v>307</v>
      </c>
      <c r="N1130" s="24" t="s">
        <v>140</v>
      </c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14" t="str">
        <f t="shared" si="37"/>
        <v>Lasius</v>
      </c>
    </row>
    <row r="1131" spans="1:26" ht="15.75" customHeight="1" x14ac:dyDescent="0.2">
      <c r="A1131">
        <v>155</v>
      </c>
      <c r="B1131" s="4" t="s">
        <v>613</v>
      </c>
      <c r="C1131" s="3" t="s">
        <v>491</v>
      </c>
      <c r="D1131" s="3" t="s">
        <v>608</v>
      </c>
      <c r="E1131" s="3" t="s">
        <v>614</v>
      </c>
      <c r="F1131" s="3"/>
      <c r="G1131" s="3"/>
      <c r="H1131" s="3"/>
      <c r="I1131" s="3"/>
      <c r="J1131" s="3"/>
      <c r="K1131" s="3"/>
      <c r="L1131" s="24" t="s">
        <v>96</v>
      </c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14">
        <f t="shared" si="37"/>
        <v>0</v>
      </c>
    </row>
    <row r="1132" spans="1:26" ht="15.75" customHeight="1" x14ac:dyDescent="0.2">
      <c r="A1132">
        <v>946</v>
      </c>
      <c r="B1132" s="24" t="s">
        <v>3072</v>
      </c>
      <c r="C1132" s="3" t="s">
        <v>3054</v>
      </c>
      <c r="D1132" s="3" t="s">
        <v>3068</v>
      </c>
      <c r="E1132" s="3" t="s">
        <v>3073</v>
      </c>
      <c r="F1132" s="3"/>
      <c r="G1132" s="3"/>
      <c r="H1132" s="3"/>
      <c r="I1132" s="3"/>
      <c r="J1132" s="3"/>
      <c r="K1132" s="3"/>
      <c r="L1132" s="24" t="s">
        <v>50</v>
      </c>
      <c r="M1132" s="24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14">
        <f t="shared" si="37"/>
        <v>0</v>
      </c>
    </row>
    <row r="1133" spans="1:26" ht="15.75" customHeight="1" x14ac:dyDescent="0.2">
      <c r="A1133">
        <v>717</v>
      </c>
      <c r="B1133" s="3" t="s">
        <v>2405</v>
      </c>
      <c r="C1133" s="3" t="s">
        <v>2161</v>
      </c>
      <c r="D1133" s="3" t="s">
        <v>2330</v>
      </c>
      <c r="E1133" s="3" t="s">
        <v>2406</v>
      </c>
      <c r="F1133" s="24"/>
      <c r="G1133" s="24"/>
      <c r="H1133" s="24"/>
      <c r="I1133" s="24"/>
      <c r="J1133" s="24"/>
      <c r="K1133" s="23"/>
      <c r="L1133" s="3" t="s">
        <v>57</v>
      </c>
      <c r="M1133" s="41"/>
      <c r="N1133" s="24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14">
        <f t="shared" si="37"/>
        <v>0</v>
      </c>
    </row>
    <row r="1134" spans="1:26" ht="15.75" customHeight="1" x14ac:dyDescent="0.2">
      <c r="A1134">
        <v>1243</v>
      </c>
      <c r="B1134" s="3" t="s">
        <v>3744</v>
      </c>
      <c r="C1134" s="3" t="s">
        <v>3687</v>
      </c>
      <c r="D1134" s="3" t="s">
        <v>3740</v>
      </c>
      <c r="E1134" s="3" t="s">
        <v>3745</v>
      </c>
      <c r="F1134" s="15">
        <v>5</v>
      </c>
      <c r="G1134" s="15"/>
      <c r="H1134" s="15"/>
      <c r="I1134" s="15"/>
      <c r="J1134" s="15"/>
      <c r="K1134" s="3" t="s">
        <v>138</v>
      </c>
      <c r="L1134" s="24" t="s">
        <v>45</v>
      </c>
      <c r="M1134" s="48" t="s">
        <v>186</v>
      </c>
      <c r="N1134" s="24" t="s">
        <v>140</v>
      </c>
      <c r="O1134" s="3"/>
      <c r="P1134" s="14"/>
      <c r="Q1134" s="3"/>
      <c r="R1134" s="3"/>
      <c r="S1134" s="3"/>
      <c r="T1134" s="3"/>
      <c r="U1134" s="3"/>
      <c r="V1134" s="3"/>
      <c r="W1134" s="3"/>
      <c r="X1134" s="3"/>
      <c r="Y1134" s="3"/>
      <c r="Z1134" s="14" t="str">
        <f t="shared" si="37"/>
        <v>Leptothorax</v>
      </c>
    </row>
    <row r="1135" spans="1:26" ht="15.75" customHeight="1" x14ac:dyDescent="0.2">
      <c r="A1135">
        <v>1009</v>
      </c>
      <c r="B1135" s="3" t="s">
        <v>3234</v>
      </c>
      <c r="C1135" s="3" t="s">
        <v>3231</v>
      </c>
      <c r="D1135" s="3" t="s">
        <v>3232</v>
      </c>
      <c r="E1135" s="3" t="s">
        <v>3235</v>
      </c>
      <c r="F1135" s="3"/>
      <c r="G1135" s="3"/>
      <c r="H1135" s="3"/>
      <c r="I1135" s="3"/>
      <c r="J1135" s="3"/>
      <c r="K1135" s="3"/>
      <c r="L1135" s="24" t="s">
        <v>50</v>
      </c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14">
        <f t="shared" si="37"/>
        <v>0</v>
      </c>
    </row>
    <row r="1136" spans="1:26" ht="15.75" customHeight="1" x14ac:dyDescent="0.2">
      <c r="A1136">
        <v>1031</v>
      </c>
      <c r="B1136" s="4" t="s">
        <v>3289</v>
      </c>
      <c r="C1136" s="3" t="s">
        <v>3253</v>
      </c>
      <c r="D1136" s="3" t="s">
        <v>3283</v>
      </c>
      <c r="E1136" s="3" t="s">
        <v>3290</v>
      </c>
      <c r="F1136" s="3"/>
      <c r="G1136" s="3"/>
      <c r="H1136" s="3"/>
      <c r="I1136" s="3"/>
      <c r="J1136" s="3"/>
      <c r="K1136" s="3"/>
      <c r="L1136" s="3" t="s">
        <v>96</v>
      </c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14">
        <f t="shared" si="37"/>
        <v>0</v>
      </c>
    </row>
    <row r="1137" spans="1:26" ht="15.75" customHeight="1" x14ac:dyDescent="0.2">
      <c r="A1137">
        <v>212</v>
      </c>
      <c r="B1137" s="4" t="s">
        <v>748</v>
      </c>
      <c r="C1137" s="3" t="s">
        <v>631</v>
      </c>
      <c r="D1137" s="3" t="s">
        <v>749</v>
      </c>
      <c r="E1137" s="3" t="s">
        <v>750</v>
      </c>
      <c r="F1137" s="23" t="s">
        <v>48</v>
      </c>
      <c r="G1137" s="24"/>
      <c r="H1137" s="24"/>
      <c r="I1137" s="24"/>
      <c r="J1137" s="24"/>
      <c r="K1137" s="23"/>
      <c r="L1137" s="3" t="s">
        <v>96</v>
      </c>
      <c r="M1137" s="24"/>
      <c r="N1137" s="2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14">
        <f t="shared" si="37"/>
        <v>0</v>
      </c>
    </row>
    <row r="1138" spans="1:26" ht="15.75" customHeight="1" x14ac:dyDescent="0.2">
      <c r="A1138">
        <v>123</v>
      </c>
      <c r="B1138" s="3" t="s">
        <v>532</v>
      </c>
      <c r="C1138" s="3" t="s">
        <v>491</v>
      </c>
      <c r="D1138" s="3" t="s">
        <v>528</v>
      </c>
      <c r="E1138" s="3" t="s">
        <v>533</v>
      </c>
      <c r="F1138" s="25">
        <v>8</v>
      </c>
      <c r="G1138" s="25"/>
      <c r="H1138" s="25"/>
      <c r="I1138" s="3"/>
      <c r="J1138" s="3"/>
      <c r="K1138" s="3" t="s">
        <v>49</v>
      </c>
      <c r="L1138" s="3" t="s">
        <v>41</v>
      </c>
      <c r="M1138" s="48" t="s">
        <v>403</v>
      </c>
      <c r="N1138" s="25">
        <v>2019</v>
      </c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14" t="str">
        <f t="shared" si="37"/>
        <v>Temnothorax</v>
      </c>
    </row>
    <row r="1139" spans="1:26" ht="15.75" customHeight="1" x14ac:dyDescent="0.2">
      <c r="A1139">
        <v>1135</v>
      </c>
      <c r="B1139" s="3" t="s">
        <v>3508</v>
      </c>
      <c r="C1139" s="3" t="s">
        <v>3469</v>
      </c>
      <c r="D1139" s="3" t="s">
        <v>3502</v>
      </c>
      <c r="E1139" s="3" t="s">
        <v>3509</v>
      </c>
      <c r="F1139" s="24"/>
      <c r="G1139" s="24"/>
      <c r="H1139" s="24"/>
      <c r="I1139" s="3"/>
      <c r="J1139" s="3"/>
      <c r="K1139" s="3" t="s">
        <v>138</v>
      </c>
      <c r="L1139" s="43" t="s">
        <v>61</v>
      </c>
      <c r="M1139" s="24" t="s">
        <v>163</v>
      </c>
      <c r="N1139" s="24">
        <v>2019</v>
      </c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14" t="str">
        <f t="shared" si="37"/>
        <v>Formica</v>
      </c>
    </row>
    <row r="1140" spans="1:26" ht="15.75" customHeight="1" x14ac:dyDescent="0.2">
      <c r="A1140">
        <v>509</v>
      </c>
      <c r="B1140" s="24" t="s">
        <v>1468</v>
      </c>
      <c r="C1140" s="3" t="s">
        <v>1425</v>
      </c>
      <c r="D1140" s="3" t="s">
        <v>1469</v>
      </c>
      <c r="E1140" s="3" t="s">
        <v>1470</v>
      </c>
      <c r="F1140" s="24">
        <v>10</v>
      </c>
      <c r="G1140" s="24"/>
      <c r="H1140" s="24"/>
      <c r="I1140" s="24"/>
      <c r="J1140" s="24"/>
      <c r="K1140" s="24"/>
      <c r="L1140" s="3" t="s">
        <v>50</v>
      </c>
      <c r="M1140" s="24"/>
      <c r="N1140" s="24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14">
        <f t="shared" si="37"/>
        <v>0</v>
      </c>
    </row>
    <row r="1141" spans="1:26" ht="15.75" customHeight="1" x14ac:dyDescent="0.2">
      <c r="A1141">
        <v>828</v>
      </c>
      <c r="B1141" s="24" t="s">
        <v>2782</v>
      </c>
      <c r="C1141" s="3" t="s">
        <v>2759</v>
      </c>
      <c r="D1141" s="3" t="s">
        <v>2783</v>
      </c>
      <c r="E1141" s="3" t="s">
        <v>2784</v>
      </c>
      <c r="F1141" s="3"/>
      <c r="G1141" s="3"/>
      <c r="H1141" s="3"/>
      <c r="I1141" s="3"/>
      <c r="J1141" s="3"/>
      <c r="K1141" s="3"/>
      <c r="L1141" s="24" t="s">
        <v>50</v>
      </c>
      <c r="M1141" s="24"/>
      <c r="N1141" s="24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14">
        <f t="shared" si="37"/>
        <v>0</v>
      </c>
    </row>
    <row r="1142" spans="1:26" ht="15.75" customHeight="1" x14ac:dyDescent="0.2">
      <c r="A1142">
        <v>625</v>
      </c>
      <c r="B1142" s="4" t="s">
        <v>1733</v>
      </c>
      <c r="C1142" s="3" t="s">
        <v>1694</v>
      </c>
      <c r="D1142" s="3" t="s">
        <v>1721</v>
      </c>
      <c r="E1142" s="3" t="s">
        <v>1734</v>
      </c>
      <c r="F1142" s="3"/>
      <c r="G1142" s="3"/>
      <c r="H1142" s="3"/>
      <c r="I1142" s="3"/>
      <c r="J1142" s="3"/>
      <c r="K1142" s="3" t="s">
        <v>49</v>
      </c>
      <c r="L1142" s="24" t="s">
        <v>50</v>
      </c>
      <c r="M1142" s="3" t="s">
        <v>51</v>
      </c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14" t="str">
        <f t="shared" si="37"/>
        <v>Lasius</v>
      </c>
    </row>
    <row r="1143" spans="1:26" ht="15.75" customHeight="1" x14ac:dyDescent="0.2">
      <c r="A1143">
        <v>585</v>
      </c>
      <c r="B1143" s="24" t="s">
        <v>1655</v>
      </c>
      <c r="C1143" s="3" t="s">
        <v>1555</v>
      </c>
      <c r="D1143" s="3" t="s">
        <v>1643</v>
      </c>
      <c r="E1143" s="3" t="s">
        <v>1656</v>
      </c>
      <c r="F1143" s="3"/>
      <c r="G1143" s="3"/>
      <c r="H1143" s="3"/>
      <c r="I1143" s="3"/>
      <c r="J1143" s="3"/>
      <c r="K1143" s="3"/>
      <c r="L1143" s="3" t="s">
        <v>96</v>
      </c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14">
        <f t="shared" si="37"/>
        <v>0</v>
      </c>
    </row>
    <row r="1144" spans="1:26" ht="15.75" customHeight="1" x14ac:dyDescent="0.2">
      <c r="A1144">
        <v>605</v>
      </c>
      <c r="B1144" s="3"/>
      <c r="C1144" s="3" t="s">
        <v>1659</v>
      </c>
      <c r="D1144" s="3" t="s">
        <v>1688</v>
      </c>
      <c r="E1144" s="3" t="s">
        <v>1689</v>
      </c>
      <c r="F1144" s="25">
        <v>8</v>
      </c>
      <c r="G1144" s="25"/>
      <c r="H1144" s="25"/>
      <c r="I1144" s="24"/>
      <c r="J1144" s="24"/>
      <c r="K1144" s="24" t="s">
        <v>49</v>
      </c>
      <c r="L1144" s="3" t="s">
        <v>41</v>
      </c>
      <c r="M1144" s="25" t="s">
        <v>407</v>
      </c>
      <c r="N1144" s="25">
        <v>2019</v>
      </c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14" t="str">
        <f t="shared" si="37"/>
        <v>Temnothorax</v>
      </c>
    </row>
    <row r="1145" spans="1:26" ht="15.75" customHeight="1" x14ac:dyDescent="0.2">
      <c r="A1145">
        <v>614</v>
      </c>
      <c r="B1145" s="4" t="s">
        <v>1708</v>
      </c>
      <c r="C1145" s="3" t="s">
        <v>1694</v>
      </c>
      <c r="D1145" s="3" t="s">
        <v>1706</v>
      </c>
      <c r="E1145" s="3" t="s">
        <v>1709</v>
      </c>
      <c r="F1145" s="3"/>
      <c r="G1145" s="3"/>
      <c r="H1145" s="3"/>
      <c r="I1145" s="3"/>
      <c r="J1145" s="3"/>
      <c r="K1145" s="3" t="s">
        <v>49</v>
      </c>
      <c r="L1145" s="3" t="s">
        <v>50</v>
      </c>
      <c r="M1145" s="24" t="s">
        <v>51</v>
      </c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14" t="str">
        <f t="shared" si="37"/>
        <v>Lasius</v>
      </c>
    </row>
    <row r="1146" spans="1:26" ht="15.75" customHeight="1" x14ac:dyDescent="0.2">
      <c r="A1146">
        <v>183</v>
      </c>
      <c r="B1146" s="4" t="s">
        <v>681</v>
      </c>
      <c r="C1146" s="3" t="s">
        <v>631</v>
      </c>
      <c r="D1146" s="3" t="s">
        <v>676</v>
      </c>
      <c r="E1146" s="3" t="s">
        <v>682</v>
      </c>
      <c r="F1146" s="3" t="s">
        <v>683</v>
      </c>
      <c r="G1146" s="3"/>
      <c r="H1146" s="3"/>
      <c r="I1146" s="3"/>
      <c r="J1146" s="3"/>
      <c r="K1146" s="3" t="s">
        <v>138</v>
      </c>
      <c r="L1146" s="43" t="s">
        <v>61</v>
      </c>
      <c r="M1146" s="25" t="s">
        <v>139</v>
      </c>
      <c r="N1146" s="3">
        <v>2019</v>
      </c>
      <c r="O1146" s="3"/>
      <c r="P1146" s="3"/>
      <c r="Q1146" s="3" t="s">
        <v>684</v>
      </c>
      <c r="R1146" s="3"/>
      <c r="S1146" s="3"/>
      <c r="T1146" s="3"/>
      <c r="U1146" s="3"/>
      <c r="V1146" s="3"/>
      <c r="W1146" s="3"/>
      <c r="X1146" s="3"/>
      <c r="Y1146" s="3"/>
      <c r="Z1146" s="14" t="str">
        <f t="shared" si="37"/>
        <v>Formica</v>
      </c>
    </row>
    <row r="1147" spans="1:26" ht="15.75" customHeight="1" x14ac:dyDescent="0.2">
      <c r="A1147">
        <v>1158</v>
      </c>
      <c r="B1147" s="3" t="s">
        <v>3561</v>
      </c>
      <c r="C1147" s="3" t="s">
        <v>3469</v>
      </c>
      <c r="D1147" s="3" t="s">
        <v>3553</v>
      </c>
      <c r="E1147" s="3" t="s">
        <v>3562</v>
      </c>
      <c r="F1147" s="24"/>
      <c r="G1147" s="24"/>
      <c r="H1147" s="24"/>
      <c r="I1147" s="24"/>
      <c r="J1147" s="24"/>
      <c r="K1147" s="24"/>
      <c r="L1147" s="3" t="s">
        <v>73</v>
      </c>
      <c r="M1147" s="24"/>
      <c r="N1147" s="24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14">
        <f t="shared" si="37"/>
        <v>0</v>
      </c>
    </row>
    <row r="1148" spans="1:26" ht="15.75" customHeight="1" x14ac:dyDescent="0.2">
      <c r="A1148">
        <v>88</v>
      </c>
      <c r="B1148" s="4" t="s">
        <v>442</v>
      </c>
      <c r="C1148" s="3" t="s">
        <v>195</v>
      </c>
      <c r="D1148" s="3" t="s">
        <v>373</v>
      </c>
      <c r="E1148" s="3" t="s">
        <v>443</v>
      </c>
      <c r="F1148" s="3"/>
      <c r="G1148" s="3"/>
      <c r="H1148" s="3"/>
      <c r="I1148" s="3"/>
      <c r="J1148" s="3"/>
      <c r="K1148" s="3"/>
      <c r="L1148" s="3" t="s">
        <v>60</v>
      </c>
      <c r="M1148" s="24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14">
        <f t="shared" si="37"/>
        <v>0</v>
      </c>
    </row>
    <row r="1149" spans="1:26" ht="15.75" customHeight="1" x14ac:dyDescent="0.2">
      <c r="A1149">
        <v>1196</v>
      </c>
      <c r="B1149" s="3"/>
      <c r="C1149" s="3" t="s">
        <v>3641</v>
      </c>
      <c r="D1149" s="3" t="s">
        <v>3651</v>
      </c>
      <c r="E1149" s="3" t="s">
        <v>3653</v>
      </c>
      <c r="F1149" s="3"/>
      <c r="G1149" s="3"/>
      <c r="H1149" s="3"/>
      <c r="I1149" s="3"/>
      <c r="J1149" s="3"/>
      <c r="K1149" s="3"/>
      <c r="L1149" s="24" t="s">
        <v>50</v>
      </c>
      <c r="M1149" s="24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14">
        <f t="shared" si="37"/>
        <v>0</v>
      </c>
    </row>
    <row r="1150" spans="1:26" ht="15.75" customHeight="1" x14ac:dyDescent="0.2">
      <c r="A1150">
        <v>860</v>
      </c>
      <c r="B1150" s="24" t="s">
        <v>2857</v>
      </c>
      <c r="C1150" s="3" t="s">
        <v>2842</v>
      </c>
      <c r="D1150" s="3" t="s">
        <v>2843</v>
      </c>
      <c r="E1150" s="3" t="s">
        <v>2858</v>
      </c>
      <c r="F1150" s="3"/>
      <c r="G1150" s="3"/>
      <c r="H1150" s="3"/>
      <c r="I1150" s="3"/>
      <c r="J1150" s="3"/>
      <c r="K1150" s="3"/>
      <c r="L1150" s="3" t="s">
        <v>60</v>
      </c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24"/>
    </row>
    <row r="1151" spans="1:26" ht="15.75" customHeight="1" x14ac:dyDescent="0.2">
      <c r="A1151">
        <v>414</v>
      </c>
      <c r="B1151" s="3" t="s">
        <v>1236</v>
      </c>
      <c r="C1151" s="3" t="s">
        <v>1200</v>
      </c>
      <c r="D1151" s="3" t="s">
        <v>1230</v>
      </c>
      <c r="E1151" s="3" t="s">
        <v>1237</v>
      </c>
      <c r="F1151" s="3"/>
      <c r="G1151" s="3"/>
      <c r="H1151" s="3"/>
      <c r="I1151" s="3"/>
      <c r="J1151" s="3"/>
      <c r="K1151" s="3"/>
      <c r="L1151" s="3" t="s">
        <v>96</v>
      </c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14">
        <f t="shared" ref="Z1151:Z1182" si="38">IF(LEFT(M1151,4)=LEFT(L1151,4),L1151,0)</f>
        <v>0</v>
      </c>
    </row>
    <row r="1152" spans="1:26" ht="15.75" customHeight="1" x14ac:dyDescent="0.2">
      <c r="A1152">
        <v>763</v>
      </c>
      <c r="B1152" s="3" t="s">
        <v>2642</v>
      </c>
      <c r="C1152" s="3" t="s">
        <v>2161</v>
      </c>
      <c r="D1152" s="3" t="s">
        <v>2636</v>
      </c>
      <c r="E1152" s="3" t="s">
        <v>2643</v>
      </c>
      <c r="F1152" s="3"/>
      <c r="G1152" s="3"/>
      <c r="H1152" s="3"/>
      <c r="I1152" s="3"/>
      <c r="J1152" s="3"/>
      <c r="K1152" s="3" t="s">
        <v>138</v>
      </c>
      <c r="L1152" s="24" t="s">
        <v>57</v>
      </c>
      <c r="M1152" s="24" t="s">
        <v>99</v>
      </c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14" t="str">
        <f t="shared" si="38"/>
        <v>Myrmica</v>
      </c>
    </row>
    <row r="1153" spans="1:26" ht="15.75" customHeight="1" x14ac:dyDescent="0.2">
      <c r="A1153">
        <v>970</v>
      </c>
      <c r="B1153" s="3" t="s">
        <v>3138</v>
      </c>
      <c r="C1153" s="3" t="s">
        <v>3130</v>
      </c>
      <c r="D1153" s="3" t="s">
        <v>3139</v>
      </c>
      <c r="E1153" s="3" t="s">
        <v>3140</v>
      </c>
      <c r="F1153" s="3"/>
      <c r="G1153" s="3"/>
      <c r="H1153" s="3"/>
      <c r="I1153" s="3"/>
      <c r="J1153" s="3"/>
      <c r="K1153" s="3"/>
      <c r="L1153" s="24" t="s">
        <v>50</v>
      </c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14">
        <f t="shared" si="38"/>
        <v>0</v>
      </c>
    </row>
    <row r="1154" spans="1:26" ht="15.75" customHeight="1" x14ac:dyDescent="0.2">
      <c r="A1154">
        <v>97</v>
      </c>
      <c r="B1154" s="3" t="s">
        <v>461</v>
      </c>
      <c r="C1154" s="3" t="s">
        <v>195</v>
      </c>
      <c r="D1154" s="3" t="s">
        <v>459</v>
      </c>
      <c r="E1154" s="3" t="s">
        <v>462</v>
      </c>
      <c r="F1154" s="3"/>
      <c r="G1154" s="3"/>
      <c r="H1154" s="3"/>
      <c r="I1154" s="3"/>
      <c r="J1154" s="3"/>
      <c r="K1154" s="3" t="s">
        <v>138</v>
      </c>
      <c r="L1154" s="43" t="s">
        <v>61</v>
      </c>
      <c r="M1154" s="25" t="s">
        <v>139</v>
      </c>
      <c r="N1154" s="3">
        <v>2019</v>
      </c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14" t="str">
        <f t="shared" si="38"/>
        <v>Formica</v>
      </c>
    </row>
    <row r="1155" spans="1:26" ht="15.75" customHeight="1" x14ac:dyDescent="0.2">
      <c r="A1155">
        <v>947</v>
      </c>
      <c r="B1155" s="4" t="s">
        <v>3074</v>
      </c>
      <c r="C1155" s="3" t="s">
        <v>3054</v>
      </c>
      <c r="D1155" s="3" t="s">
        <v>3068</v>
      </c>
      <c r="E1155" s="3" t="s">
        <v>3075</v>
      </c>
      <c r="F1155" s="3"/>
      <c r="G1155" s="3"/>
      <c r="H1155" s="3"/>
      <c r="I1155" s="3"/>
      <c r="J1155" s="3"/>
      <c r="K1155" s="3" t="s">
        <v>49</v>
      </c>
      <c r="L1155" s="24" t="s">
        <v>50</v>
      </c>
      <c r="M1155" s="3" t="s">
        <v>51</v>
      </c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14" t="str">
        <f t="shared" si="38"/>
        <v>Lasius</v>
      </c>
    </row>
    <row r="1156" spans="1:26" ht="15.75" customHeight="1" x14ac:dyDescent="0.2">
      <c r="A1156">
        <v>601</v>
      </c>
      <c r="B1156" s="3"/>
      <c r="C1156" s="3" t="s">
        <v>1659</v>
      </c>
      <c r="D1156" s="3" t="s">
        <v>1681</v>
      </c>
      <c r="E1156" s="3" t="s">
        <v>1682</v>
      </c>
      <c r="F1156" s="23"/>
      <c r="G1156" s="24"/>
      <c r="H1156" s="24"/>
      <c r="I1156" s="24"/>
      <c r="J1156" s="24"/>
      <c r="K1156" s="23"/>
      <c r="L1156" s="3" t="s">
        <v>50</v>
      </c>
      <c r="M1156" s="24"/>
      <c r="N1156" s="2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14">
        <f t="shared" si="38"/>
        <v>0</v>
      </c>
    </row>
    <row r="1157" spans="1:26" ht="15.75" customHeight="1" x14ac:dyDescent="0.2">
      <c r="A1157">
        <v>1353</v>
      </c>
      <c r="B1157" s="3" t="s">
        <v>4020</v>
      </c>
      <c r="C1157" s="3" t="s">
        <v>4007</v>
      </c>
      <c r="D1157" s="3" t="s">
        <v>4008</v>
      </c>
      <c r="E1157" s="3" t="s">
        <v>4021</v>
      </c>
      <c r="F1157" s="24"/>
      <c r="G1157" s="24"/>
      <c r="H1157" s="24"/>
      <c r="I1157" s="24"/>
      <c r="J1157" s="24"/>
      <c r="K1157" s="24" t="s">
        <v>138</v>
      </c>
      <c r="L1157" s="43" t="s">
        <v>61</v>
      </c>
      <c r="M1157" s="25" t="s">
        <v>139</v>
      </c>
      <c r="N1157" s="24">
        <v>2019</v>
      </c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14" t="str">
        <f t="shared" si="38"/>
        <v>Formica</v>
      </c>
    </row>
    <row r="1158" spans="1:26" ht="15.75" customHeight="1" x14ac:dyDescent="0.2">
      <c r="A1158">
        <v>872</v>
      </c>
      <c r="B1158" s="24" t="s">
        <v>2885</v>
      </c>
      <c r="C1158" s="3" t="s">
        <v>2842</v>
      </c>
      <c r="D1158" s="3" t="s">
        <v>2886</v>
      </c>
      <c r="E1158" s="3" t="s">
        <v>2887</v>
      </c>
      <c r="F1158" s="3"/>
      <c r="G1158" s="3"/>
      <c r="H1158" s="3"/>
      <c r="I1158" s="3"/>
      <c r="J1158" s="3"/>
      <c r="K1158" s="3" t="s">
        <v>138</v>
      </c>
      <c r="L1158" s="43" t="s">
        <v>61</v>
      </c>
      <c r="M1158" s="24" t="s">
        <v>163</v>
      </c>
      <c r="N1158" s="3">
        <v>2019</v>
      </c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14" t="str">
        <f t="shared" si="38"/>
        <v>Formica</v>
      </c>
    </row>
    <row r="1159" spans="1:26" ht="15.75" customHeight="1" x14ac:dyDescent="0.2">
      <c r="A1159">
        <v>664</v>
      </c>
      <c r="B1159" s="3" t="s">
        <v>2027</v>
      </c>
      <c r="C1159" s="3" t="s">
        <v>2003</v>
      </c>
      <c r="D1159" s="3" t="s">
        <v>2004</v>
      </c>
      <c r="E1159" s="3" t="s">
        <v>2028</v>
      </c>
      <c r="F1159" s="3"/>
      <c r="G1159" s="3"/>
      <c r="H1159" s="3"/>
      <c r="I1159" s="3"/>
      <c r="J1159" s="3"/>
      <c r="K1159" s="3"/>
      <c r="L1159" s="3" t="s">
        <v>78</v>
      </c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14">
        <f t="shared" si="38"/>
        <v>0</v>
      </c>
    </row>
    <row r="1160" spans="1:26" ht="15.75" customHeight="1" x14ac:dyDescent="0.2">
      <c r="A1160">
        <v>904</v>
      </c>
      <c r="B1160" s="24" t="s">
        <v>2972</v>
      </c>
      <c r="C1160" s="3" t="s">
        <v>2945</v>
      </c>
      <c r="D1160" s="3" t="s">
        <v>2968</v>
      </c>
      <c r="E1160" s="3" t="s">
        <v>2973</v>
      </c>
      <c r="F1160" s="3"/>
      <c r="G1160" s="3"/>
      <c r="H1160" s="3"/>
      <c r="I1160" s="3"/>
      <c r="J1160" s="3"/>
      <c r="K1160" s="3"/>
      <c r="L1160" s="3" t="s">
        <v>50</v>
      </c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14">
        <f t="shared" si="38"/>
        <v>0</v>
      </c>
    </row>
    <row r="1161" spans="1:26" ht="15.75" customHeight="1" x14ac:dyDescent="0.2">
      <c r="A1161">
        <v>1022</v>
      </c>
      <c r="B1161" s="24" t="s">
        <v>3267</v>
      </c>
      <c r="C1161" s="3" t="s">
        <v>3253</v>
      </c>
      <c r="D1161" s="3" t="s">
        <v>3257</v>
      </c>
      <c r="E1161" s="3" t="s">
        <v>3268</v>
      </c>
      <c r="F1161" s="24"/>
      <c r="G1161" s="24"/>
      <c r="H1161" s="24"/>
      <c r="I1161" s="24"/>
      <c r="J1161" s="24"/>
      <c r="K1161" s="24" t="s">
        <v>49</v>
      </c>
      <c r="L1161" s="3" t="s">
        <v>50</v>
      </c>
      <c r="M1161" s="24" t="s">
        <v>51</v>
      </c>
      <c r="N1161" s="3"/>
      <c r="O1161" s="3"/>
      <c r="P1161" s="24"/>
      <c r="Q1161" s="3"/>
      <c r="R1161" s="3"/>
      <c r="S1161" s="3"/>
      <c r="T1161" s="3"/>
      <c r="U1161" s="3"/>
      <c r="V1161" s="3"/>
      <c r="W1161" s="3"/>
      <c r="X1161" s="3"/>
      <c r="Y1161" s="3"/>
      <c r="Z1161" s="14" t="str">
        <f t="shared" si="38"/>
        <v>Lasius</v>
      </c>
    </row>
    <row r="1162" spans="1:26" ht="15.75" customHeight="1" x14ac:dyDescent="0.2">
      <c r="A1162">
        <v>734</v>
      </c>
      <c r="B1162" s="3" t="s">
        <v>2528</v>
      </c>
      <c r="C1162" s="3" t="s">
        <v>2161</v>
      </c>
      <c r="D1162" s="3" t="s">
        <v>2529</v>
      </c>
      <c r="E1162" s="3" t="s">
        <v>2530</v>
      </c>
      <c r="F1162" s="3"/>
      <c r="G1162" s="3"/>
      <c r="H1162" s="3"/>
      <c r="I1162" s="3"/>
      <c r="J1162" s="3"/>
      <c r="K1162" s="3" t="s">
        <v>49</v>
      </c>
      <c r="L1162" s="3" t="s">
        <v>50</v>
      </c>
      <c r="M1162" s="24" t="s">
        <v>51</v>
      </c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14" t="str">
        <f t="shared" si="38"/>
        <v>Lasius</v>
      </c>
    </row>
    <row r="1163" spans="1:26" ht="15.75" customHeight="1" x14ac:dyDescent="0.2">
      <c r="A1163">
        <v>554</v>
      </c>
      <c r="B1163" s="4" t="s">
        <v>1580</v>
      </c>
      <c r="C1163" s="3" t="s">
        <v>1555</v>
      </c>
      <c r="D1163" s="3" t="s">
        <v>1574</v>
      </c>
      <c r="E1163" s="3" t="s">
        <v>1581</v>
      </c>
      <c r="F1163" s="24"/>
      <c r="G1163" s="24"/>
      <c r="H1163" s="24"/>
      <c r="I1163" s="24"/>
      <c r="J1163" s="24"/>
      <c r="K1163" s="24" t="s">
        <v>138</v>
      </c>
      <c r="L1163" s="3" t="s">
        <v>501</v>
      </c>
      <c r="M1163" s="25" t="s">
        <v>502</v>
      </c>
      <c r="N1163" s="3" t="s">
        <v>140</v>
      </c>
      <c r="O1163" s="3"/>
      <c r="P1163" s="24"/>
      <c r="Q1163" s="3"/>
      <c r="R1163" s="3"/>
      <c r="S1163" s="3"/>
      <c r="T1163" s="3"/>
      <c r="U1163" s="3"/>
      <c r="V1163" s="3"/>
      <c r="W1163" s="3"/>
      <c r="X1163" s="3"/>
      <c r="Y1163" s="3"/>
      <c r="Z1163" s="14" t="str">
        <f t="shared" si="38"/>
        <v>Solenopsis</v>
      </c>
    </row>
    <row r="1164" spans="1:26" ht="15.75" customHeight="1" x14ac:dyDescent="0.2">
      <c r="A1164">
        <v>355</v>
      </c>
      <c r="B1164" s="24" t="s">
        <v>1096</v>
      </c>
      <c r="C1164" s="3" t="s">
        <v>1083</v>
      </c>
      <c r="D1164" s="3" t="s">
        <v>1084</v>
      </c>
      <c r="E1164" s="3" t="s">
        <v>1097</v>
      </c>
      <c r="F1164" s="24"/>
      <c r="G1164" s="24"/>
      <c r="H1164" s="24"/>
      <c r="I1164" s="3"/>
      <c r="J1164" s="3"/>
      <c r="K1164" s="3"/>
      <c r="L1164" s="3" t="s">
        <v>60</v>
      </c>
      <c r="M1164" s="24"/>
      <c r="N1164" s="24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14">
        <f t="shared" si="38"/>
        <v>0</v>
      </c>
    </row>
    <row r="1165" spans="1:26" ht="15.75" customHeight="1" x14ac:dyDescent="0.2">
      <c r="A1165">
        <v>912</v>
      </c>
      <c r="B1165" s="24" t="s">
        <v>2991</v>
      </c>
      <c r="C1165" s="3" t="s">
        <v>2945</v>
      </c>
      <c r="D1165" s="3" t="s">
        <v>2985</v>
      </c>
      <c r="E1165" s="3" t="s">
        <v>2992</v>
      </c>
      <c r="F1165" s="3"/>
      <c r="G1165" s="3"/>
      <c r="H1165" s="3"/>
      <c r="I1165" s="3"/>
      <c r="J1165" s="3"/>
      <c r="K1165" s="3" t="s">
        <v>49</v>
      </c>
      <c r="L1165" s="24" t="s">
        <v>50</v>
      </c>
      <c r="M1165" s="3" t="s">
        <v>51</v>
      </c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14" t="str">
        <f t="shared" si="38"/>
        <v>Lasius</v>
      </c>
    </row>
    <row r="1166" spans="1:26" ht="15.75" customHeight="1" x14ac:dyDescent="0.2">
      <c r="A1166">
        <v>1082</v>
      </c>
      <c r="B1166" s="24"/>
      <c r="C1166" s="3" t="s">
        <v>3418</v>
      </c>
      <c r="D1166" s="3" t="s">
        <v>3419</v>
      </c>
      <c r="E1166" s="3" t="s">
        <v>3420</v>
      </c>
      <c r="F1166" s="3"/>
      <c r="G1166" s="3"/>
      <c r="H1166" s="3"/>
      <c r="I1166" s="3"/>
      <c r="J1166" s="3"/>
      <c r="K1166" s="3"/>
      <c r="L1166" s="3" t="s">
        <v>96</v>
      </c>
      <c r="M1166" s="24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14">
        <f t="shared" si="38"/>
        <v>0</v>
      </c>
    </row>
    <row r="1167" spans="1:26" ht="15.75" customHeight="1" x14ac:dyDescent="0.2">
      <c r="A1167">
        <v>1099</v>
      </c>
      <c r="B1167" s="24"/>
      <c r="C1167" s="3" t="s">
        <v>3418</v>
      </c>
      <c r="D1167" s="3" t="s">
        <v>3442</v>
      </c>
      <c r="E1167" s="3" t="s">
        <v>3444</v>
      </c>
      <c r="F1167" s="3"/>
      <c r="G1167" s="3"/>
      <c r="H1167" s="3"/>
      <c r="I1167" s="3"/>
      <c r="J1167" s="3"/>
      <c r="K1167" s="3" t="s">
        <v>49</v>
      </c>
      <c r="L1167" s="3" t="s">
        <v>50</v>
      </c>
      <c r="M1167" s="24" t="s">
        <v>51</v>
      </c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14" t="str">
        <f t="shared" si="38"/>
        <v>Lasius</v>
      </c>
    </row>
    <row r="1168" spans="1:26" ht="15.75" customHeight="1" x14ac:dyDescent="0.2">
      <c r="A1168">
        <v>1205</v>
      </c>
      <c r="B1168" s="3"/>
      <c r="C1168" s="3" t="s">
        <v>3641</v>
      </c>
      <c r="D1168" s="3" t="s">
        <v>3662</v>
      </c>
      <c r="E1168" s="3" t="s">
        <v>3666</v>
      </c>
      <c r="F1168" s="3"/>
      <c r="G1168" s="3"/>
      <c r="H1168" s="3"/>
      <c r="I1168" s="3"/>
      <c r="J1168" s="3"/>
      <c r="K1168" s="3"/>
      <c r="L1168" s="24" t="s">
        <v>50</v>
      </c>
      <c r="M1168" s="24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14">
        <f t="shared" si="38"/>
        <v>0</v>
      </c>
    </row>
    <row r="1169" spans="1:26" ht="15.75" customHeight="1" x14ac:dyDescent="0.2">
      <c r="A1169">
        <v>934</v>
      </c>
      <c r="B1169" s="4" t="s">
        <v>3040</v>
      </c>
      <c r="C1169" s="3" t="s">
        <v>2996</v>
      </c>
      <c r="D1169" s="3" t="s">
        <v>3038</v>
      </c>
      <c r="E1169" s="3" t="s">
        <v>3041</v>
      </c>
      <c r="F1169" s="25">
        <v>7</v>
      </c>
      <c r="G1169" s="25"/>
      <c r="H1169" s="25"/>
      <c r="I1169" s="3"/>
      <c r="J1169" s="3"/>
      <c r="K1169" s="3" t="s">
        <v>138</v>
      </c>
      <c r="L1169" s="3" t="s">
        <v>41</v>
      </c>
      <c r="M1169" s="48" t="s">
        <v>403</v>
      </c>
      <c r="N1169" s="25">
        <v>2019</v>
      </c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14" t="str">
        <f t="shared" si="38"/>
        <v>Temnothorax</v>
      </c>
    </row>
    <row r="1170" spans="1:26" ht="15.75" customHeight="1" x14ac:dyDescent="0.2">
      <c r="A1170">
        <v>1354</v>
      </c>
      <c r="B1170" s="4" t="s">
        <v>4022</v>
      </c>
      <c r="C1170" s="3" t="s">
        <v>4007</v>
      </c>
      <c r="D1170" s="3" t="s">
        <v>4008</v>
      </c>
      <c r="E1170" s="3" t="s">
        <v>4023</v>
      </c>
      <c r="F1170" s="3"/>
      <c r="G1170" s="3"/>
      <c r="H1170" s="3"/>
      <c r="I1170" s="3"/>
      <c r="J1170" s="3"/>
      <c r="K1170" s="3" t="s">
        <v>895</v>
      </c>
      <c r="L1170" s="43" t="s">
        <v>61</v>
      </c>
      <c r="M1170" s="24" t="s">
        <v>216</v>
      </c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14">
        <f t="shared" si="38"/>
        <v>0</v>
      </c>
    </row>
    <row r="1171" spans="1:26" ht="15.75" customHeight="1" x14ac:dyDescent="0.2">
      <c r="A1171">
        <v>1366</v>
      </c>
      <c r="B1171" s="4" t="s">
        <v>4047</v>
      </c>
      <c r="C1171" s="3" t="s">
        <v>4007</v>
      </c>
      <c r="D1171" s="3" t="s">
        <v>4048</v>
      </c>
      <c r="E1171" s="3" t="s">
        <v>4049</v>
      </c>
      <c r="F1171" s="24"/>
      <c r="G1171" s="24"/>
      <c r="H1171" s="24"/>
      <c r="I1171" s="24"/>
      <c r="J1171" s="24"/>
      <c r="K1171" s="24" t="s">
        <v>138</v>
      </c>
      <c r="L1171" s="3" t="s">
        <v>57</v>
      </c>
      <c r="M1171" s="25" t="s">
        <v>99</v>
      </c>
      <c r="N1171" s="3">
        <v>2019</v>
      </c>
      <c r="O1171" s="3"/>
      <c r="P1171" s="24"/>
      <c r="Q1171" s="3"/>
      <c r="R1171" s="3"/>
      <c r="S1171" s="3"/>
      <c r="T1171" s="3"/>
      <c r="U1171" s="3"/>
      <c r="V1171" s="3"/>
      <c r="W1171" s="3"/>
      <c r="X1171" s="3"/>
      <c r="Y1171" s="3"/>
      <c r="Z1171" s="14" t="str">
        <f t="shared" si="38"/>
        <v>Myrmica</v>
      </c>
    </row>
    <row r="1172" spans="1:26" ht="15.75" customHeight="1" x14ac:dyDescent="0.2">
      <c r="A1172">
        <v>1116</v>
      </c>
      <c r="B1172" s="24"/>
      <c r="C1172" s="3" t="s">
        <v>3418</v>
      </c>
      <c r="D1172" s="3" t="s">
        <v>3462</v>
      </c>
      <c r="E1172" s="3" t="s">
        <v>3466</v>
      </c>
      <c r="F1172" s="24"/>
      <c r="G1172" s="24"/>
      <c r="H1172" s="24"/>
      <c r="I1172" s="24"/>
      <c r="J1172" s="24"/>
      <c r="K1172" s="24" t="s">
        <v>138</v>
      </c>
      <c r="L1172" s="3" t="s">
        <v>50</v>
      </c>
      <c r="M1172" s="24" t="s">
        <v>274</v>
      </c>
      <c r="N1172" s="3"/>
      <c r="O1172" s="3"/>
      <c r="P1172" s="24"/>
      <c r="Q1172" s="3"/>
      <c r="R1172" s="3"/>
      <c r="S1172" s="3"/>
      <c r="T1172" s="3"/>
      <c r="U1172" s="3"/>
      <c r="V1172" s="3"/>
      <c r="W1172" s="3"/>
      <c r="X1172" s="3"/>
      <c r="Y1172" s="3"/>
      <c r="Z1172" s="14" t="str">
        <f t="shared" si="38"/>
        <v>Lasius</v>
      </c>
    </row>
    <row r="1173" spans="1:26" ht="15.75" customHeight="1" x14ac:dyDescent="0.2">
      <c r="A1173">
        <v>239</v>
      </c>
      <c r="B1173" s="24" t="s">
        <v>814</v>
      </c>
      <c r="C1173" s="3" t="s">
        <v>773</v>
      </c>
      <c r="D1173" s="3" t="s">
        <v>815</v>
      </c>
      <c r="E1173" s="3" t="s">
        <v>816</v>
      </c>
      <c r="F1173" s="24"/>
      <c r="G1173" s="24"/>
      <c r="H1173" s="24"/>
      <c r="I1173" s="24"/>
      <c r="J1173" s="24"/>
      <c r="K1173" s="24"/>
      <c r="L1173" s="3" t="s">
        <v>73</v>
      </c>
      <c r="M1173" s="24"/>
      <c r="N1173" s="3"/>
      <c r="O1173" s="3"/>
      <c r="P1173" s="24"/>
      <c r="Q1173" s="3"/>
      <c r="R1173" s="3"/>
      <c r="S1173" s="3"/>
      <c r="T1173" s="3"/>
      <c r="U1173" s="3"/>
      <c r="V1173" s="3"/>
      <c r="W1173" s="3"/>
      <c r="X1173" s="3"/>
      <c r="Y1173" s="3"/>
      <c r="Z1173" s="14">
        <f t="shared" si="38"/>
        <v>0</v>
      </c>
    </row>
    <row r="1174" spans="1:26" ht="15.75" customHeight="1" x14ac:dyDescent="0.2">
      <c r="A1174">
        <v>1139</v>
      </c>
      <c r="B1174" s="3"/>
      <c r="C1174" s="3" t="s">
        <v>3469</v>
      </c>
      <c r="D1174" s="3" t="s">
        <v>3516</v>
      </c>
      <c r="E1174" s="3" t="s">
        <v>3518</v>
      </c>
      <c r="F1174" s="24"/>
      <c r="G1174" s="24"/>
      <c r="H1174" s="24"/>
      <c r="I1174" s="24"/>
      <c r="J1174" s="24"/>
      <c r="K1174" s="24"/>
      <c r="L1174" s="3"/>
      <c r="M1174" s="24"/>
      <c r="N1174" s="3"/>
      <c r="O1174" s="3"/>
      <c r="P1174" s="24"/>
      <c r="Q1174" s="3"/>
      <c r="R1174" s="3"/>
      <c r="S1174" s="3"/>
      <c r="T1174" s="3"/>
      <c r="U1174" s="3"/>
      <c r="V1174" s="3"/>
      <c r="W1174" s="3"/>
      <c r="X1174" s="3"/>
      <c r="Y1174" s="3"/>
      <c r="Z1174" s="14">
        <f t="shared" si="38"/>
        <v>0</v>
      </c>
    </row>
    <row r="1175" spans="1:26" ht="15.75" customHeight="1" x14ac:dyDescent="0.2">
      <c r="A1175">
        <v>1383</v>
      </c>
      <c r="B1175" s="3" t="s">
        <v>4092</v>
      </c>
      <c r="C1175" s="3" t="s">
        <v>4007</v>
      </c>
      <c r="D1175" s="3" t="s">
        <v>4084</v>
      </c>
      <c r="E1175" s="3" t="s">
        <v>4093</v>
      </c>
      <c r="F1175" s="24"/>
      <c r="G1175" s="24"/>
      <c r="H1175" s="24"/>
      <c r="I1175" s="24"/>
      <c r="J1175" s="24"/>
      <c r="K1175" s="24" t="s">
        <v>895</v>
      </c>
      <c r="L1175" s="43" t="s">
        <v>61</v>
      </c>
      <c r="M1175" s="24" t="s">
        <v>216</v>
      </c>
      <c r="N1175" s="3"/>
      <c r="O1175" s="3"/>
      <c r="P1175" s="24"/>
      <c r="Q1175" s="3"/>
      <c r="R1175" s="3"/>
      <c r="S1175" s="3"/>
      <c r="T1175" s="3"/>
      <c r="U1175" s="3"/>
      <c r="V1175" s="3"/>
      <c r="W1175" s="3"/>
      <c r="X1175" s="3"/>
      <c r="Y1175" s="3"/>
      <c r="Z1175" s="14">
        <f t="shared" si="38"/>
        <v>0</v>
      </c>
    </row>
    <row r="1176" spans="1:26" ht="15.75" customHeight="1" x14ac:dyDescent="0.2">
      <c r="A1176">
        <v>403</v>
      </c>
      <c r="B1176" s="24" t="s">
        <v>1206</v>
      </c>
      <c r="C1176" s="3" t="s">
        <v>1200</v>
      </c>
      <c r="D1176" s="3" t="s">
        <v>1207</v>
      </c>
      <c r="E1176" s="3" t="s">
        <v>1208</v>
      </c>
      <c r="F1176" s="3"/>
      <c r="G1176" s="3"/>
      <c r="H1176" s="3"/>
      <c r="I1176" s="3"/>
      <c r="J1176" s="3"/>
      <c r="K1176" s="3"/>
      <c r="L1176" s="24" t="s">
        <v>73</v>
      </c>
      <c r="M1176" s="24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14">
        <f t="shared" si="38"/>
        <v>0</v>
      </c>
    </row>
    <row r="1177" spans="1:26" ht="15.75" customHeight="1" x14ac:dyDescent="0.2">
      <c r="A1177">
        <v>952</v>
      </c>
      <c r="B1177" s="3" t="s">
        <v>3086</v>
      </c>
      <c r="C1177" s="3" t="s">
        <v>3054</v>
      </c>
      <c r="D1177" s="3" t="s">
        <v>3087</v>
      </c>
      <c r="E1177" s="3" t="s">
        <v>3088</v>
      </c>
      <c r="F1177" s="24"/>
      <c r="G1177" s="24"/>
      <c r="H1177" s="24"/>
      <c r="I1177" s="24"/>
      <c r="J1177" s="24"/>
      <c r="K1177" s="24"/>
      <c r="L1177" s="3" t="s">
        <v>78</v>
      </c>
      <c r="M1177" s="24"/>
      <c r="N1177" s="3"/>
      <c r="O1177" s="3"/>
      <c r="P1177" s="24"/>
      <c r="Q1177" s="3"/>
      <c r="R1177" s="3"/>
      <c r="S1177" s="3"/>
      <c r="T1177" s="3"/>
      <c r="U1177" s="3"/>
      <c r="V1177" s="3"/>
      <c r="W1177" s="3"/>
      <c r="X1177" s="3"/>
      <c r="Y1177" s="3"/>
      <c r="Z1177" s="14">
        <f t="shared" si="38"/>
        <v>0</v>
      </c>
    </row>
    <row r="1178" spans="1:26" ht="15.75" customHeight="1" x14ac:dyDescent="0.2">
      <c r="A1178">
        <v>375</v>
      </c>
      <c r="B1178" s="24" t="s">
        <v>1141</v>
      </c>
      <c r="C1178" s="3" t="s">
        <v>1083</v>
      </c>
      <c r="D1178" s="3" t="s">
        <v>1129</v>
      </c>
      <c r="E1178" s="3" t="s">
        <v>1142</v>
      </c>
      <c r="F1178" s="24"/>
      <c r="G1178" s="24"/>
      <c r="H1178" s="24"/>
      <c r="I1178" s="24"/>
      <c r="J1178" s="24"/>
      <c r="K1178" s="24" t="s">
        <v>138</v>
      </c>
      <c r="L1178" s="3" t="s">
        <v>57</v>
      </c>
      <c r="M1178" s="24" t="s">
        <v>99</v>
      </c>
      <c r="N1178" s="3"/>
      <c r="O1178" s="3"/>
      <c r="P1178" s="24"/>
      <c r="Q1178" s="3"/>
      <c r="R1178" s="3"/>
      <c r="S1178" s="3"/>
      <c r="T1178" s="3"/>
      <c r="U1178" s="3"/>
      <c r="V1178" s="3"/>
      <c r="W1178" s="3"/>
      <c r="X1178" s="3"/>
      <c r="Y1178" s="3"/>
      <c r="Z1178" s="14" t="str">
        <f t="shared" si="38"/>
        <v>Myrmica</v>
      </c>
    </row>
    <row r="1179" spans="1:26" ht="15.75" customHeight="1" x14ac:dyDescent="0.2">
      <c r="A1179">
        <v>387</v>
      </c>
      <c r="B1179" s="3" t="s">
        <v>1166</v>
      </c>
      <c r="C1179" s="3" t="s">
        <v>1083</v>
      </c>
      <c r="D1179" s="3" t="s">
        <v>1149</v>
      </c>
      <c r="E1179" s="3" t="s">
        <v>1167</v>
      </c>
      <c r="F1179" s="3" t="s">
        <v>827</v>
      </c>
      <c r="G1179" s="3"/>
      <c r="H1179" s="3"/>
      <c r="I1179" s="3"/>
      <c r="J1179" s="3"/>
      <c r="K1179" s="3" t="s">
        <v>129</v>
      </c>
      <c r="L1179" s="3" t="s">
        <v>57</v>
      </c>
      <c r="M1179" s="41" t="s">
        <v>107</v>
      </c>
      <c r="N1179" s="3" t="s">
        <v>295</v>
      </c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14" t="str">
        <f t="shared" si="38"/>
        <v>Myrmica</v>
      </c>
    </row>
    <row r="1180" spans="1:26" ht="15.75" customHeight="1" x14ac:dyDescent="0.2">
      <c r="A1180">
        <v>1264</v>
      </c>
      <c r="B1180" s="24" t="s">
        <v>3799</v>
      </c>
      <c r="C1180" s="3" t="s">
        <v>3747</v>
      </c>
      <c r="D1180" s="3" t="s">
        <v>3797</v>
      </c>
      <c r="E1180" s="3" t="s">
        <v>3800</v>
      </c>
      <c r="F1180" s="24"/>
      <c r="G1180" s="24"/>
      <c r="H1180" s="24"/>
      <c r="I1180" s="24"/>
      <c r="J1180" s="24"/>
      <c r="K1180" s="24"/>
      <c r="L1180" s="3" t="s">
        <v>60</v>
      </c>
      <c r="M1180" s="24"/>
      <c r="N1180" s="3"/>
      <c r="O1180" s="3"/>
      <c r="P1180" s="24"/>
      <c r="Q1180" s="3"/>
      <c r="R1180" s="3"/>
      <c r="S1180" s="3"/>
      <c r="T1180" s="3"/>
      <c r="U1180" s="3"/>
      <c r="V1180" s="3"/>
      <c r="W1180" s="3"/>
      <c r="X1180" s="3"/>
      <c r="Y1180" s="3"/>
      <c r="Z1180" s="14">
        <f t="shared" si="38"/>
        <v>0</v>
      </c>
    </row>
    <row r="1181" spans="1:26" ht="15.75" customHeight="1" x14ac:dyDescent="0.2">
      <c r="A1181">
        <v>100</v>
      </c>
      <c r="B1181" s="3" t="s">
        <v>468</v>
      </c>
      <c r="C1181" s="3" t="s">
        <v>195</v>
      </c>
      <c r="D1181" s="3" t="s">
        <v>469</v>
      </c>
      <c r="E1181" s="3" t="s">
        <v>470</v>
      </c>
      <c r="F1181" s="24"/>
      <c r="G1181" s="24"/>
      <c r="H1181" s="24"/>
      <c r="I1181" s="24"/>
      <c r="J1181" s="24"/>
      <c r="K1181" s="24" t="s">
        <v>138</v>
      </c>
      <c r="L1181" s="43" t="s">
        <v>61</v>
      </c>
      <c r="M1181" s="25" t="s">
        <v>139</v>
      </c>
      <c r="N1181" s="3">
        <v>2019</v>
      </c>
      <c r="O1181" s="3"/>
      <c r="P1181" s="24"/>
      <c r="Q1181" s="3"/>
      <c r="R1181" s="3"/>
      <c r="S1181" s="3"/>
      <c r="T1181" s="3"/>
      <c r="U1181" s="3"/>
      <c r="V1181" s="3"/>
      <c r="W1181" s="3"/>
      <c r="X1181" s="3"/>
      <c r="Y1181" s="3"/>
      <c r="Z1181" s="14" t="str">
        <f t="shared" si="38"/>
        <v>Formica</v>
      </c>
    </row>
    <row r="1182" spans="1:26" ht="15.75" customHeight="1" x14ac:dyDescent="0.2">
      <c r="A1182">
        <v>474</v>
      </c>
      <c r="B1182" s="24" t="s">
        <v>1384</v>
      </c>
      <c r="C1182" s="3" t="s">
        <v>1314</v>
      </c>
      <c r="D1182" s="3" t="s">
        <v>1385</v>
      </c>
      <c r="E1182" s="3" t="s">
        <v>1386</v>
      </c>
      <c r="F1182" s="3"/>
      <c r="G1182" s="3"/>
      <c r="H1182" s="3"/>
      <c r="I1182" s="3"/>
      <c r="J1182" s="3"/>
      <c r="K1182" s="3"/>
      <c r="L1182" s="24" t="s">
        <v>50</v>
      </c>
      <c r="M1182" s="3"/>
      <c r="N1182" s="3"/>
      <c r="O1182" s="3"/>
      <c r="P1182" s="24"/>
      <c r="Q1182" s="3"/>
      <c r="R1182" s="3"/>
      <c r="S1182" s="3"/>
      <c r="T1182" s="3"/>
      <c r="U1182" s="3"/>
      <c r="V1182" s="3"/>
      <c r="W1182" s="3"/>
      <c r="X1182" s="3"/>
      <c r="Y1182" s="3"/>
      <c r="Z1182" s="14">
        <f t="shared" si="38"/>
        <v>0</v>
      </c>
    </row>
    <row r="1183" spans="1:26" ht="15.75" customHeight="1" x14ac:dyDescent="0.2">
      <c r="A1183">
        <v>1150</v>
      </c>
      <c r="B1183" s="24" t="s">
        <v>3543</v>
      </c>
      <c r="C1183" s="3" t="s">
        <v>3469</v>
      </c>
      <c r="D1183" s="3" t="s">
        <v>3540</v>
      </c>
      <c r="E1183" s="3" t="s">
        <v>3544</v>
      </c>
      <c r="F1183" s="24"/>
      <c r="G1183" s="24"/>
      <c r="H1183" s="24"/>
      <c r="I1183" s="24"/>
      <c r="J1183" s="24"/>
      <c r="K1183" s="24"/>
      <c r="L1183" s="24" t="s">
        <v>73</v>
      </c>
      <c r="M1183" s="24"/>
      <c r="N1183" s="3"/>
      <c r="O1183" s="3"/>
      <c r="P1183" s="24"/>
      <c r="Q1183" s="3" t="s">
        <v>3542</v>
      </c>
      <c r="R1183" s="3"/>
      <c r="S1183" s="3"/>
      <c r="T1183" s="3"/>
      <c r="U1183" s="3"/>
      <c r="V1183" s="3"/>
      <c r="W1183" s="3"/>
      <c r="X1183" s="3"/>
      <c r="Y1183" s="3"/>
      <c r="Z1183" s="14">
        <f t="shared" ref="Z1183:Z1214" si="39">IF(LEFT(M1183,4)=LEFT(L1183,4),L1183,0)</f>
        <v>0</v>
      </c>
    </row>
    <row r="1184" spans="1:26" ht="15.75" customHeight="1" x14ac:dyDescent="0.2">
      <c r="A1184">
        <v>851</v>
      </c>
      <c r="B1184" s="3" t="s">
        <v>2837</v>
      </c>
      <c r="C1184" s="3" t="s">
        <v>2759</v>
      </c>
      <c r="D1184" s="3" t="s">
        <v>2831</v>
      </c>
      <c r="E1184" s="3" t="s">
        <v>2838</v>
      </c>
      <c r="F1184" s="3"/>
      <c r="G1184" s="3"/>
      <c r="H1184" s="3"/>
      <c r="I1184" s="3"/>
      <c r="J1184" s="3"/>
      <c r="K1184" s="3"/>
      <c r="L1184" s="3" t="s">
        <v>96</v>
      </c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14">
        <f t="shared" si="39"/>
        <v>0</v>
      </c>
    </row>
    <row r="1185" spans="1:26" ht="15.75" customHeight="1" x14ac:dyDescent="0.2">
      <c r="A1185">
        <v>831</v>
      </c>
      <c r="B1185" s="4" t="s">
        <v>2790</v>
      </c>
      <c r="C1185" s="3" t="s">
        <v>2759</v>
      </c>
      <c r="D1185" s="3" t="s">
        <v>2791</v>
      </c>
      <c r="E1185" s="3" t="s">
        <v>2792</v>
      </c>
      <c r="F1185" s="24"/>
      <c r="G1185" s="24"/>
      <c r="H1185" s="24"/>
      <c r="I1185" s="24"/>
      <c r="J1185" s="24"/>
      <c r="K1185" s="24"/>
      <c r="L1185" s="3" t="s">
        <v>50</v>
      </c>
      <c r="M1185" s="24"/>
      <c r="N1185" s="3"/>
      <c r="O1185" s="3"/>
      <c r="P1185" s="24"/>
      <c r="Q1185" s="3"/>
      <c r="R1185" s="3"/>
      <c r="S1185" s="3"/>
      <c r="T1185" s="3"/>
      <c r="U1185" s="3"/>
      <c r="V1185" s="3"/>
      <c r="W1185" s="3"/>
      <c r="X1185" s="3"/>
      <c r="Y1185" s="3"/>
      <c r="Z1185" s="14">
        <f t="shared" si="39"/>
        <v>0</v>
      </c>
    </row>
    <row r="1186" spans="1:26" ht="15.75" customHeight="1" x14ac:dyDescent="0.2">
      <c r="A1186">
        <v>940</v>
      </c>
      <c r="B1186" s="3" t="s">
        <v>3057</v>
      </c>
      <c r="C1186" s="3" t="s">
        <v>3054</v>
      </c>
      <c r="D1186" s="3" t="s">
        <v>3058</v>
      </c>
      <c r="E1186" s="3" t="s">
        <v>3059</v>
      </c>
      <c r="F1186" s="24"/>
      <c r="G1186" s="24"/>
      <c r="H1186" s="24"/>
      <c r="I1186" s="24"/>
      <c r="J1186" s="24"/>
      <c r="K1186" s="24"/>
      <c r="L1186" s="3" t="s">
        <v>73</v>
      </c>
      <c r="M1186" s="24"/>
      <c r="N1186" s="3"/>
      <c r="O1186" s="3"/>
      <c r="P1186" s="24"/>
      <c r="Q1186" s="3"/>
      <c r="R1186" s="3"/>
      <c r="S1186" s="3"/>
      <c r="T1186" s="3"/>
      <c r="U1186" s="3"/>
      <c r="V1186" s="3"/>
      <c r="W1186" s="3"/>
      <c r="X1186" s="3"/>
      <c r="Y1186" s="3"/>
      <c r="Z1186" s="14">
        <f t="shared" si="39"/>
        <v>0</v>
      </c>
    </row>
    <row r="1187" spans="1:26" ht="15.75" customHeight="1" x14ac:dyDescent="0.2">
      <c r="A1187">
        <v>1265</v>
      </c>
      <c r="B1187" s="24" t="s">
        <v>3801</v>
      </c>
      <c r="C1187" s="3" t="s">
        <v>3747</v>
      </c>
      <c r="D1187" s="3" t="s">
        <v>3797</v>
      </c>
      <c r="E1187" s="3" t="s">
        <v>3802</v>
      </c>
      <c r="F1187" s="24"/>
      <c r="G1187" s="24"/>
      <c r="H1187" s="24"/>
      <c r="I1187" s="24"/>
      <c r="J1187" s="24"/>
      <c r="K1187" s="24"/>
      <c r="L1187" s="43" t="s">
        <v>61</v>
      </c>
      <c r="M1187" s="24"/>
      <c r="N1187" s="3"/>
      <c r="O1187" s="3"/>
      <c r="P1187" s="24"/>
      <c r="Q1187" s="3"/>
      <c r="R1187" s="3"/>
      <c r="S1187" s="3"/>
      <c r="T1187" s="3"/>
      <c r="U1187" s="3"/>
      <c r="V1187" s="3"/>
      <c r="W1187" s="3"/>
      <c r="X1187" s="3"/>
      <c r="Y1187" s="3"/>
      <c r="Z1187" s="14">
        <f t="shared" si="39"/>
        <v>0</v>
      </c>
    </row>
    <row r="1188" spans="1:26" ht="15.75" customHeight="1" x14ac:dyDescent="0.2">
      <c r="A1188">
        <v>1258</v>
      </c>
      <c r="B1188" s="24" t="s">
        <v>3783</v>
      </c>
      <c r="C1188" s="3" t="s">
        <v>3747</v>
      </c>
      <c r="D1188" s="3" t="s">
        <v>3784</v>
      </c>
      <c r="E1188" s="3" t="s">
        <v>3785</v>
      </c>
      <c r="F1188" s="3"/>
      <c r="G1188" s="3"/>
      <c r="H1188" s="3"/>
      <c r="I1188" s="3"/>
      <c r="J1188" s="3"/>
      <c r="K1188" s="3" t="s">
        <v>138</v>
      </c>
      <c r="L1188" s="43" t="s">
        <v>61</v>
      </c>
      <c r="M1188" s="3" t="s">
        <v>163</v>
      </c>
      <c r="N1188" s="3">
        <v>2019</v>
      </c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14" t="str">
        <f t="shared" si="39"/>
        <v>Formica</v>
      </c>
    </row>
    <row r="1189" spans="1:26" ht="15.75" customHeight="1" x14ac:dyDescent="0.2">
      <c r="A1189">
        <v>1090</v>
      </c>
      <c r="B1189" s="3"/>
      <c r="C1189" s="3" t="s">
        <v>3418</v>
      </c>
      <c r="D1189" s="3" t="s">
        <v>3428</v>
      </c>
      <c r="E1189" s="3" t="s">
        <v>3431</v>
      </c>
      <c r="F1189" s="3"/>
      <c r="G1189" s="3"/>
      <c r="H1189" s="3"/>
      <c r="I1189" s="3"/>
      <c r="J1189" s="3"/>
      <c r="K1189" s="3"/>
      <c r="L1189" s="3" t="s">
        <v>50</v>
      </c>
      <c r="M1189" s="3"/>
      <c r="N1189" s="24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14">
        <f t="shared" si="39"/>
        <v>0</v>
      </c>
    </row>
    <row r="1190" spans="1:26" ht="15.75" customHeight="1" x14ac:dyDescent="0.2">
      <c r="A1190">
        <v>1431</v>
      </c>
      <c r="B1190" s="3" t="s">
        <v>4212</v>
      </c>
      <c r="C1190" s="3" t="s">
        <v>4159</v>
      </c>
      <c r="D1190" s="3" t="s">
        <v>4210</v>
      </c>
      <c r="E1190" s="3" t="s">
        <v>4213</v>
      </c>
      <c r="F1190" s="3"/>
      <c r="G1190" s="3"/>
      <c r="H1190" s="3"/>
      <c r="I1190" s="3"/>
      <c r="J1190" s="3"/>
      <c r="K1190" s="3"/>
      <c r="L1190" s="3" t="s">
        <v>60</v>
      </c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14">
        <f t="shared" si="39"/>
        <v>0</v>
      </c>
    </row>
    <row r="1191" spans="1:26" ht="15.75" customHeight="1" x14ac:dyDescent="0.2">
      <c r="A1191">
        <v>1248</v>
      </c>
      <c r="B1191" s="3" t="s">
        <v>3756</v>
      </c>
      <c r="C1191" s="3" t="s">
        <v>3747</v>
      </c>
      <c r="D1191" s="3" t="s">
        <v>3748</v>
      </c>
      <c r="E1191" s="3" t="s">
        <v>3757</v>
      </c>
      <c r="F1191" s="3"/>
      <c r="G1191" s="3"/>
      <c r="H1191" s="3"/>
      <c r="I1191" s="3"/>
      <c r="J1191" s="3"/>
      <c r="K1191" s="3"/>
      <c r="L1191" s="24" t="s">
        <v>60</v>
      </c>
      <c r="M1191" s="24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14">
        <f t="shared" si="39"/>
        <v>0</v>
      </c>
    </row>
    <row r="1192" spans="1:26" ht="15.75" customHeight="1" x14ac:dyDescent="0.2">
      <c r="A1192">
        <v>1065</v>
      </c>
      <c r="B1192" s="4" t="s">
        <v>3373</v>
      </c>
      <c r="C1192" s="3" t="s">
        <v>3341</v>
      </c>
      <c r="D1192" s="3" t="s">
        <v>3374</v>
      </c>
      <c r="E1192" s="3" t="s">
        <v>3375</v>
      </c>
      <c r="F1192" s="3"/>
      <c r="G1192" s="3"/>
      <c r="H1192" s="3"/>
      <c r="I1192" s="3"/>
      <c r="J1192" s="3"/>
      <c r="K1192" s="3" t="s">
        <v>138</v>
      </c>
      <c r="L1192" s="3" t="s">
        <v>57</v>
      </c>
      <c r="M1192" s="24" t="s">
        <v>94</v>
      </c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14" t="str">
        <f t="shared" si="39"/>
        <v>Myrmica</v>
      </c>
    </row>
    <row r="1193" spans="1:26" ht="15.75" customHeight="1" x14ac:dyDescent="0.2">
      <c r="A1193">
        <v>89</v>
      </c>
      <c r="B1193" s="4" t="s">
        <v>444</v>
      </c>
      <c r="C1193" s="3" t="s">
        <v>195</v>
      </c>
      <c r="D1193" s="3" t="s">
        <v>373</v>
      </c>
      <c r="E1193" s="3" t="s">
        <v>445</v>
      </c>
      <c r="F1193" s="3"/>
      <c r="G1193" s="3"/>
      <c r="H1193" s="3"/>
      <c r="I1193" s="3"/>
      <c r="J1193" s="3"/>
      <c r="K1193" s="3"/>
      <c r="L1193" s="3" t="s">
        <v>60</v>
      </c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14">
        <f t="shared" si="39"/>
        <v>0</v>
      </c>
    </row>
    <row r="1194" spans="1:26" ht="15.75" customHeight="1" x14ac:dyDescent="0.2">
      <c r="A1194">
        <v>1129</v>
      </c>
      <c r="B1194" s="3" t="s">
        <v>3494</v>
      </c>
      <c r="C1194" s="3" t="s">
        <v>3469</v>
      </c>
      <c r="D1194" s="3" t="s">
        <v>3485</v>
      </c>
      <c r="E1194" s="3" t="s">
        <v>3495</v>
      </c>
      <c r="F1194" s="3"/>
      <c r="G1194" s="3"/>
      <c r="H1194" s="3"/>
      <c r="I1194" s="3"/>
      <c r="J1194" s="3"/>
      <c r="K1194" s="3" t="s">
        <v>49</v>
      </c>
      <c r="L1194" s="3" t="s">
        <v>50</v>
      </c>
      <c r="M1194" s="3" t="s">
        <v>51</v>
      </c>
      <c r="N1194" s="4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14" t="str">
        <f t="shared" si="39"/>
        <v>Lasius</v>
      </c>
    </row>
    <row r="1195" spans="1:26" ht="15.75" customHeight="1" x14ac:dyDescent="0.2">
      <c r="A1195">
        <v>488</v>
      </c>
      <c r="B1195" s="3" t="s">
        <v>1417</v>
      </c>
      <c r="C1195" s="3" t="s">
        <v>1314</v>
      </c>
      <c r="D1195" s="3" t="s">
        <v>1411</v>
      </c>
      <c r="E1195" s="3" t="s">
        <v>1418</v>
      </c>
      <c r="F1195" s="3"/>
      <c r="G1195" s="3"/>
      <c r="H1195" s="3"/>
      <c r="I1195" s="3"/>
      <c r="J1195" s="3"/>
      <c r="K1195" s="3"/>
      <c r="L1195" s="3" t="s">
        <v>50</v>
      </c>
      <c r="M1195" s="24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14">
        <f t="shared" si="39"/>
        <v>0</v>
      </c>
    </row>
    <row r="1196" spans="1:26" ht="15.75" customHeight="1" x14ac:dyDescent="0.2">
      <c r="A1196">
        <v>63</v>
      </c>
      <c r="B1196" s="3" t="s">
        <v>352</v>
      </c>
      <c r="C1196" s="3" t="s">
        <v>195</v>
      </c>
      <c r="D1196" s="3" t="s">
        <v>343</v>
      </c>
      <c r="E1196" s="3" t="s">
        <v>353</v>
      </c>
      <c r="F1196" s="3"/>
      <c r="G1196" s="3"/>
      <c r="H1196" s="3"/>
      <c r="I1196" s="3"/>
      <c r="J1196" s="3"/>
      <c r="K1196" s="3" t="s">
        <v>138</v>
      </c>
      <c r="L1196" s="43" t="s">
        <v>61</v>
      </c>
      <c r="M1196" s="25" t="s">
        <v>139</v>
      </c>
      <c r="N1196" s="3">
        <v>2019</v>
      </c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14" t="str">
        <f t="shared" si="39"/>
        <v>Formica</v>
      </c>
    </row>
    <row r="1197" spans="1:26" ht="15.75" customHeight="1" x14ac:dyDescent="0.2">
      <c r="A1197">
        <v>1190</v>
      </c>
      <c r="B1197" s="3"/>
      <c r="C1197" s="3" t="s">
        <v>3641</v>
      </c>
      <c r="D1197" s="3" t="s">
        <v>3642</v>
      </c>
      <c r="E1197" s="3" t="s">
        <v>3644</v>
      </c>
      <c r="F1197" s="23"/>
      <c r="G1197" s="24"/>
      <c r="H1197" s="24"/>
      <c r="I1197" s="24"/>
      <c r="J1197" s="24"/>
      <c r="K1197" s="23"/>
      <c r="L1197" s="3"/>
      <c r="M1197" s="24"/>
      <c r="N1197" s="2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14">
        <f t="shared" si="39"/>
        <v>0</v>
      </c>
    </row>
    <row r="1198" spans="1:26" ht="15.75" customHeight="1" x14ac:dyDescent="0.2">
      <c r="A1198">
        <v>744</v>
      </c>
      <c r="B1198" s="24" t="s">
        <v>2575</v>
      </c>
      <c r="C1198" s="3" t="s">
        <v>2161</v>
      </c>
      <c r="D1198" s="3" t="s">
        <v>2539</v>
      </c>
      <c r="E1198" s="3" t="s">
        <v>2576</v>
      </c>
      <c r="F1198" s="3"/>
      <c r="G1198" s="3"/>
      <c r="H1198" s="3"/>
      <c r="I1198" s="3"/>
      <c r="J1198" s="3"/>
      <c r="K1198" s="3"/>
      <c r="L1198" s="3" t="s">
        <v>73</v>
      </c>
      <c r="M1198" s="24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14">
        <f t="shared" si="39"/>
        <v>0</v>
      </c>
    </row>
    <row r="1199" spans="1:26" ht="15.75" customHeight="1" x14ac:dyDescent="0.2">
      <c r="A1199">
        <v>1217</v>
      </c>
      <c r="B1199" s="3"/>
      <c r="C1199" s="3" t="s">
        <v>3641</v>
      </c>
      <c r="D1199" s="58" t="s">
        <v>4300</v>
      </c>
      <c r="E1199" s="3" t="s">
        <v>3681</v>
      </c>
      <c r="F1199" s="3"/>
      <c r="G1199" s="3"/>
      <c r="H1199" s="3"/>
      <c r="I1199" s="3"/>
      <c r="J1199" s="3"/>
      <c r="K1199" s="3"/>
      <c r="L1199" s="3" t="s">
        <v>96</v>
      </c>
      <c r="M1199" s="24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14">
        <f t="shared" si="39"/>
        <v>0</v>
      </c>
    </row>
    <row r="1200" spans="1:26" ht="15.75" customHeight="1" x14ac:dyDescent="0.2">
      <c r="A1200">
        <v>1448</v>
      </c>
      <c r="B1200" s="3" t="s">
        <v>4253</v>
      </c>
      <c r="C1200" s="3" t="s">
        <v>4222</v>
      </c>
      <c r="D1200" s="3" t="s">
        <v>4254</v>
      </c>
      <c r="E1200" s="3" t="s">
        <v>4255</v>
      </c>
      <c r="F1200" s="3" t="s">
        <v>48</v>
      </c>
      <c r="G1200" s="3"/>
      <c r="H1200" s="3"/>
      <c r="I1200" s="3"/>
      <c r="J1200" s="3"/>
      <c r="K1200" s="3" t="s">
        <v>129</v>
      </c>
      <c r="L1200" s="3" t="s">
        <v>57</v>
      </c>
      <c r="M1200" s="41" t="s">
        <v>117</v>
      </c>
      <c r="N1200" s="3" t="s">
        <v>295</v>
      </c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14" t="str">
        <f t="shared" si="39"/>
        <v>Myrmica</v>
      </c>
    </row>
    <row r="1201" spans="1:26" ht="15.75" customHeight="1" x14ac:dyDescent="0.2">
      <c r="A1201">
        <v>484</v>
      </c>
      <c r="B1201" s="3" t="s">
        <v>1408</v>
      </c>
      <c r="C1201" s="3" t="s">
        <v>1314</v>
      </c>
      <c r="D1201" s="3" t="s">
        <v>1400</v>
      </c>
      <c r="E1201" s="3" t="s">
        <v>1409</v>
      </c>
      <c r="F1201" s="3"/>
      <c r="G1201" s="3"/>
      <c r="H1201" s="3"/>
      <c r="I1201" s="3"/>
      <c r="J1201" s="3"/>
      <c r="K1201" s="3"/>
      <c r="L1201" s="3" t="s">
        <v>50</v>
      </c>
      <c r="M1201" s="24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14">
        <f t="shared" si="39"/>
        <v>0</v>
      </c>
    </row>
    <row r="1202" spans="1:26" ht="15.75" customHeight="1" x14ac:dyDescent="0.2">
      <c r="A1202">
        <v>160</v>
      </c>
      <c r="B1202" s="3" t="s">
        <v>624</v>
      </c>
      <c r="C1202" s="3" t="s">
        <v>491</v>
      </c>
      <c r="D1202" s="3" t="s">
        <v>618</v>
      </c>
      <c r="E1202" s="3" t="s">
        <v>625</v>
      </c>
      <c r="F1202" s="3"/>
      <c r="G1202" s="3"/>
      <c r="H1202" s="3"/>
      <c r="I1202" s="3"/>
      <c r="J1202" s="3"/>
      <c r="K1202" s="3"/>
      <c r="L1202" s="3" t="s">
        <v>96</v>
      </c>
      <c r="M1202" s="24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14">
        <f t="shared" si="39"/>
        <v>0</v>
      </c>
    </row>
    <row r="1203" spans="1:26" ht="15.75" customHeight="1" x14ac:dyDescent="0.2">
      <c r="A1203">
        <v>1055</v>
      </c>
      <c r="B1203" s="4" t="s">
        <v>3349</v>
      </c>
      <c r="C1203" s="3" t="s">
        <v>3341</v>
      </c>
      <c r="D1203" s="3" t="s">
        <v>3345</v>
      </c>
      <c r="E1203" s="3" t="s">
        <v>3350</v>
      </c>
      <c r="F1203" s="3"/>
      <c r="G1203" s="3"/>
      <c r="H1203" s="3"/>
      <c r="I1203" s="3"/>
      <c r="J1203" s="3"/>
      <c r="K1203" s="3" t="s">
        <v>138</v>
      </c>
      <c r="L1203" s="3" t="s">
        <v>501</v>
      </c>
      <c r="M1203" s="25" t="s">
        <v>502</v>
      </c>
      <c r="N1203" s="3" t="s">
        <v>140</v>
      </c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14" t="str">
        <f t="shared" si="39"/>
        <v>Solenopsis</v>
      </c>
    </row>
    <row r="1204" spans="1:26" ht="15.75" customHeight="1" x14ac:dyDescent="0.2">
      <c r="A1204">
        <v>148</v>
      </c>
      <c r="B1204" s="3" t="s">
        <v>595</v>
      </c>
      <c r="C1204" s="3" t="s">
        <v>491</v>
      </c>
      <c r="D1204" s="3" t="s">
        <v>593</v>
      </c>
      <c r="E1204" s="3" t="s">
        <v>596</v>
      </c>
      <c r="F1204" s="3"/>
      <c r="G1204" s="3"/>
      <c r="H1204" s="3"/>
      <c r="I1204" s="3"/>
      <c r="J1204" s="3"/>
      <c r="K1204" s="3" t="s">
        <v>138</v>
      </c>
      <c r="L1204" s="3" t="s">
        <v>131</v>
      </c>
      <c r="M1204" s="25" t="s">
        <v>589</v>
      </c>
      <c r="N1204" s="24" t="s">
        <v>140</v>
      </c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14" t="str">
        <f t="shared" si="39"/>
        <v>Myrmecina</v>
      </c>
    </row>
    <row r="1205" spans="1:26" ht="15.75" customHeight="1" x14ac:dyDescent="0.2">
      <c r="A1205">
        <v>695</v>
      </c>
      <c r="B1205" s="3" t="s">
        <v>2236</v>
      </c>
      <c r="C1205" s="3" t="s">
        <v>2161</v>
      </c>
      <c r="D1205" s="3" t="s">
        <v>2162</v>
      </c>
      <c r="E1205" s="3" t="s">
        <v>2237</v>
      </c>
      <c r="F1205" s="3"/>
      <c r="G1205" s="3"/>
      <c r="H1205" s="3"/>
      <c r="I1205" s="3"/>
      <c r="J1205" s="3"/>
      <c r="K1205" s="3"/>
      <c r="L1205" s="3" t="s">
        <v>60</v>
      </c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14">
        <f t="shared" si="39"/>
        <v>0</v>
      </c>
    </row>
    <row r="1206" spans="1:26" ht="15.75" customHeight="1" x14ac:dyDescent="0.2">
      <c r="A1206">
        <v>1064</v>
      </c>
      <c r="B1206" s="3" t="s">
        <v>3371</v>
      </c>
      <c r="C1206" s="3" t="s">
        <v>3341</v>
      </c>
      <c r="D1206" s="3" t="s">
        <v>3369</v>
      </c>
      <c r="E1206" s="3" t="s">
        <v>3372</v>
      </c>
      <c r="F1206" s="3"/>
      <c r="G1206" s="3"/>
      <c r="H1206" s="3"/>
      <c r="I1206" s="3"/>
      <c r="J1206" s="3"/>
      <c r="K1206" s="3" t="s">
        <v>138</v>
      </c>
      <c r="L1206" s="3" t="s">
        <v>50</v>
      </c>
      <c r="M1206" s="25" t="s">
        <v>274</v>
      </c>
      <c r="N1206" s="3" t="s">
        <v>140</v>
      </c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14" t="str">
        <f t="shared" si="39"/>
        <v>Lasius</v>
      </c>
    </row>
    <row r="1207" spans="1:26" ht="15.75" customHeight="1" x14ac:dyDescent="0.2">
      <c r="A1207">
        <v>641</v>
      </c>
      <c r="B1207" s="3" t="s">
        <v>1846</v>
      </c>
      <c r="C1207" s="3" t="s">
        <v>1694</v>
      </c>
      <c r="D1207" s="3" t="s">
        <v>1850</v>
      </c>
      <c r="E1207" s="3" t="s">
        <v>1851</v>
      </c>
      <c r="F1207" s="3"/>
      <c r="G1207" s="3"/>
      <c r="H1207" s="3"/>
      <c r="I1207" s="3"/>
      <c r="J1207" s="3"/>
      <c r="K1207" s="3"/>
      <c r="L1207" s="3" t="s">
        <v>50</v>
      </c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14">
        <f t="shared" si="39"/>
        <v>0</v>
      </c>
    </row>
    <row r="1208" spans="1:26" ht="15.75" customHeight="1" x14ac:dyDescent="0.2">
      <c r="A1208">
        <v>1117</v>
      </c>
      <c r="B1208" s="24"/>
      <c r="C1208" s="3" t="s">
        <v>3418</v>
      </c>
      <c r="D1208" s="3" t="s">
        <v>3462</v>
      </c>
      <c r="E1208" s="3" t="s">
        <v>3467</v>
      </c>
      <c r="F1208" s="24"/>
      <c r="G1208" s="24"/>
      <c r="H1208" s="24"/>
      <c r="I1208" s="3"/>
      <c r="J1208" s="3"/>
      <c r="K1208" s="3"/>
      <c r="L1208" s="24" t="s">
        <v>50</v>
      </c>
      <c r="M1208" s="24"/>
      <c r="N1208" s="24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14">
        <f t="shared" si="39"/>
        <v>0</v>
      </c>
    </row>
    <row r="1209" spans="1:26" ht="15.75" customHeight="1" x14ac:dyDescent="0.2">
      <c r="A1209">
        <v>573</v>
      </c>
      <c r="B1209" s="3" t="s">
        <v>1627</v>
      </c>
      <c r="C1209" s="3" t="s">
        <v>1555</v>
      </c>
      <c r="D1209" s="3" t="s">
        <v>1623</v>
      </c>
      <c r="E1209" s="3" t="s">
        <v>1628</v>
      </c>
      <c r="F1209" s="3"/>
      <c r="G1209" s="3"/>
      <c r="H1209" s="3"/>
      <c r="I1209" s="3"/>
      <c r="J1209" s="3"/>
      <c r="K1209" s="3" t="s">
        <v>49</v>
      </c>
      <c r="L1209" s="3" t="s">
        <v>50</v>
      </c>
      <c r="M1209" s="24" t="s">
        <v>285</v>
      </c>
      <c r="N1209" s="30" t="s">
        <v>140</v>
      </c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14" t="str">
        <f t="shared" si="39"/>
        <v>Lasius</v>
      </c>
    </row>
    <row r="1210" spans="1:26" ht="15.75" customHeight="1" x14ac:dyDescent="0.2">
      <c r="A1210">
        <v>41</v>
      </c>
      <c r="B1210" s="3" t="s">
        <v>250</v>
      </c>
      <c r="C1210" s="3" t="s">
        <v>195</v>
      </c>
      <c r="D1210" s="3" t="s">
        <v>196</v>
      </c>
      <c r="E1210" s="3" t="s">
        <v>252</v>
      </c>
      <c r="F1210" s="3"/>
      <c r="G1210" s="3"/>
      <c r="H1210" s="3"/>
      <c r="I1210" s="3"/>
      <c r="J1210" s="3"/>
      <c r="K1210" s="3"/>
      <c r="L1210" s="3" t="s">
        <v>60</v>
      </c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14">
        <f t="shared" si="39"/>
        <v>0</v>
      </c>
    </row>
    <row r="1211" spans="1:26" ht="15.75" customHeight="1" x14ac:dyDescent="0.2">
      <c r="A1211">
        <v>57</v>
      </c>
      <c r="B1211" s="3" t="s">
        <v>325</v>
      </c>
      <c r="C1211" s="3" t="s">
        <v>195</v>
      </c>
      <c r="D1211" s="3" t="s">
        <v>309</v>
      </c>
      <c r="E1211" s="3" t="s">
        <v>326</v>
      </c>
      <c r="F1211" s="3"/>
      <c r="G1211" s="3"/>
      <c r="H1211" s="3"/>
      <c r="I1211" s="3"/>
      <c r="J1211" s="3"/>
      <c r="K1211" s="3"/>
      <c r="L1211" s="3" t="s">
        <v>60</v>
      </c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14">
        <f t="shared" si="39"/>
        <v>0</v>
      </c>
    </row>
    <row r="1212" spans="1:26" ht="15.75" customHeight="1" x14ac:dyDescent="0.2">
      <c r="A1212">
        <v>905</v>
      </c>
      <c r="B1212" s="3" t="s">
        <v>2974</v>
      </c>
      <c r="C1212" s="3" t="s">
        <v>2945</v>
      </c>
      <c r="D1212" s="3" t="s">
        <v>2968</v>
      </c>
      <c r="E1212" s="3" t="s">
        <v>2975</v>
      </c>
      <c r="F1212" s="3"/>
      <c r="G1212" s="3"/>
      <c r="H1212" s="3"/>
      <c r="I1212" s="3"/>
      <c r="J1212" s="3"/>
      <c r="K1212" s="3" t="s">
        <v>49</v>
      </c>
      <c r="L1212" s="3" t="s">
        <v>50</v>
      </c>
      <c r="M1212" s="24" t="s">
        <v>51</v>
      </c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14" t="str">
        <f t="shared" si="39"/>
        <v>Lasius</v>
      </c>
    </row>
    <row r="1213" spans="1:26" ht="15.75" customHeight="1" x14ac:dyDescent="0.2">
      <c r="A1213">
        <v>1355</v>
      </c>
      <c r="B1213" s="4" t="s">
        <v>4024</v>
      </c>
      <c r="C1213" s="3" t="s">
        <v>4007</v>
      </c>
      <c r="D1213" s="3" t="s">
        <v>4008</v>
      </c>
      <c r="E1213" s="3" t="s">
        <v>4025</v>
      </c>
      <c r="F1213" s="3"/>
      <c r="G1213" s="3"/>
      <c r="H1213" s="3"/>
      <c r="I1213" s="3"/>
      <c r="J1213" s="3"/>
      <c r="K1213" s="3" t="s">
        <v>895</v>
      </c>
      <c r="L1213" s="43" t="s">
        <v>61</v>
      </c>
      <c r="M1213" s="24" t="s">
        <v>216</v>
      </c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14">
        <f t="shared" si="39"/>
        <v>0</v>
      </c>
    </row>
    <row r="1214" spans="1:26" ht="15.75" customHeight="1" x14ac:dyDescent="0.2">
      <c r="A1214">
        <v>231</v>
      </c>
      <c r="B1214" s="3" t="s">
        <v>790</v>
      </c>
      <c r="C1214" s="3" t="s">
        <v>773</v>
      </c>
      <c r="D1214" s="3" t="s">
        <v>791</v>
      </c>
      <c r="E1214" s="3" t="s">
        <v>792</v>
      </c>
      <c r="F1214" s="3" t="s">
        <v>48</v>
      </c>
      <c r="G1214" s="3"/>
      <c r="H1214" s="3"/>
      <c r="I1214" s="3"/>
      <c r="J1214" s="3"/>
      <c r="K1214" s="3" t="s">
        <v>129</v>
      </c>
      <c r="L1214" s="3" t="s">
        <v>57</v>
      </c>
      <c r="M1214" s="41" t="s">
        <v>133</v>
      </c>
      <c r="N1214" s="3" t="s">
        <v>295</v>
      </c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14" t="str">
        <f t="shared" si="39"/>
        <v>Myrmica</v>
      </c>
    </row>
    <row r="1215" spans="1:26" ht="15.75" customHeight="1" x14ac:dyDescent="0.2">
      <c r="A1215">
        <v>561</v>
      </c>
      <c r="B1215" s="3" t="s">
        <v>1597</v>
      </c>
      <c r="C1215" s="3" t="s">
        <v>1555</v>
      </c>
      <c r="D1215" s="3" t="s">
        <v>1598</v>
      </c>
      <c r="E1215" s="24" t="s">
        <v>1599</v>
      </c>
      <c r="F1215" s="3"/>
      <c r="G1215" s="3"/>
      <c r="H1215" s="3"/>
      <c r="I1215" s="3"/>
      <c r="J1215" s="3"/>
      <c r="K1215" s="3" t="s">
        <v>49</v>
      </c>
      <c r="L1215" s="3" t="s">
        <v>50</v>
      </c>
      <c r="M1215" s="24" t="s">
        <v>51</v>
      </c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24"/>
    </row>
    <row r="1216" spans="1:26" ht="15.75" customHeight="1" x14ac:dyDescent="0.2">
      <c r="A1216">
        <v>541</v>
      </c>
      <c r="B1216" s="3" t="s">
        <v>1548</v>
      </c>
      <c r="C1216" s="3" t="s">
        <v>1500</v>
      </c>
      <c r="D1216" s="3" t="s">
        <v>1549</v>
      </c>
      <c r="E1216" s="24" t="s">
        <v>1550</v>
      </c>
      <c r="F1216" s="3"/>
      <c r="G1216" s="3"/>
      <c r="H1216" s="3"/>
      <c r="I1216" s="3"/>
      <c r="J1216" s="3"/>
      <c r="K1216" s="3" t="s">
        <v>49</v>
      </c>
      <c r="L1216" s="3" t="s">
        <v>50</v>
      </c>
      <c r="M1216" s="24" t="s">
        <v>51</v>
      </c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14" t="str">
        <f t="shared" ref="Z1216:Z1257" si="40">IF(LEFT(M1216,4)=LEFT(L1216,4),L1216,0)</f>
        <v>Lasius</v>
      </c>
    </row>
    <row r="1217" spans="1:26" ht="15.75" customHeight="1" x14ac:dyDescent="0.2">
      <c r="A1217">
        <v>1069</v>
      </c>
      <c r="B1217" s="3" t="s">
        <v>3383</v>
      </c>
      <c r="C1217" s="3" t="s">
        <v>3341</v>
      </c>
      <c r="D1217" s="3" t="s">
        <v>3381</v>
      </c>
      <c r="E1217" s="3" t="s">
        <v>3384</v>
      </c>
      <c r="F1217" s="3" t="s">
        <v>2728</v>
      </c>
      <c r="G1217" s="3"/>
      <c r="H1217" s="3"/>
      <c r="I1217" s="3"/>
      <c r="J1217" s="3"/>
      <c r="K1217" s="3" t="s">
        <v>129</v>
      </c>
      <c r="L1217" s="3" t="s">
        <v>57</v>
      </c>
      <c r="M1217" s="41" t="s">
        <v>107</v>
      </c>
      <c r="N1217" s="3" t="s">
        <v>295</v>
      </c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14" t="str">
        <f t="shared" si="40"/>
        <v>Myrmica</v>
      </c>
    </row>
    <row r="1218" spans="1:26" ht="15.75" customHeight="1" x14ac:dyDescent="0.2">
      <c r="A1218">
        <v>962</v>
      </c>
      <c r="B1218" s="4" t="s">
        <v>3115</v>
      </c>
      <c r="C1218" s="3" t="s">
        <v>3054</v>
      </c>
      <c r="D1218" s="3" t="s">
        <v>3116</v>
      </c>
      <c r="E1218" s="3" t="s">
        <v>3117</v>
      </c>
      <c r="F1218" s="3"/>
      <c r="G1218" s="3"/>
      <c r="H1218" s="3"/>
      <c r="I1218" s="3"/>
      <c r="J1218" s="3"/>
      <c r="K1218" s="3" t="s">
        <v>138</v>
      </c>
      <c r="L1218" s="3" t="s">
        <v>50</v>
      </c>
      <c r="M1218" s="25" t="s">
        <v>253</v>
      </c>
      <c r="N1218" s="3" t="s">
        <v>140</v>
      </c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14" t="str">
        <f t="shared" si="40"/>
        <v>Lasius</v>
      </c>
    </row>
    <row r="1219" spans="1:26" ht="15.75" customHeight="1" x14ac:dyDescent="0.2">
      <c r="A1219">
        <v>598</v>
      </c>
      <c r="B1219" s="3"/>
      <c r="C1219" s="3" t="s">
        <v>1659</v>
      </c>
      <c r="D1219" s="3" t="s">
        <v>1674</v>
      </c>
      <c r="E1219" s="3" t="s">
        <v>1677</v>
      </c>
      <c r="F1219" s="24"/>
      <c r="G1219" s="24"/>
      <c r="H1219" s="24"/>
      <c r="I1219" s="3"/>
      <c r="J1219" s="3"/>
      <c r="K1219" s="3"/>
      <c r="L1219" s="3" t="s">
        <v>50</v>
      </c>
      <c r="M1219" s="24"/>
      <c r="N1219" s="24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14">
        <f t="shared" si="40"/>
        <v>0</v>
      </c>
    </row>
    <row r="1220" spans="1:26" ht="15.75" customHeight="1" x14ac:dyDescent="0.2">
      <c r="A1220">
        <v>1037</v>
      </c>
      <c r="B1220" s="3" t="s">
        <v>3304</v>
      </c>
      <c r="C1220" s="3" t="s">
        <v>3253</v>
      </c>
      <c r="D1220" s="3" t="s">
        <v>3305</v>
      </c>
      <c r="E1220" s="57" t="s">
        <v>20</v>
      </c>
      <c r="F1220" s="3"/>
      <c r="G1220" s="3"/>
      <c r="H1220" s="3"/>
      <c r="I1220" s="3"/>
      <c r="J1220" s="3"/>
      <c r="K1220" s="3" t="s">
        <v>138</v>
      </c>
      <c r="L1220" s="3" t="s">
        <v>57</v>
      </c>
      <c r="M1220" s="25" t="s">
        <v>99</v>
      </c>
      <c r="N1220" s="3">
        <v>2019</v>
      </c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14" t="str">
        <f t="shared" si="40"/>
        <v>Myrmica</v>
      </c>
    </row>
    <row r="1221" spans="1:26" ht="15.75" customHeight="1" x14ac:dyDescent="0.2">
      <c r="A1221">
        <v>1388</v>
      </c>
      <c r="B1221" s="24"/>
      <c r="C1221" s="3" t="s">
        <v>4007</v>
      </c>
      <c r="D1221" s="3" t="s">
        <v>4099</v>
      </c>
      <c r="E1221" s="3" t="s">
        <v>4101</v>
      </c>
      <c r="F1221" s="3"/>
      <c r="G1221" s="3"/>
      <c r="H1221" s="3"/>
      <c r="I1221" s="3"/>
      <c r="J1221" s="3"/>
      <c r="K1221" s="3"/>
      <c r="L1221" s="24"/>
      <c r="M1221" s="24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14">
        <f t="shared" si="40"/>
        <v>0</v>
      </c>
    </row>
    <row r="1222" spans="1:26" ht="15.75" customHeight="1" x14ac:dyDescent="0.2">
      <c r="A1222">
        <v>90</v>
      </c>
      <c r="B1222" s="24" t="s">
        <v>446</v>
      </c>
      <c r="C1222" s="3" t="s">
        <v>195</v>
      </c>
      <c r="D1222" s="3" t="s">
        <v>373</v>
      </c>
      <c r="E1222" s="3" t="s">
        <v>447</v>
      </c>
      <c r="F1222" s="3"/>
      <c r="G1222" s="3"/>
      <c r="H1222" s="3"/>
      <c r="I1222" s="3"/>
      <c r="J1222" s="3"/>
      <c r="K1222" s="3"/>
      <c r="L1222" s="3" t="s">
        <v>60</v>
      </c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14">
        <f t="shared" si="40"/>
        <v>0</v>
      </c>
    </row>
    <row r="1223" spans="1:26" ht="15.75" customHeight="1" x14ac:dyDescent="0.2">
      <c r="A1223">
        <v>1447</v>
      </c>
      <c r="B1223" s="24" t="s">
        <v>4250</v>
      </c>
      <c r="C1223" s="3" t="s">
        <v>4222</v>
      </c>
      <c r="D1223" s="3" t="s">
        <v>4251</v>
      </c>
      <c r="E1223" s="3" t="s">
        <v>4252</v>
      </c>
      <c r="F1223" s="3"/>
      <c r="G1223" s="3"/>
      <c r="H1223" s="3"/>
      <c r="I1223" s="3"/>
      <c r="J1223" s="3"/>
      <c r="K1223" s="3" t="s">
        <v>138</v>
      </c>
      <c r="L1223" s="24" t="s">
        <v>474</v>
      </c>
      <c r="M1223" s="3" t="s">
        <v>475</v>
      </c>
      <c r="N1223" s="3">
        <v>2019</v>
      </c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14" t="str">
        <f t="shared" si="40"/>
        <v>Manica</v>
      </c>
    </row>
    <row r="1224" spans="1:26" ht="15.75" customHeight="1" x14ac:dyDescent="0.2">
      <c r="A1224">
        <v>626</v>
      </c>
      <c r="B1224" s="3" t="s">
        <v>1735</v>
      </c>
      <c r="C1224" s="3" t="s">
        <v>1694</v>
      </c>
      <c r="D1224" s="3" t="s">
        <v>1721</v>
      </c>
      <c r="E1224" s="3" t="s">
        <v>1736</v>
      </c>
      <c r="F1224" s="3"/>
      <c r="G1224" s="3"/>
      <c r="H1224" s="3"/>
      <c r="I1224" s="3"/>
      <c r="J1224" s="3"/>
      <c r="K1224" s="3" t="s">
        <v>49</v>
      </c>
      <c r="L1224" s="3" t="s">
        <v>50</v>
      </c>
      <c r="M1224" s="3" t="s">
        <v>51</v>
      </c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14" t="str">
        <f t="shared" si="40"/>
        <v>Lasius</v>
      </c>
    </row>
    <row r="1225" spans="1:26" ht="15.75" customHeight="1" x14ac:dyDescent="0.2">
      <c r="A1225">
        <v>745</v>
      </c>
      <c r="B1225" s="3" t="s">
        <v>2579</v>
      </c>
      <c r="C1225" s="3" t="s">
        <v>2161</v>
      </c>
      <c r="D1225" s="3" t="s">
        <v>2539</v>
      </c>
      <c r="E1225" s="3" t="s">
        <v>2580</v>
      </c>
      <c r="F1225" s="3" t="s">
        <v>48</v>
      </c>
      <c r="G1225" s="3"/>
      <c r="H1225" s="3"/>
      <c r="I1225" s="3"/>
      <c r="J1225" s="3"/>
      <c r="K1225" s="3" t="s">
        <v>129</v>
      </c>
      <c r="L1225" s="3" t="s">
        <v>57</v>
      </c>
      <c r="M1225" s="41" t="s">
        <v>117</v>
      </c>
      <c r="N1225" s="3" t="s">
        <v>295</v>
      </c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14" t="str">
        <f t="shared" si="40"/>
        <v>Myrmica</v>
      </c>
    </row>
    <row r="1226" spans="1:26" ht="15.75" customHeight="1" x14ac:dyDescent="0.2">
      <c r="A1226">
        <v>161</v>
      </c>
      <c r="B1226" s="4" t="s">
        <v>626</v>
      </c>
      <c r="C1226" s="3" t="s">
        <v>491</v>
      </c>
      <c r="D1226" s="3" t="s">
        <v>618</v>
      </c>
      <c r="E1226" s="3" t="s">
        <v>627</v>
      </c>
      <c r="F1226" s="3"/>
      <c r="G1226" s="3"/>
      <c r="H1226" s="3"/>
      <c r="I1226" s="3"/>
      <c r="J1226" s="3"/>
      <c r="K1226" s="3" t="s">
        <v>138</v>
      </c>
      <c r="L1226" s="3" t="s">
        <v>50</v>
      </c>
      <c r="M1226" s="25" t="s">
        <v>245</v>
      </c>
      <c r="N1226" s="3" t="s">
        <v>140</v>
      </c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14" t="str">
        <f t="shared" si="40"/>
        <v>Lasius</v>
      </c>
    </row>
    <row r="1227" spans="1:26" ht="15.75" customHeight="1" x14ac:dyDescent="0.2">
      <c r="A1227">
        <v>845</v>
      </c>
      <c r="B1227" s="24" t="s">
        <v>2824</v>
      </c>
      <c r="C1227" s="3" t="s">
        <v>2759</v>
      </c>
      <c r="D1227" s="3" t="s">
        <v>2820</v>
      </c>
      <c r="E1227" s="3" t="s">
        <v>2825</v>
      </c>
      <c r="F1227" s="24"/>
      <c r="G1227" s="24"/>
      <c r="H1227" s="24"/>
      <c r="I1227" s="24"/>
      <c r="J1227" s="24"/>
      <c r="K1227" s="24"/>
      <c r="L1227" s="3" t="s">
        <v>50</v>
      </c>
      <c r="M1227" s="24"/>
      <c r="N1227" s="3"/>
      <c r="O1227" s="3"/>
      <c r="P1227" s="24"/>
      <c r="Q1227" s="3"/>
      <c r="R1227" s="3"/>
      <c r="S1227" s="3"/>
      <c r="T1227" s="3"/>
      <c r="U1227" s="3"/>
      <c r="V1227" s="3"/>
      <c r="W1227" s="3"/>
      <c r="X1227" s="3"/>
      <c r="Y1227" s="3"/>
      <c r="Z1227" s="14">
        <f t="shared" si="40"/>
        <v>0</v>
      </c>
    </row>
    <row r="1228" spans="1:26" ht="15.75" customHeight="1" x14ac:dyDescent="0.2">
      <c r="A1228">
        <v>1356</v>
      </c>
      <c r="B1228" s="24" t="s">
        <v>4026</v>
      </c>
      <c r="C1228" s="3" t="s">
        <v>4007</v>
      </c>
      <c r="D1228" s="3" t="s">
        <v>4008</v>
      </c>
      <c r="E1228" s="3" t="s">
        <v>4027</v>
      </c>
      <c r="F1228" s="3"/>
      <c r="G1228" s="3"/>
      <c r="H1228" s="3"/>
      <c r="I1228" s="3"/>
      <c r="J1228" s="3"/>
      <c r="K1228" s="3" t="s">
        <v>895</v>
      </c>
      <c r="L1228" s="43" t="s">
        <v>61</v>
      </c>
      <c r="M1228" s="3" t="s">
        <v>216</v>
      </c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14">
        <f t="shared" si="40"/>
        <v>0</v>
      </c>
    </row>
    <row r="1229" spans="1:26" ht="15.75" customHeight="1" x14ac:dyDescent="0.2">
      <c r="A1229">
        <v>156</v>
      </c>
      <c r="B1229" s="3" t="s">
        <v>615</v>
      </c>
      <c r="C1229" s="3" t="s">
        <v>491</v>
      </c>
      <c r="D1229" s="3" t="s">
        <v>608</v>
      </c>
      <c r="E1229" s="3" t="s">
        <v>616</v>
      </c>
      <c r="F1229" s="3"/>
      <c r="G1229" s="3"/>
      <c r="H1229" s="3"/>
      <c r="I1229" s="3"/>
      <c r="J1229" s="3"/>
      <c r="K1229" s="3"/>
      <c r="L1229" s="3" t="s">
        <v>96</v>
      </c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14">
        <f t="shared" si="40"/>
        <v>0</v>
      </c>
    </row>
    <row r="1230" spans="1:26" ht="15.75" customHeight="1" x14ac:dyDescent="0.2">
      <c r="A1230">
        <v>615</v>
      </c>
      <c r="B1230" s="3" t="s">
        <v>1710</v>
      </c>
      <c r="C1230" s="3" t="s">
        <v>1694</v>
      </c>
      <c r="D1230" s="3" t="s">
        <v>1711</v>
      </c>
      <c r="E1230" s="3" t="s">
        <v>1712</v>
      </c>
      <c r="F1230" s="3"/>
      <c r="G1230" s="3"/>
      <c r="H1230" s="3"/>
      <c r="I1230" s="3"/>
      <c r="J1230" s="3"/>
      <c r="K1230" s="3"/>
      <c r="L1230" s="3" t="s">
        <v>50</v>
      </c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14">
        <f t="shared" si="40"/>
        <v>0</v>
      </c>
    </row>
    <row r="1231" spans="1:26" ht="15.75" customHeight="1" x14ac:dyDescent="0.2">
      <c r="A1231">
        <v>1097</v>
      </c>
      <c r="B1231" s="24"/>
      <c r="C1231" s="3" t="s">
        <v>3418</v>
      </c>
      <c r="D1231" s="3" t="s">
        <v>3440</v>
      </c>
      <c r="E1231" s="3" t="s">
        <v>3441</v>
      </c>
      <c r="F1231" s="3"/>
      <c r="G1231" s="3"/>
      <c r="H1231" s="3"/>
      <c r="I1231" s="3"/>
      <c r="J1231" s="3"/>
      <c r="K1231" s="3"/>
      <c r="L1231" s="24" t="s">
        <v>50</v>
      </c>
      <c r="M1231" s="24"/>
      <c r="N1231" s="3"/>
      <c r="O1231" s="3"/>
      <c r="P1231" s="24"/>
      <c r="Q1231" s="3"/>
      <c r="R1231" s="3"/>
      <c r="S1231" s="3"/>
      <c r="T1231" s="3"/>
      <c r="U1231" s="3"/>
      <c r="V1231" s="3"/>
      <c r="W1231" s="3"/>
      <c r="X1231" s="3"/>
      <c r="Y1231" s="3"/>
      <c r="Z1231" s="14">
        <f t="shared" si="40"/>
        <v>0</v>
      </c>
    </row>
    <row r="1232" spans="1:26" ht="15.75" customHeight="1" x14ac:dyDescent="0.2">
      <c r="A1232">
        <v>846</v>
      </c>
      <c r="B1232" s="4" t="s">
        <v>2826</v>
      </c>
      <c r="C1232" s="3" t="s">
        <v>2759</v>
      </c>
      <c r="D1232" s="3" t="s">
        <v>2820</v>
      </c>
      <c r="E1232" s="3" t="s">
        <v>2827</v>
      </c>
      <c r="F1232" s="3"/>
      <c r="G1232" s="3"/>
      <c r="H1232" s="3"/>
      <c r="I1232" s="3"/>
      <c r="J1232" s="3"/>
      <c r="K1232" s="3"/>
      <c r="L1232" s="24" t="s">
        <v>50</v>
      </c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14">
        <f t="shared" si="40"/>
        <v>0</v>
      </c>
    </row>
    <row r="1233" spans="1:26" ht="15.75" customHeight="1" x14ac:dyDescent="0.2">
      <c r="A1233">
        <v>1250</v>
      </c>
      <c r="B1233" s="24" t="s">
        <v>3761</v>
      </c>
      <c r="C1233" s="3" t="s">
        <v>3747</v>
      </c>
      <c r="D1233" s="3" t="s">
        <v>3759</v>
      </c>
      <c r="E1233" s="3" t="s">
        <v>3762</v>
      </c>
      <c r="F1233" s="24"/>
      <c r="G1233" s="24"/>
      <c r="H1233" s="24"/>
      <c r="I1233" s="3"/>
      <c r="J1233" s="3"/>
      <c r="K1233" s="3"/>
      <c r="L1233" s="3" t="s">
        <v>73</v>
      </c>
      <c r="M1233" s="3"/>
      <c r="N1233" s="24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14">
        <f t="shared" si="40"/>
        <v>0</v>
      </c>
    </row>
    <row r="1234" spans="1:26" ht="15.75" customHeight="1" x14ac:dyDescent="0.2">
      <c r="A1234">
        <v>406</v>
      </c>
      <c r="B1234" s="24" t="s">
        <v>1215</v>
      </c>
      <c r="C1234" s="3" t="s">
        <v>1200</v>
      </c>
      <c r="D1234" s="3" t="s">
        <v>1216</v>
      </c>
      <c r="E1234" s="3" t="s">
        <v>1217</v>
      </c>
      <c r="F1234" s="24"/>
      <c r="G1234" s="24"/>
      <c r="H1234" s="24"/>
      <c r="I1234" s="24"/>
      <c r="J1234" s="24"/>
      <c r="K1234" s="24"/>
      <c r="L1234" s="3" t="s">
        <v>73</v>
      </c>
      <c r="M1234" s="24"/>
      <c r="N1234" s="3"/>
      <c r="O1234" s="3"/>
      <c r="P1234" s="24"/>
      <c r="Q1234" s="3"/>
      <c r="R1234" s="3"/>
      <c r="S1234" s="3"/>
      <c r="T1234" s="3"/>
      <c r="U1234" s="3"/>
      <c r="V1234" s="3"/>
      <c r="W1234" s="3"/>
      <c r="X1234" s="3"/>
      <c r="Y1234" s="3"/>
      <c r="Z1234" s="14">
        <f t="shared" si="40"/>
        <v>0</v>
      </c>
    </row>
    <row r="1235" spans="1:26" ht="15.75" customHeight="1" x14ac:dyDescent="0.2">
      <c r="A1235">
        <v>696</v>
      </c>
      <c r="B1235" s="24" t="s">
        <v>2240</v>
      </c>
      <c r="C1235" s="3" t="s">
        <v>2161</v>
      </c>
      <c r="D1235" s="3" t="s">
        <v>2162</v>
      </c>
      <c r="E1235" s="3" t="s">
        <v>2241</v>
      </c>
      <c r="F1235" s="3"/>
      <c r="G1235" s="3"/>
      <c r="H1235" s="3"/>
      <c r="I1235" s="3"/>
      <c r="J1235" s="3"/>
      <c r="K1235" s="3" t="s">
        <v>49</v>
      </c>
      <c r="L1235" s="3" t="s">
        <v>50</v>
      </c>
      <c r="M1235" s="3" t="s">
        <v>51</v>
      </c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14" t="str">
        <f t="shared" si="40"/>
        <v>Lasius</v>
      </c>
    </row>
    <row r="1236" spans="1:26" ht="15.75" customHeight="1" x14ac:dyDescent="0.2">
      <c r="A1236">
        <v>129</v>
      </c>
      <c r="B1236" s="3" t="s">
        <v>548</v>
      </c>
      <c r="C1236" s="3" t="s">
        <v>491</v>
      </c>
      <c r="D1236" s="3" t="s">
        <v>544</v>
      </c>
      <c r="E1236" s="3" t="s">
        <v>549</v>
      </c>
      <c r="F1236" s="3"/>
      <c r="G1236" s="3"/>
      <c r="H1236" s="3"/>
      <c r="I1236" s="3"/>
      <c r="J1236" s="3"/>
      <c r="K1236" s="3" t="s">
        <v>138</v>
      </c>
      <c r="L1236" s="43" t="s">
        <v>61</v>
      </c>
      <c r="M1236" s="25" t="s">
        <v>182</v>
      </c>
      <c r="N1236" s="3">
        <v>2019</v>
      </c>
      <c r="O1236" s="3"/>
      <c r="P1236" s="24"/>
      <c r="Q1236" s="3"/>
      <c r="R1236" s="3"/>
      <c r="S1236" s="3"/>
      <c r="T1236" s="3"/>
      <c r="U1236" s="3"/>
      <c r="V1236" s="3"/>
      <c r="W1236" s="3"/>
      <c r="X1236" s="3"/>
      <c r="Y1236" s="3"/>
      <c r="Z1236" s="14" t="str">
        <f t="shared" si="40"/>
        <v>Formica</v>
      </c>
    </row>
    <row r="1237" spans="1:26" ht="15.75" customHeight="1" x14ac:dyDescent="0.2">
      <c r="A1237">
        <v>546</v>
      </c>
      <c r="B1237" s="24" t="s">
        <v>1561</v>
      </c>
      <c r="C1237" s="3" t="s">
        <v>1555</v>
      </c>
      <c r="D1237" s="3" t="s">
        <v>1556</v>
      </c>
      <c r="E1237" s="3" t="s">
        <v>1562</v>
      </c>
      <c r="F1237" s="3"/>
      <c r="G1237" s="3"/>
      <c r="H1237" s="3"/>
      <c r="I1237" s="3"/>
      <c r="J1237" s="3"/>
      <c r="K1237" s="3" t="s">
        <v>49</v>
      </c>
      <c r="L1237" s="3" t="s">
        <v>50</v>
      </c>
      <c r="M1237" s="24" t="s">
        <v>51</v>
      </c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14" t="str">
        <f t="shared" si="40"/>
        <v>Lasius</v>
      </c>
    </row>
    <row r="1238" spans="1:26" ht="15.75" customHeight="1" x14ac:dyDescent="0.2">
      <c r="A1238">
        <v>1034</v>
      </c>
      <c r="B1238" s="24" t="s">
        <v>3296</v>
      </c>
      <c r="C1238" s="3" t="s">
        <v>3253</v>
      </c>
      <c r="D1238" s="3" t="s">
        <v>3292</v>
      </c>
      <c r="E1238" s="3" t="s">
        <v>3297</v>
      </c>
      <c r="F1238" s="3"/>
      <c r="G1238" s="3"/>
      <c r="H1238" s="3"/>
      <c r="I1238" s="3"/>
      <c r="J1238" s="3"/>
      <c r="K1238" s="3"/>
      <c r="L1238" s="24" t="s">
        <v>50</v>
      </c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14">
        <f t="shared" si="40"/>
        <v>0</v>
      </c>
    </row>
    <row r="1239" spans="1:26" ht="15.75" customHeight="1" x14ac:dyDescent="0.2">
      <c r="A1239">
        <v>673</v>
      </c>
      <c r="B1239" s="4" t="s">
        <v>2099</v>
      </c>
      <c r="C1239" s="3" t="s">
        <v>2003</v>
      </c>
      <c r="D1239" s="3" t="s">
        <v>2091</v>
      </c>
      <c r="E1239" s="3" t="s">
        <v>2100</v>
      </c>
      <c r="F1239" s="3"/>
      <c r="G1239" s="3"/>
      <c r="H1239" s="3"/>
      <c r="I1239" s="3"/>
      <c r="J1239" s="3"/>
      <c r="K1239" s="3"/>
      <c r="L1239" s="3" t="s">
        <v>50</v>
      </c>
      <c r="M1239" s="24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14">
        <f t="shared" si="40"/>
        <v>0</v>
      </c>
    </row>
    <row r="1240" spans="1:26" ht="15.75" customHeight="1" x14ac:dyDescent="0.2">
      <c r="A1240">
        <v>540</v>
      </c>
      <c r="B1240" s="4" t="s">
        <v>1545</v>
      </c>
      <c r="C1240" s="3" t="s">
        <v>1500</v>
      </c>
      <c r="D1240" s="3" t="s">
        <v>1546</v>
      </c>
      <c r="E1240" s="3" t="s">
        <v>1547</v>
      </c>
      <c r="F1240" s="24"/>
      <c r="G1240" s="24"/>
      <c r="H1240" s="24"/>
      <c r="I1240" s="24"/>
      <c r="J1240" s="24"/>
      <c r="K1240" s="24"/>
      <c r="L1240" s="3"/>
      <c r="M1240" s="24"/>
      <c r="N1240" s="3"/>
      <c r="O1240" s="3"/>
      <c r="P1240" s="24"/>
      <c r="Q1240" s="3"/>
      <c r="R1240" s="3"/>
      <c r="S1240" s="3"/>
      <c r="T1240" s="3"/>
      <c r="U1240" s="3"/>
      <c r="V1240" s="3"/>
      <c r="W1240" s="3"/>
      <c r="X1240" s="3"/>
      <c r="Y1240" s="3"/>
      <c r="Z1240" s="14">
        <f t="shared" si="40"/>
        <v>0</v>
      </c>
    </row>
    <row r="1241" spans="1:26" ht="15.75" customHeight="1" x14ac:dyDescent="0.2">
      <c r="A1241">
        <v>974</v>
      </c>
      <c r="B1241" s="3" t="s">
        <v>3149</v>
      </c>
      <c r="C1241" s="3" t="s">
        <v>3130</v>
      </c>
      <c r="D1241" s="3" t="s">
        <v>3150</v>
      </c>
      <c r="E1241" s="3" t="s">
        <v>3151</v>
      </c>
      <c r="F1241" s="3"/>
      <c r="G1241" s="3"/>
      <c r="H1241" s="3"/>
      <c r="I1241" s="3"/>
      <c r="J1241" s="3"/>
      <c r="K1241" s="3"/>
      <c r="L1241" s="3" t="s">
        <v>50</v>
      </c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14">
        <f t="shared" si="40"/>
        <v>0</v>
      </c>
    </row>
    <row r="1242" spans="1:26" ht="15.75" customHeight="1" x14ac:dyDescent="0.2">
      <c r="A1242">
        <v>1047</v>
      </c>
      <c r="B1242" s="3" t="s">
        <v>3328</v>
      </c>
      <c r="C1242" s="3" t="s">
        <v>3253</v>
      </c>
      <c r="D1242" s="3" t="s">
        <v>3326</v>
      </c>
      <c r="E1242" s="3" t="s">
        <v>3329</v>
      </c>
      <c r="F1242" s="24"/>
      <c r="G1242" s="24"/>
      <c r="H1242" s="24"/>
      <c r="I1242" s="24"/>
      <c r="J1242" s="24"/>
      <c r="K1242" s="3" t="s">
        <v>138</v>
      </c>
      <c r="L1242" s="3" t="s">
        <v>50</v>
      </c>
      <c r="M1242" s="25" t="s">
        <v>274</v>
      </c>
      <c r="N1242" s="3">
        <v>2019</v>
      </c>
      <c r="O1242" s="3"/>
      <c r="P1242" s="24"/>
      <c r="Q1242" s="3"/>
      <c r="R1242" s="3"/>
      <c r="S1242" s="3"/>
      <c r="T1242" s="3"/>
      <c r="U1242" s="3"/>
      <c r="V1242" s="3"/>
      <c r="W1242" s="3"/>
      <c r="X1242" s="3"/>
      <c r="Y1242" s="3"/>
      <c r="Z1242" s="14" t="str">
        <f t="shared" si="40"/>
        <v>Lasius</v>
      </c>
    </row>
    <row r="1243" spans="1:26" ht="15.75" customHeight="1" x14ac:dyDescent="0.2">
      <c r="A1243">
        <v>443</v>
      </c>
      <c r="B1243" s="3" t="s">
        <v>1308</v>
      </c>
      <c r="C1243" s="3" t="s">
        <v>1251</v>
      </c>
      <c r="D1243" s="3" t="s">
        <v>1306</v>
      </c>
      <c r="E1243" s="3" t="s">
        <v>1309</v>
      </c>
      <c r="F1243" s="3"/>
      <c r="G1243" s="3"/>
      <c r="H1243" s="3"/>
      <c r="I1243" s="3"/>
      <c r="J1243" s="3"/>
      <c r="K1243" s="3" t="s">
        <v>138</v>
      </c>
      <c r="L1243" s="43" t="s">
        <v>61</v>
      </c>
      <c r="M1243" s="3" t="s">
        <v>163</v>
      </c>
      <c r="N1243" s="3">
        <v>2019</v>
      </c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14" t="str">
        <f t="shared" si="40"/>
        <v>Formica</v>
      </c>
    </row>
    <row r="1244" spans="1:26" ht="15.75" customHeight="1" x14ac:dyDescent="0.2">
      <c r="A1244">
        <v>556</v>
      </c>
      <c r="B1244" s="4" t="s">
        <v>1585</v>
      </c>
      <c r="C1244" s="3" t="s">
        <v>1555</v>
      </c>
      <c r="D1244" s="3" t="s">
        <v>1586</v>
      </c>
      <c r="E1244" s="3" t="s">
        <v>1587</v>
      </c>
      <c r="F1244" s="3"/>
      <c r="G1244" s="3"/>
      <c r="H1244" s="3"/>
      <c r="I1244" s="3"/>
      <c r="J1244" s="3"/>
      <c r="K1244" s="3" t="s">
        <v>138</v>
      </c>
      <c r="L1244" s="24" t="s">
        <v>50</v>
      </c>
      <c r="M1244" s="25" t="s">
        <v>296</v>
      </c>
      <c r="N1244" s="3" t="s">
        <v>140</v>
      </c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14" t="str">
        <f t="shared" si="40"/>
        <v>Lasius</v>
      </c>
    </row>
    <row r="1245" spans="1:26" ht="15.75" customHeight="1" x14ac:dyDescent="0.2">
      <c r="A1245">
        <v>648</v>
      </c>
      <c r="B1245" s="4" t="s">
        <v>1932</v>
      </c>
      <c r="C1245" s="3" t="s">
        <v>1694</v>
      </c>
      <c r="D1245" s="3" t="s">
        <v>1922</v>
      </c>
      <c r="E1245" s="3" t="s">
        <v>1933</v>
      </c>
      <c r="F1245" s="3"/>
      <c r="G1245" s="3"/>
      <c r="H1245" s="3"/>
      <c r="I1245" s="3"/>
      <c r="J1245" s="3"/>
      <c r="K1245" s="3"/>
      <c r="L1245" s="24" t="s">
        <v>50</v>
      </c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14">
        <f t="shared" si="40"/>
        <v>0</v>
      </c>
    </row>
    <row r="1246" spans="1:26" ht="15.75" customHeight="1" x14ac:dyDescent="0.2">
      <c r="A1246">
        <v>1191</v>
      </c>
      <c r="B1246" s="3"/>
      <c r="C1246" s="3" t="s">
        <v>3641</v>
      </c>
      <c r="D1246" s="3" t="s">
        <v>3642</v>
      </c>
      <c r="E1246" s="3" t="s">
        <v>3645</v>
      </c>
      <c r="F1246" s="3"/>
      <c r="G1246" s="3"/>
      <c r="H1246" s="3"/>
      <c r="I1246" s="3"/>
      <c r="J1246" s="3"/>
      <c r="K1246" s="3"/>
      <c r="L1246" s="24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14">
        <f t="shared" si="40"/>
        <v>0</v>
      </c>
    </row>
    <row r="1247" spans="1:26" ht="15.75" customHeight="1" x14ac:dyDescent="0.2">
      <c r="A1247">
        <v>141</v>
      </c>
      <c r="B1247" s="3" t="s">
        <v>576</v>
      </c>
      <c r="C1247" s="3" t="s">
        <v>491</v>
      </c>
      <c r="D1247" s="3" t="s">
        <v>572</v>
      </c>
      <c r="E1247" s="3" t="s">
        <v>577</v>
      </c>
      <c r="F1247" s="3"/>
      <c r="G1247" s="3"/>
      <c r="H1247" s="3"/>
      <c r="I1247" s="3"/>
      <c r="J1247" s="3"/>
      <c r="K1247" s="3" t="s">
        <v>138</v>
      </c>
      <c r="L1247" s="24" t="s">
        <v>50</v>
      </c>
      <c r="M1247" s="25" t="s">
        <v>296</v>
      </c>
      <c r="N1247" s="3" t="s">
        <v>140</v>
      </c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14" t="str">
        <f t="shared" si="40"/>
        <v>Lasius</v>
      </c>
    </row>
    <row r="1248" spans="1:26" ht="15.75" customHeight="1" x14ac:dyDescent="0.2">
      <c r="A1248">
        <v>525</v>
      </c>
      <c r="B1248" s="3" t="s">
        <v>1506</v>
      </c>
      <c r="C1248" s="3" t="s">
        <v>1500</v>
      </c>
      <c r="D1248" s="3" t="s">
        <v>1504</v>
      </c>
      <c r="E1248" s="3" t="s">
        <v>1507</v>
      </c>
      <c r="F1248" s="24"/>
      <c r="G1248" s="24"/>
      <c r="H1248" s="24"/>
      <c r="I1248" s="3"/>
      <c r="J1248" s="3"/>
      <c r="K1248" s="3"/>
      <c r="L1248" s="3"/>
      <c r="M1248" s="24"/>
      <c r="N1248" s="24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14">
        <f t="shared" si="40"/>
        <v>0</v>
      </c>
    </row>
    <row r="1249" spans="1:26" ht="15.75" customHeight="1" x14ac:dyDescent="0.2">
      <c r="A1249">
        <v>42</v>
      </c>
      <c r="B1249" s="3" t="s">
        <v>255</v>
      </c>
      <c r="C1249" s="3" t="s">
        <v>195</v>
      </c>
      <c r="D1249" s="3" t="s">
        <v>196</v>
      </c>
      <c r="E1249" s="3" t="s">
        <v>256</v>
      </c>
      <c r="F1249" s="3"/>
      <c r="G1249" s="3"/>
      <c r="H1249" s="3"/>
      <c r="I1249" s="3"/>
      <c r="J1249" s="3"/>
      <c r="K1249" s="3"/>
      <c r="L1249" s="3" t="s">
        <v>60</v>
      </c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14">
        <f t="shared" si="40"/>
        <v>0</v>
      </c>
    </row>
    <row r="1250" spans="1:26" ht="15.75" customHeight="1" x14ac:dyDescent="0.2">
      <c r="A1250">
        <v>246</v>
      </c>
      <c r="B1250" s="3" t="s">
        <v>834</v>
      </c>
      <c r="C1250" s="3" t="s">
        <v>773</v>
      </c>
      <c r="D1250" s="3" t="s">
        <v>832</v>
      </c>
      <c r="E1250" s="3" t="s">
        <v>835</v>
      </c>
      <c r="F1250" s="23"/>
      <c r="G1250" s="24"/>
      <c r="H1250" s="24"/>
      <c r="I1250" s="24"/>
      <c r="J1250" s="24"/>
      <c r="K1250" s="23" t="s">
        <v>138</v>
      </c>
      <c r="L1250" s="3" t="s">
        <v>57</v>
      </c>
      <c r="M1250" s="24" t="s">
        <v>94</v>
      </c>
      <c r="N1250" s="2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14" t="str">
        <f t="shared" si="40"/>
        <v>Myrmica</v>
      </c>
    </row>
    <row r="1251" spans="1:26" ht="15.75" customHeight="1" x14ac:dyDescent="0.2">
      <c r="A1251">
        <v>1441</v>
      </c>
      <c r="B1251" s="3" t="s">
        <v>4235</v>
      </c>
      <c r="C1251" s="3" t="s">
        <v>4222</v>
      </c>
      <c r="D1251" s="3" t="s">
        <v>4223</v>
      </c>
      <c r="E1251" s="3" t="s">
        <v>4236</v>
      </c>
      <c r="F1251" s="3"/>
      <c r="G1251" s="3"/>
      <c r="H1251" s="3"/>
      <c r="I1251" s="3"/>
      <c r="J1251" s="3"/>
      <c r="K1251" s="3"/>
      <c r="L1251" s="3" t="s">
        <v>73</v>
      </c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14">
        <f t="shared" si="40"/>
        <v>0</v>
      </c>
    </row>
    <row r="1252" spans="1:26" ht="15.75" customHeight="1" x14ac:dyDescent="0.2">
      <c r="A1252">
        <v>756</v>
      </c>
      <c r="B1252" s="3" t="s">
        <v>2624</v>
      </c>
      <c r="C1252" s="3" t="s">
        <v>2161</v>
      </c>
      <c r="D1252" s="3" t="s">
        <v>2625</v>
      </c>
      <c r="E1252" s="3" t="s">
        <v>2626</v>
      </c>
      <c r="F1252" s="3"/>
      <c r="G1252" s="3"/>
      <c r="H1252" s="3"/>
      <c r="I1252" s="3"/>
      <c r="J1252" s="3"/>
      <c r="K1252" s="3"/>
      <c r="L1252" s="43" t="s">
        <v>61</v>
      </c>
      <c r="M1252" s="24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14">
        <f t="shared" si="40"/>
        <v>0</v>
      </c>
    </row>
    <row r="1253" spans="1:26" ht="15.75" customHeight="1" x14ac:dyDescent="0.2">
      <c r="A1253">
        <v>1109</v>
      </c>
      <c r="B1253" s="3"/>
      <c r="C1253" s="3" t="s">
        <v>3418</v>
      </c>
      <c r="D1253" s="3" t="s">
        <v>3455</v>
      </c>
      <c r="E1253" s="3" t="s">
        <v>3457</v>
      </c>
      <c r="F1253" s="25">
        <v>11</v>
      </c>
      <c r="G1253" s="25"/>
      <c r="H1253" s="25"/>
      <c r="I1253" s="3"/>
      <c r="J1253" s="3"/>
      <c r="K1253" s="3" t="s">
        <v>49</v>
      </c>
      <c r="L1253" s="24" t="s">
        <v>41</v>
      </c>
      <c r="M1253" s="48" t="s">
        <v>403</v>
      </c>
      <c r="N1253" s="25">
        <v>2019</v>
      </c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14" t="str">
        <f t="shared" si="40"/>
        <v>Temnothorax</v>
      </c>
    </row>
    <row r="1254" spans="1:26" ht="15.75" customHeight="1" x14ac:dyDescent="0.2">
      <c r="A1254">
        <v>746</v>
      </c>
      <c r="B1254" s="3" t="s">
        <v>2583</v>
      </c>
      <c r="C1254" s="3" t="s">
        <v>2161</v>
      </c>
      <c r="D1254" s="3" t="s">
        <v>2539</v>
      </c>
      <c r="E1254" s="3" t="s">
        <v>2584</v>
      </c>
      <c r="F1254" s="24"/>
      <c r="G1254" s="24"/>
      <c r="H1254" s="24"/>
      <c r="I1254" s="3"/>
      <c r="J1254" s="3"/>
      <c r="K1254" s="3"/>
      <c r="L1254" s="3" t="s">
        <v>73</v>
      </c>
      <c r="M1254" s="24"/>
      <c r="N1254" s="24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14">
        <f t="shared" si="40"/>
        <v>0</v>
      </c>
    </row>
    <row r="1255" spans="1:26" ht="15.75" customHeight="1" x14ac:dyDescent="0.2">
      <c r="A1255">
        <v>1458</v>
      </c>
      <c r="B1255" s="3" t="s">
        <v>4281</v>
      </c>
      <c r="C1255" s="3" t="s">
        <v>4222</v>
      </c>
      <c r="D1255" s="3" t="s">
        <v>4282</v>
      </c>
      <c r="E1255" s="3" t="s">
        <v>4283</v>
      </c>
      <c r="F1255" s="23"/>
      <c r="G1255" s="24"/>
      <c r="H1255" s="24"/>
      <c r="I1255" s="24"/>
      <c r="J1255" s="24"/>
      <c r="K1255" s="23" t="s">
        <v>138</v>
      </c>
      <c r="L1255" s="3" t="s">
        <v>57</v>
      </c>
      <c r="M1255" s="24" t="s">
        <v>99</v>
      </c>
      <c r="N1255" s="2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14" t="str">
        <f t="shared" si="40"/>
        <v>Myrmica</v>
      </c>
    </row>
    <row r="1256" spans="1:26" ht="15.75" customHeight="1" x14ac:dyDescent="0.2">
      <c r="A1256">
        <v>697</v>
      </c>
      <c r="B1256" s="3" t="s">
        <v>2245</v>
      </c>
      <c r="C1256" s="3" t="s">
        <v>2161</v>
      </c>
      <c r="D1256" s="3" t="s">
        <v>2162</v>
      </c>
      <c r="E1256" s="3" t="s">
        <v>2248</v>
      </c>
      <c r="F1256" s="3"/>
      <c r="G1256" s="3"/>
      <c r="H1256" s="3"/>
      <c r="I1256" s="3"/>
      <c r="J1256" s="3"/>
      <c r="K1256" s="3" t="s">
        <v>49</v>
      </c>
      <c r="L1256" s="3" t="s">
        <v>50</v>
      </c>
      <c r="M1256" s="24" t="s">
        <v>51</v>
      </c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14" t="str">
        <f t="shared" si="40"/>
        <v>Lasius</v>
      </c>
    </row>
    <row r="1257" spans="1:26" ht="15.75" customHeight="1" x14ac:dyDescent="0.2">
      <c r="A1257">
        <v>733</v>
      </c>
      <c r="B1257" s="3" t="s">
        <v>2523</v>
      </c>
      <c r="C1257" s="3" t="s">
        <v>2161</v>
      </c>
      <c r="D1257" s="3" t="s">
        <v>2524</v>
      </c>
      <c r="E1257" s="3" t="s">
        <v>2525</v>
      </c>
      <c r="F1257" s="3" t="s">
        <v>48</v>
      </c>
      <c r="G1257" s="3"/>
      <c r="H1257" s="3"/>
      <c r="I1257" s="3"/>
      <c r="J1257" s="3"/>
      <c r="K1257" s="3" t="s">
        <v>129</v>
      </c>
      <c r="L1257" s="24" t="s">
        <v>57</v>
      </c>
      <c r="M1257" s="41" t="s">
        <v>117</v>
      </c>
      <c r="N1257" s="3" t="s">
        <v>295</v>
      </c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14" t="str">
        <f t="shared" si="40"/>
        <v>Myrmica</v>
      </c>
    </row>
    <row r="1258" spans="1:26" ht="15.75" customHeight="1" x14ac:dyDescent="0.2">
      <c r="A1258">
        <v>1218</v>
      </c>
      <c r="B1258" s="3"/>
      <c r="C1258" s="3" t="s">
        <v>3641</v>
      </c>
      <c r="D1258" s="3" t="s">
        <v>3672</v>
      </c>
      <c r="E1258" s="3" t="s">
        <v>3682</v>
      </c>
      <c r="F1258" s="3"/>
      <c r="G1258" s="3"/>
      <c r="H1258" s="3"/>
      <c r="I1258" s="3"/>
      <c r="J1258" s="3"/>
      <c r="K1258" s="3"/>
      <c r="L1258" s="3"/>
      <c r="M1258" s="24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24"/>
    </row>
    <row r="1259" spans="1:26" ht="15.75" customHeight="1" x14ac:dyDescent="0.2">
      <c r="A1259">
        <v>973</v>
      </c>
      <c r="B1259" s="3" t="s">
        <v>3146</v>
      </c>
      <c r="C1259" s="3" t="s">
        <v>3130</v>
      </c>
      <c r="D1259" s="3" t="s">
        <v>3147</v>
      </c>
      <c r="E1259" s="3" t="s">
        <v>3148</v>
      </c>
      <c r="F1259" s="25">
        <v>2</v>
      </c>
      <c r="G1259" s="25"/>
      <c r="H1259" s="25"/>
      <c r="I1259" s="24"/>
      <c r="J1259" s="24"/>
      <c r="K1259" s="23" t="s">
        <v>49</v>
      </c>
      <c r="L1259" s="3" t="s">
        <v>41</v>
      </c>
      <c r="M1259" s="25" t="s">
        <v>403</v>
      </c>
      <c r="N1259" s="25">
        <v>2019</v>
      </c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14" t="str">
        <f t="shared" ref="Z1259:Z1290" si="41">IF(LEFT(M1259,4)=LEFT(L1259,4),L1259,0)</f>
        <v>Temnothorax</v>
      </c>
    </row>
    <row r="1260" spans="1:26" ht="15.75" customHeight="1" x14ac:dyDescent="0.2">
      <c r="A1260">
        <v>907</v>
      </c>
      <c r="B1260" s="3" t="s">
        <v>2979</v>
      </c>
      <c r="C1260" s="3" t="s">
        <v>2945</v>
      </c>
      <c r="D1260" s="3" t="s">
        <v>2977</v>
      </c>
      <c r="E1260" s="3" t="s">
        <v>2980</v>
      </c>
      <c r="F1260" s="3"/>
      <c r="G1260" s="3"/>
      <c r="H1260" s="3"/>
      <c r="I1260" s="3"/>
      <c r="J1260" s="3"/>
      <c r="K1260" s="3" t="s">
        <v>49</v>
      </c>
      <c r="L1260" s="24" t="s">
        <v>50</v>
      </c>
      <c r="M1260" s="3" t="s">
        <v>51</v>
      </c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14" t="str">
        <f t="shared" si="41"/>
        <v>Lasius</v>
      </c>
    </row>
    <row r="1261" spans="1:26" ht="15.75" customHeight="1" x14ac:dyDescent="0.2">
      <c r="A1261">
        <v>1140</v>
      </c>
      <c r="B1261" s="24" t="s">
        <v>3519</v>
      </c>
      <c r="C1261" s="3" t="s">
        <v>3469</v>
      </c>
      <c r="D1261" s="3" t="s">
        <v>3516</v>
      </c>
      <c r="E1261" s="3" t="s">
        <v>3520</v>
      </c>
      <c r="F1261" s="3"/>
      <c r="G1261" s="3"/>
      <c r="H1261" s="3"/>
      <c r="I1261" s="3"/>
      <c r="J1261" s="3"/>
      <c r="K1261" s="3"/>
      <c r="L1261" s="3" t="s">
        <v>57</v>
      </c>
      <c r="M1261" s="41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14">
        <f t="shared" si="41"/>
        <v>0</v>
      </c>
    </row>
    <row r="1262" spans="1:26" ht="15.75" customHeight="1" x14ac:dyDescent="0.2">
      <c r="A1262">
        <v>1142</v>
      </c>
      <c r="B1262" s="3" t="s">
        <v>3524</v>
      </c>
      <c r="C1262" s="3" t="s">
        <v>3469</v>
      </c>
      <c r="D1262" s="3" t="s">
        <v>3525</v>
      </c>
      <c r="E1262" s="3" t="s">
        <v>3526</v>
      </c>
      <c r="F1262" s="3"/>
      <c r="G1262" s="3"/>
      <c r="H1262" s="3"/>
      <c r="I1262" s="3"/>
      <c r="J1262" s="3"/>
      <c r="K1262" s="3"/>
      <c r="L1262" s="43" t="s">
        <v>61</v>
      </c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14">
        <f t="shared" si="41"/>
        <v>0</v>
      </c>
    </row>
    <row r="1263" spans="1:26" ht="15.75" customHeight="1" x14ac:dyDescent="0.2">
      <c r="A1263">
        <v>43</v>
      </c>
      <c r="B1263" s="3" t="s">
        <v>259</v>
      </c>
      <c r="C1263" s="3" t="s">
        <v>195</v>
      </c>
      <c r="D1263" s="3" t="s">
        <v>196</v>
      </c>
      <c r="E1263" s="3" t="s">
        <v>261</v>
      </c>
      <c r="F1263" s="3"/>
      <c r="G1263" s="3"/>
      <c r="H1263" s="3"/>
      <c r="I1263" s="3"/>
      <c r="J1263" s="3"/>
      <c r="K1263" s="3"/>
      <c r="L1263" s="3" t="s">
        <v>60</v>
      </c>
      <c r="M1263" s="24"/>
      <c r="N1263" s="3"/>
      <c r="O1263" s="3"/>
      <c r="P1263" s="3"/>
      <c r="Q1263" s="24"/>
      <c r="R1263" s="3"/>
      <c r="S1263" s="3"/>
      <c r="T1263" s="3"/>
      <c r="U1263" s="3"/>
      <c r="V1263" s="3"/>
      <c r="W1263" s="3"/>
      <c r="X1263" s="3"/>
      <c r="Y1263" s="3"/>
      <c r="Z1263" s="14">
        <f t="shared" si="41"/>
        <v>0</v>
      </c>
    </row>
    <row r="1264" spans="1:26" ht="15.75" customHeight="1" x14ac:dyDescent="0.2">
      <c r="A1264">
        <v>162</v>
      </c>
      <c r="B1264" s="24" t="s">
        <v>628</v>
      </c>
      <c r="C1264" s="3" t="s">
        <v>491</v>
      </c>
      <c r="D1264" s="3" t="s">
        <v>618</v>
      </c>
      <c r="E1264" s="3" t="s">
        <v>629</v>
      </c>
      <c r="F1264" s="3"/>
      <c r="G1264" s="3"/>
      <c r="H1264" s="3"/>
      <c r="I1264" s="3"/>
      <c r="J1264" s="3"/>
      <c r="K1264" s="3" t="s">
        <v>138</v>
      </c>
      <c r="L1264" s="24" t="s">
        <v>50</v>
      </c>
      <c r="M1264" s="25" t="s">
        <v>245</v>
      </c>
      <c r="N1264" s="3" t="s">
        <v>140</v>
      </c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14" t="str">
        <f t="shared" si="41"/>
        <v>Lasius</v>
      </c>
    </row>
    <row r="1265" spans="1:26" ht="15.75" customHeight="1" x14ac:dyDescent="0.2">
      <c r="A1265">
        <v>639</v>
      </c>
      <c r="B1265" s="3" t="s">
        <v>1822</v>
      </c>
      <c r="C1265" s="3" t="s">
        <v>1694</v>
      </c>
      <c r="D1265" s="3" t="s">
        <v>1814</v>
      </c>
      <c r="E1265" s="3" t="s">
        <v>1824</v>
      </c>
      <c r="F1265" s="3"/>
      <c r="G1265" s="3"/>
      <c r="H1265" s="3"/>
      <c r="I1265" s="3"/>
      <c r="J1265" s="3"/>
      <c r="K1265" s="3"/>
      <c r="L1265" s="3" t="s">
        <v>50</v>
      </c>
      <c r="M1265" s="24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14">
        <f t="shared" si="41"/>
        <v>0</v>
      </c>
    </row>
    <row r="1266" spans="1:26" ht="15.75" customHeight="1" x14ac:dyDescent="0.2">
      <c r="A1266">
        <v>830</v>
      </c>
      <c r="B1266" s="4" t="s">
        <v>2788</v>
      </c>
      <c r="C1266" s="3" t="s">
        <v>2759</v>
      </c>
      <c r="D1266" s="3" t="s">
        <v>2786</v>
      </c>
      <c r="E1266" s="3" t="s">
        <v>2789</v>
      </c>
      <c r="F1266" s="3"/>
      <c r="G1266" s="3"/>
      <c r="H1266" s="3"/>
      <c r="I1266" s="3"/>
      <c r="J1266" s="3"/>
      <c r="K1266" s="3"/>
      <c r="L1266" s="24" t="s">
        <v>50</v>
      </c>
      <c r="M1266" s="24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14">
        <f t="shared" si="41"/>
        <v>0</v>
      </c>
    </row>
    <row r="1267" spans="1:26" ht="15.75" customHeight="1" x14ac:dyDescent="0.2">
      <c r="A1267">
        <v>698</v>
      </c>
      <c r="B1267" s="3" t="s">
        <v>2252</v>
      </c>
      <c r="C1267" s="3" t="s">
        <v>2161</v>
      </c>
      <c r="D1267" s="3" t="s">
        <v>2162</v>
      </c>
      <c r="E1267" s="3" t="s">
        <v>2253</v>
      </c>
      <c r="F1267" s="3"/>
      <c r="G1267" s="3"/>
      <c r="H1267" s="3"/>
      <c r="I1267" s="3"/>
      <c r="J1267" s="3"/>
      <c r="K1267" s="3"/>
      <c r="L1267" s="3" t="s">
        <v>60</v>
      </c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14">
        <f t="shared" si="41"/>
        <v>0</v>
      </c>
    </row>
    <row r="1268" spans="1:26" ht="15.75" customHeight="1" x14ac:dyDescent="0.2">
      <c r="A1268">
        <v>439</v>
      </c>
      <c r="B1268" s="3" t="s">
        <v>1296</v>
      </c>
      <c r="C1268" s="3" t="s">
        <v>1251</v>
      </c>
      <c r="D1268" s="3" t="s">
        <v>1297</v>
      </c>
      <c r="E1268" s="3" t="s">
        <v>1298</v>
      </c>
      <c r="F1268" s="24"/>
      <c r="G1268" s="24"/>
      <c r="H1268" s="24"/>
      <c r="I1268" s="3"/>
      <c r="J1268" s="3"/>
      <c r="K1268" s="3" t="s">
        <v>138</v>
      </c>
      <c r="L1268" s="3" t="s">
        <v>57</v>
      </c>
      <c r="M1268" s="25" t="s">
        <v>99</v>
      </c>
      <c r="N1268" s="24">
        <v>2019</v>
      </c>
      <c r="O1268" s="3"/>
      <c r="P1268" s="3"/>
      <c r="Q1268" s="43"/>
      <c r="R1268" s="3"/>
      <c r="S1268" s="3"/>
      <c r="T1268" s="3"/>
      <c r="U1268" s="3"/>
      <c r="V1268" s="3"/>
      <c r="W1268" s="3"/>
      <c r="X1268" s="3"/>
      <c r="Y1268" s="3"/>
      <c r="Z1268" s="14" t="str">
        <f t="shared" si="41"/>
        <v>Myrmica</v>
      </c>
    </row>
    <row r="1269" spans="1:26" ht="15.75" customHeight="1" x14ac:dyDescent="0.2">
      <c r="A1269">
        <v>915</v>
      </c>
      <c r="B1269" s="4" t="s">
        <v>2999</v>
      </c>
      <c r="C1269" s="3" t="s">
        <v>2996</v>
      </c>
      <c r="D1269" s="3" t="s">
        <v>2997</v>
      </c>
      <c r="E1269" s="3" t="s">
        <v>3000</v>
      </c>
      <c r="F1269" s="24" t="s">
        <v>48</v>
      </c>
      <c r="G1269" s="24"/>
      <c r="H1269" s="24"/>
      <c r="I1269" s="3"/>
      <c r="J1269" s="3"/>
      <c r="K1269" s="3" t="s">
        <v>49</v>
      </c>
      <c r="L1269" s="3" t="s">
        <v>50</v>
      </c>
      <c r="M1269" s="25" t="s">
        <v>51</v>
      </c>
      <c r="N1269" s="24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14" t="str">
        <f t="shared" si="41"/>
        <v>Lasius</v>
      </c>
    </row>
    <row r="1270" spans="1:26" ht="15.75" customHeight="1" x14ac:dyDescent="0.2">
      <c r="A1270">
        <v>1251</v>
      </c>
      <c r="B1270" s="24" t="s">
        <v>3763</v>
      </c>
      <c r="C1270" s="3" t="s">
        <v>3747</v>
      </c>
      <c r="D1270" s="3" t="s">
        <v>3764</v>
      </c>
      <c r="E1270" s="3" t="s">
        <v>3765</v>
      </c>
      <c r="F1270" s="3" t="s">
        <v>678</v>
      </c>
      <c r="G1270" s="3"/>
      <c r="H1270" s="3"/>
      <c r="I1270" s="3"/>
      <c r="J1270" s="3"/>
      <c r="K1270" s="3" t="s">
        <v>129</v>
      </c>
      <c r="L1270" s="24" t="s">
        <v>57</v>
      </c>
      <c r="M1270" s="41" t="s">
        <v>82</v>
      </c>
      <c r="N1270" s="3" t="s">
        <v>295</v>
      </c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14" t="str">
        <f t="shared" si="41"/>
        <v>Myrmica</v>
      </c>
    </row>
    <row r="1271" spans="1:26" ht="15.75" customHeight="1" x14ac:dyDescent="0.2">
      <c r="A1271">
        <v>1039</v>
      </c>
      <c r="B1271" s="4" t="s">
        <v>3308</v>
      </c>
      <c r="C1271" s="3" t="s">
        <v>3253</v>
      </c>
      <c r="D1271" s="3" t="s">
        <v>3309</v>
      </c>
      <c r="E1271" s="3" t="s">
        <v>3310</v>
      </c>
      <c r="F1271" s="3"/>
      <c r="G1271" s="3"/>
      <c r="H1271" s="3"/>
      <c r="I1271" s="3"/>
      <c r="J1271" s="3"/>
      <c r="K1271" s="3" t="s">
        <v>138</v>
      </c>
      <c r="L1271" s="3" t="s">
        <v>57</v>
      </c>
      <c r="M1271" s="25" t="s">
        <v>99</v>
      </c>
      <c r="N1271" s="3">
        <v>2019</v>
      </c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14" t="str">
        <f t="shared" si="41"/>
        <v>Myrmica</v>
      </c>
    </row>
    <row r="1272" spans="1:26" ht="15.75" customHeight="1" x14ac:dyDescent="0.2">
      <c r="A1272">
        <v>44</v>
      </c>
      <c r="B1272" s="24" t="s">
        <v>263</v>
      </c>
      <c r="C1272" s="3" t="s">
        <v>195</v>
      </c>
      <c r="D1272" s="3" t="s">
        <v>196</v>
      </c>
      <c r="E1272" s="3" t="s">
        <v>265</v>
      </c>
      <c r="F1272" s="3"/>
      <c r="G1272" s="3"/>
      <c r="H1272" s="3"/>
      <c r="I1272" s="3"/>
      <c r="J1272" s="3"/>
      <c r="K1272" s="3"/>
      <c r="L1272" s="3" t="s">
        <v>60</v>
      </c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14">
        <f t="shared" si="41"/>
        <v>0</v>
      </c>
    </row>
    <row r="1273" spans="1:26" ht="15.75" customHeight="1" x14ac:dyDescent="0.2">
      <c r="A1273">
        <v>960</v>
      </c>
      <c r="B1273" s="24" t="s">
        <v>3110</v>
      </c>
      <c r="C1273" s="3" t="s">
        <v>3054</v>
      </c>
      <c r="D1273" s="3" t="s">
        <v>3111</v>
      </c>
      <c r="E1273" s="3" t="s">
        <v>3112</v>
      </c>
      <c r="F1273" s="25">
        <v>9</v>
      </c>
      <c r="G1273" s="25"/>
      <c r="H1273" s="25"/>
      <c r="I1273" s="3"/>
      <c r="J1273" s="3"/>
      <c r="K1273" s="3" t="s">
        <v>49</v>
      </c>
      <c r="L1273" s="24" t="s">
        <v>41</v>
      </c>
      <c r="M1273" s="48" t="s">
        <v>403</v>
      </c>
      <c r="N1273" s="25">
        <v>2019</v>
      </c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14" t="str">
        <f t="shared" si="41"/>
        <v>Temnothorax</v>
      </c>
    </row>
    <row r="1274" spans="1:26" ht="15.75" customHeight="1" x14ac:dyDescent="0.2">
      <c r="A1274">
        <v>1106</v>
      </c>
      <c r="B1274" s="24"/>
      <c r="C1274" s="3" t="s">
        <v>3418</v>
      </c>
      <c r="D1274" s="3" t="s">
        <v>3449</v>
      </c>
      <c r="E1274" s="3" t="s">
        <v>3453</v>
      </c>
      <c r="F1274" s="25">
        <v>5</v>
      </c>
      <c r="G1274" s="25"/>
      <c r="H1274" s="25"/>
      <c r="I1274" s="3"/>
      <c r="J1274" s="3"/>
      <c r="K1274" s="3" t="s">
        <v>49</v>
      </c>
      <c r="L1274" s="3" t="s">
        <v>41</v>
      </c>
      <c r="M1274" s="48" t="s">
        <v>403</v>
      </c>
      <c r="N1274" s="25">
        <v>2019</v>
      </c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14" t="str">
        <f t="shared" si="41"/>
        <v>Temnothorax</v>
      </c>
    </row>
    <row r="1275" spans="1:26" ht="15.75" customHeight="1" x14ac:dyDescent="0.2">
      <c r="A1275">
        <v>1378</v>
      </c>
      <c r="B1275" s="4" t="s">
        <v>4080</v>
      </c>
      <c r="C1275" s="3" t="s">
        <v>4007</v>
      </c>
      <c r="D1275" s="3" t="s">
        <v>4081</v>
      </c>
      <c r="E1275" s="3" t="s">
        <v>4082</v>
      </c>
      <c r="F1275" s="24"/>
      <c r="G1275" s="24"/>
      <c r="H1275" s="24"/>
      <c r="I1275" s="24"/>
      <c r="J1275" s="24"/>
      <c r="K1275" s="24" t="s">
        <v>138</v>
      </c>
      <c r="L1275" s="43" t="s">
        <v>61</v>
      </c>
      <c r="M1275" s="25" t="s">
        <v>139</v>
      </c>
      <c r="N1275" s="24">
        <v>2019</v>
      </c>
      <c r="O1275" s="3"/>
      <c r="P1275" s="24"/>
      <c r="Q1275" s="3"/>
      <c r="R1275" s="3"/>
      <c r="S1275" s="3"/>
      <c r="T1275" s="3"/>
      <c r="U1275" s="3"/>
      <c r="V1275" s="3"/>
      <c r="W1275" s="3"/>
      <c r="X1275" s="3"/>
      <c r="Y1275" s="3"/>
      <c r="Z1275" s="14" t="str">
        <f t="shared" si="41"/>
        <v>Formica</v>
      </c>
    </row>
    <row r="1276" spans="1:26" ht="15.75" customHeight="1" x14ac:dyDescent="0.2">
      <c r="A1276">
        <v>45</v>
      </c>
      <c r="B1276" s="4" t="s">
        <v>268</v>
      </c>
      <c r="C1276" s="3" t="s">
        <v>195</v>
      </c>
      <c r="D1276" s="3" t="s">
        <v>196</v>
      </c>
      <c r="E1276" s="3" t="s">
        <v>269</v>
      </c>
      <c r="F1276" s="24"/>
      <c r="G1276" s="24"/>
      <c r="H1276" s="24"/>
      <c r="I1276" s="24"/>
      <c r="J1276" s="24"/>
      <c r="K1276" s="24"/>
      <c r="L1276" s="3" t="s">
        <v>60</v>
      </c>
      <c r="M1276" s="24"/>
      <c r="N1276" s="24"/>
      <c r="O1276" s="3"/>
      <c r="P1276" s="24"/>
      <c r="Q1276" s="3"/>
      <c r="R1276" s="3"/>
      <c r="S1276" s="3"/>
      <c r="T1276" s="3"/>
      <c r="U1276" s="3"/>
      <c r="V1276" s="3"/>
      <c r="W1276" s="3"/>
      <c r="X1276" s="3"/>
      <c r="Y1276" s="3"/>
      <c r="Z1276" s="14">
        <f t="shared" si="41"/>
        <v>0</v>
      </c>
    </row>
    <row r="1277" spans="1:26" ht="15.75" customHeight="1" x14ac:dyDescent="0.2">
      <c r="A1277">
        <v>1445</v>
      </c>
      <c r="B1277" s="3" t="s">
        <v>4244</v>
      </c>
      <c r="C1277" s="3" t="s">
        <v>4222</v>
      </c>
      <c r="D1277" s="3" t="s">
        <v>4245</v>
      </c>
      <c r="E1277" s="3" t="s">
        <v>4246</v>
      </c>
      <c r="F1277" s="24"/>
      <c r="G1277" s="24"/>
      <c r="H1277" s="24"/>
      <c r="I1277" s="24"/>
      <c r="J1277" s="24"/>
      <c r="K1277" s="24"/>
      <c r="L1277" s="3" t="s">
        <v>52</v>
      </c>
      <c r="M1277" s="24"/>
      <c r="N1277" s="24"/>
      <c r="O1277" s="3"/>
      <c r="P1277" s="24"/>
      <c r="Q1277" s="3"/>
      <c r="R1277" s="3"/>
      <c r="S1277" s="3"/>
      <c r="T1277" s="3"/>
      <c r="U1277" s="3"/>
      <c r="V1277" s="3"/>
      <c r="W1277" s="3"/>
      <c r="X1277" s="3"/>
      <c r="Y1277" s="3"/>
      <c r="Z1277" s="14">
        <f t="shared" si="41"/>
        <v>0</v>
      </c>
    </row>
    <row r="1278" spans="1:26" ht="15.75" customHeight="1" x14ac:dyDescent="0.2">
      <c r="A1278">
        <v>1357</v>
      </c>
      <c r="B1278" s="24" t="s">
        <v>4028</v>
      </c>
      <c r="C1278" s="3" t="s">
        <v>4007</v>
      </c>
      <c r="D1278" s="3" t="s">
        <v>4008</v>
      </c>
      <c r="E1278" s="3" t="s">
        <v>4029</v>
      </c>
      <c r="F1278" s="24"/>
      <c r="G1278" s="24"/>
      <c r="H1278" s="24"/>
      <c r="I1278" s="24"/>
      <c r="J1278" s="24"/>
      <c r="K1278" s="24" t="s">
        <v>895</v>
      </c>
      <c r="L1278" s="43" t="s">
        <v>61</v>
      </c>
      <c r="M1278" s="24" t="s">
        <v>216</v>
      </c>
      <c r="N1278" s="3"/>
      <c r="O1278" s="3"/>
      <c r="P1278" s="24"/>
      <c r="Q1278" s="3"/>
      <c r="R1278" s="3"/>
      <c r="S1278" s="3"/>
      <c r="T1278" s="3"/>
      <c r="U1278" s="3"/>
      <c r="V1278" s="3"/>
      <c r="W1278" s="3"/>
      <c r="X1278" s="3"/>
      <c r="Y1278" s="3"/>
      <c r="Z1278" s="14">
        <f t="shared" si="41"/>
        <v>0</v>
      </c>
    </row>
    <row r="1279" spans="1:26" ht="15.75" customHeight="1" x14ac:dyDescent="0.2">
      <c r="A1279">
        <v>653</v>
      </c>
      <c r="B1279" s="4" t="s">
        <v>1965</v>
      </c>
      <c r="C1279" s="3" t="s">
        <v>1694</v>
      </c>
      <c r="D1279" s="3" t="s">
        <v>1947</v>
      </c>
      <c r="E1279" s="3" t="s">
        <v>1966</v>
      </c>
      <c r="F1279" s="24"/>
      <c r="G1279" s="24"/>
      <c r="H1279" s="24"/>
      <c r="I1279" s="24"/>
      <c r="J1279" s="24"/>
      <c r="K1279" s="24"/>
      <c r="L1279" s="3" t="s">
        <v>96</v>
      </c>
      <c r="M1279" s="24"/>
      <c r="N1279" s="3"/>
      <c r="O1279" s="3"/>
      <c r="P1279" s="24"/>
      <c r="Q1279" s="3"/>
      <c r="R1279" s="3"/>
      <c r="S1279" s="3"/>
      <c r="T1279" s="3"/>
      <c r="U1279" s="3"/>
      <c r="V1279" s="3"/>
      <c r="W1279" s="3"/>
      <c r="X1279" s="3"/>
      <c r="Y1279" s="3"/>
      <c r="Z1279" s="14">
        <f t="shared" si="41"/>
        <v>0</v>
      </c>
    </row>
    <row r="1280" spans="1:26" ht="15.75" customHeight="1" x14ac:dyDescent="0.2">
      <c r="A1280">
        <v>118</v>
      </c>
      <c r="B1280" s="24" t="s">
        <v>519</v>
      </c>
      <c r="C1280" s="3" t="s">
        <v>491</v>
      </c>
      <c r="D1280" s="3" t="s">
        <v>520</v>
      </c>
      <c r="E1280" s="3" t="s">
        <v>521</v>
      </c>
      <c r="F1280" s="25">
        <v>9</v>
      </c>
      <c r="G1280" s="25">
        <v>1</v>
      </c>
      <c r="H1280" s="25"/>
      <c r="I1280" s="3"/>
      <c r="J1280" s="3"/>
      <c r="K1280" s="3" t="s">
        <v>49</v>
      </c>
      <c r="L1280" s="3" t="s">
        <v>41</v>
      </c>
      <c r="M1280" s="48" t="s">
        <v>403</v>
      </c>
      <c r="N1280" s="25">
        <v>2019</v>
      </c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14" t="str">
        <f t="shared" si="41"/>
        <v>Temnothorax</v>
      </c>
    </row>
    <row r="1281" spans="1:26" ht="15.75" customHeight="1" x14ac:dyDescent="0.2">
      <c r="A1281">
        <v>539</v>
      </c>
      <c r="B1281" s="3" t="s">
        <v>1543</v>
      </c>
      <c r="C1281" s="3" t="s">
        <v>1500</v>
      </c>
      <c r="D1281" s="3" t="s">
        <v>1537</v>
      </c>
      <c r="E1281" s="3" t="s">
        <v>1544</v>
      </c>
      <c r="F1281" s="25">
        <v>10</v>
      </c>
      <c r="G1281" s="25"/>
      <c r="H1281" s="25"/>
      <c r="I1281" s="3"/>
      <c r="J1281" s="3"/>
      <c r="K1281" s="3" t="s">
        <v>49</v>
      </c>
      <c r="L1281" s="3" t="s">
        <v>41</v>
      </c>
      <c r="M1281" s="48" t="s">
        <v>403</v>
      </c>
      <c r="N1281" s="25">
        <v>2019</v>
      </c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14" t="str">
        <f t="shared" si="41"/>
        <v>Temnothorax</v>
      </c>
    </row>
    <row r="1282" spans="1:26" ht="15.75" customHeight="1" x14ac:dyDescent="0.2">
      <c r="A1282">
        <v>1130</v>
      </c>
      <c r="B1282" s="24" t="s">
        <v>3496</v>
      </c>
      <c r="C1282" s="3" t="s">
        <v>3469</v>
      </c>
      <c r="D1282" s="3" t="s">
        <v>3485</v>
      </c>
      <c r="E1282" s="3" t="s">
        <v>3497</v>
      </c>
      <c r="F1282" s="24"/>
      <c r="G1282" s="24"/>
      <c r="H1282" s="24"/>
      <c r="I1282" s="24"/>
      <c r="J1282" s="24"/>
      <c r="K1282" s="24"/>
      <c r="L1282" s="24" t="s">
        <v>96</v>
      </c>
      <c r="M1282" s="44"/>
      <c r="N1282" s="43"/>
      <c r="O1282" s="3"/>
      <c r="P1282" s="24"/>
      <c r="Q1282" s="3"/>
      <c r="R1282" s="3"/>
      <c r="S1282" s="3"/>
      <c r="T1282" s="3"/>
      <c r="U1282" s="3"/>
      <c r="V1282" s="3"/>
      <c r="W1282" s="3"/>
      <c r="X1282" s="3"/>
      <c r="Y1282" s="3"/>
      <c r="Z1282" s="14">
        <f t="shared" si="41"/>
        <v>0</v>
      </c>
    </row>
    <row r="1283" spans="1:26" ht="15.75" customHeight="1" x14ac:dyDescent="0.2">
      <c r="A1283">
        <v>834</v>
      </c>
      <c r="B1283" s="4" t="s">
        <v>2798</v>
      </c>
      <c r="C1283" s="3" t="s">
        <v>2759</v>
      </c>
      <c r="D1283" s="3" t="s">
        <v>2794</v>
      </c>
      <c r="E1283" s="3" t="s">
        <v>2799</v>
      </c>
      <c r="F1283" s="3"/>
      <c r="G1283" s="3"/>
      <c r="H1283" s="3"/>
      <c r="I1283" s="3"/>
      <c r="J1283" s="3"/>
      <c r="K1283" s="3"/>
      <c r="L1283" s="24" t="s">
        <v>96</v>
      </c>
      <c r="M1283" s="24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14">
        <f t="shared" si="41"/>
        <v>0</v>
      </c>
    </row>
    <row r="1284" spans="1:26" ht="15.75" customHeight="1" x14ac:dyDescent="0.2">
      <c r="A1284">
        <v>523</v>
      </c>
      <c r="B1284" s="4" t="s">
        <v>1499</v>
      </c>
      <c r="C1284" s="3" t="s">
        <v>1500</v>
      </c>
      <c r="D1284" s="3" t="s">
        <v>1501</v>
      </c>
      <c r="E1284" s="3" t="s">
        <v>1502</v>
      </c>
      <c r="F1284" s="24"/>
      <c r="G1284" s="24"/>
      <c r="H1284" s="24"/>
      <c r="I1284" s="24"/>
      <c r="J1284" s="24"/>
      <c r="K1284" s="24"/>
      <c r="L1284" s="3" t="s">
        <v>50</v>
      </c>
      <c r="M1284" s="24"/>
      <c r="N1284" s="3"/>
      <c r="O1284" s="3"/>
      <c r="P1284" s="24"/>
      <c r="Q1284" s="3"/>
      <c r="R1284" s="3"/>
      <c r="S1284" s="3"/>
      <c r="T1284" s="3"/>
      <c r="U1284" s="3"/>
      <c r="V1284" s="3"/>
      <c r="W1284" s="3"/>
      <c r="X1284" s="3"/>
      <c r="Y1284" s="3"/>
      <c r="Z1284" s="14">
        <f t="shared" si="41"/>
        <v>0</v>
      </c>
    </row>
    <row r="1285" spans="1:26" ht="15.75" customHeight="1" x14ac:dyDescent="0.2">
      <c r="A1285">
        <v>134</v>
      </c>
      <c r="B1285" s="3" t="s">
        <v>560</v>
      </c>
      <c r="C1285" s="3" t="s">
        <v>491</v>
      </c>
      <c r="D1285" s="3" t="s">
        <v>556</v>
      </c>
      <c r="E1285" s="3" t="s">
        <v>561</v>
      </c>
      <c r="F1285" s="25">
        <v>2</v>
      </c>
      <c r="G1285" s="25"/>
      <c r="H1285" s="25"/>
      <c r="I1285" s="24"/>
      <c r="J1285" s="24"/>
      <c r="K1285" s="24" t="s">
        <v>49</v>
      </c>
      <c r="L1285" s="3" t="s">
        <v>41</v>
      </c>
      <c r="M1285" s="25" t="s">
        <v>403</v>
      </c>
      <c r="N1285" s="25">
        <v>2019</v>
      </c>
      <c r="O1285" s="3"/>
      <c r="P1285" s="24"/>
      <c r="Q1285" s="3"/>
      <c r="R1285" s="3"/>
      <c r="S1285" s="3"/>
      <c r="T1285" s="3"/>
      <c r="U1285" s="3"/>
      <c r="V1285" s="3"/>
      <c r="W1285" s="3"/>
      <c r="X1285" s="3"/>
      <c r="Y1285" s="3"/>
      <c r="Z1285" s="14" t="str">
        <f t="shared" si="41"/>
        <v>Temnothorax</v>
      </c>
    </row>
    <row r="1286" spans="1:26" ht="15.75" customHeight="1" x14ac:dyDescent="0.2">
      <c r="A1286">
        <v>958</v>
      </c>
      <c r="B1286" s="24" t="s">
        <v>3104</v>
      </c>
      <c r="C1286" s="3" t="s">
        <v>3054</v>
      </c>
      <c r="D1286" s="3" t="s">
        <v>3105</v>
      </c>
      <c r="E1286" s="3" t="s">
        <v>3106</v>
      </c>
      <c r="F1286" s="25">
        <v>4</v>
      </c>
      <c r="G1286" s="25"/>
      <c r="H1286" s="25">
        <v>2</v>
      </c>
      <c r="I1286" s="3"/>
      <c r="J1286" s="3"/>
      <c r="K1286" s="3" t="s">
        <v>49</v>
      </c>
      <c r="L1286" s="24" t="s">
        <v>41</v>
      </c>
      <c r="M1286" s="25" t="s">
        <v>403</v>
      </c>
      <c r="N1286" s="25">
        <v>2019</v>
      </c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14" t="str">
        <f t="shared" si="41"/>
        <v>Temnothorax</v>
      </c>
    </row>
    <row r="1287" spans="1:26" ht="15.75" customHeight="1" x14ac:dyDescent="0.2">
      <c r="A1287">
        <v>1384</v>
      </c>
      <c r="B1287" s="4" t="s">
        <v>4094</v>
      </c>
      <c r="C1287" s="3" t="s">
        <v>4007</v>
      </c>
      <c r="D1287" s="3" t="s">
        <v>4084</v>
      </c>
      <c r="E1287" s="3" t="s">
        <v>4095</v>
      </c>
      <c r="F1287" s="24"/>
      <c r="G1287" s="24"/>
      <c r="H1287" s="24"/>
      <c r="I1287" s="24"/>
      <c r="J1287" s="24"/>
      <c r="K1287" s="24" t="s">
        <v>895</v>
      </c>
      <c r="L1287" s="43" t="s">
        <v>61</v>
      </c>
      <c r="M1287" s="24" t="s">
        <v>216</v>
      </c>
      <c r="N1287" s="3"/>
      <c r="O1287" s="3"/>
      <c r="P1287" s="24"/>
      <c r="Q1287" s="3"/>
      <c r="R1287" s="3"/>
      <c r="S1287" s="3"/>
      <c r="T1287" s="3"/>
      <c r="U1287" s="3"/>
      <c r="V1287" s="3"/>
      <c r="W1287" s="3"/>
      <c r="X1287" s="3"/>
      <c r="Y1287" s="3"/>
      <c r="Z1287" s="14">
        <f t="shared" si="41"/>
        <v>0</v>
      </c>
    </row>
    <row r="1288" spans="1:26" ht="15.75" customHeight="1" x14ac:dyDescent="0.2">
      <c r="A1288">
        <v>1254</v>
      </c>
      <c r="B1288" s="24" t="s">
        <v>3771</v>
      </c>
      <c r="C1288" s="3" t="s">
        <v>3747</v>
      </c>
      <c r="D1288" s="3" t="s">
        <v>3772</v>
      </c>
      <c r="E1288" s="3" t="s">
        <v>3773</v>
      </c>
      <c r="F1288" s="24"/>
      <c r="G1288" s="24"/>
      <c r="H1288" s="24"/>
      <c r="I1288" s="3"/>
      <c r="J1288" s="3"/>
      <c r="K1288" s="3"/>
      <c r="L1288" s="43" t="s">
        <v>61</v>
      </c>
      <c r="M1288" s="24"/>
      <c r="N1288" s="24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14">
        <f t="shared" si="41"/>
        <v>0</v>
      </c>
    </row>
    <row r="1289" spans="1:26" ht="15.75" customHeight="1" x14ac:dyDescent="0.2">
      <c r="A1289">
        <v>680</v>
      </c>
      <c r="B1289" s="3" t="s">
        <v>2141</v>
      </c>
      <c r="C1289" s="3" t="s">
        <v>2003</v>
      </c>
      <c r="D1289" s="3" t="s">
        <v>2144</v>
      </c>
      <c r="E1289" s="3" t="s">
        <v>2145</v>
      </c>
      <c r="F1289" s="3"/>
      <c r="G1289" s="3"/>
      <c r="H1289" s="3"/>
      <c r="I1289" s="3"/>
      <c r="J1289" s="3"/>
      <c r="K1289" s="3"/>
      <c r="L1289" s="3" t="s">
        <v>78</v>
      </c>
      <c r="M1289" s="24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14">
        <f t="shared" si="41"/>
        <v>0</v>
      </c>
    </row>
    <row r="1290" spans="1:26" ht="15.75" customHeight="1" x14ac:dyDescent="0.2">
      <c r="A1290">
        <v>718</v>
      </c>
      <c r="B1290" s="24" t="s">
        <v>2413</v>
      </c>
      <c r="C1290" s="3" t="s">
        <v>2161</v>
      </c>
      <c r="D1290" s="3" t="s">
        <v>2330</v>
      </c>
      <c r="E1290" s="3" t="s">
        <v>2414</v>
      </c>
      <c r="F1290" s="3"/>
      <c r="G1290" s="3"/>
      <c r="H1290" s="3"/>
      <c r="I1290" s="3"/>
      <c r="J1290" s="3"/>
      <c r="K1290" s="3" t="s">
        <v>138</v>
      </c>
      <c r="L1290" s="3" t="s">
        <v>474</v>
      </c>
      <c r="M1290" s="24" t="s">
        <v>475</v>
      </c>
      <c r="N1290" s="3">
        <v>2019</v>
      </c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14" t="str">
        <f t="shared" si="41"/>
        <v>Manica</v>
      </c>
    </row>
    <row r="1291" spans="1:26" ht="15.75" customHeight="1" x14ac:dyDescent="0.2">
      <c r="A1291">
        <v>547</v>
      </c>
      <c r="B1291" s="4" t="s">
        <v>1563</v>
      </c>
      <c r="C1291" s="3" t="s">
        <v>1555</v>
      </c>
      <c r="D1291" s="3" t="s">
        <v>1556</v>
      </c>
      <c r="E1291" s="3" t="s">
        <v>1564</v>
      </c>
      <c r="F1291" s="24"/>
      <c r="G1291" s="24"/>
      <c r="H1291" s="24"/>
      <c r="I1291" s="24"/>
      <c r="J1291" s="24"/>
      <c r="K1291" s="24" t="s">
        <v>138</v>
      </c>
      <c r="L1291" s="43" t="s">
        <v>61</v>
      </c>
      <c r="M1291" s="25" t="s">
        <v>225</v>
      </c>
      <c r="N1291" s="3">
        <v>2019</v>
      </c>
      <c r="O1291" s="3"/>
      <c r="P1291" s="24"/>
      <c r="Q1291" s="3"/>
      <c r="R1291" s="3"/>
      <c r="S1291" s="3"/>
      <c r="T1291" s="3"/>
      <c r="U1291" s="3"/>
      <c r="V1291" s="3"/>
      <c r="W1291" s="3"/>
      <c r="X1291" s="3"/>
      <c r="Y1291" s="3"/>
      <c r="Z1291" s="14" t="str">
        <f t="shared" ref="Z1291:Z1322" si="42">IF(LEFT(M1291,4)=LEFT(L1291,4),L1291,0)</f>
        <v>Formica</v>
      </c>
    </row>
    <row r="1292" spans="1:26" ht="15.75" customHeight="1" x14ac:dyDescent="0.2">
      <c r="A1292">
        <v>46</v>
      </c>
      <c r="B1292" s="4" t="s">
        <v>272</v>
      </c>
      <c r="C1292" s="3" t="s">
        <v>195</v>
      </c>
      <c r="D1292" s="3" t="s">
        <v>196</v>
      </c>
      <c r="E1292" s="3" t="s">
        <v>273</v>
      </c>
      <c r="F1292" s="24"/>
      <c r="G1292" s="24"/>
      <c r="H1292" s="24"/>
      <c r="I1292" s="24"/>
      <c r="J1292" s="24"/>
      <c r="K1292" s="24"/>
      <c r="L1292" s="24" t="s">
        <v>60</v>
      </c>
      <c r="M1292" s="24"/>
      <c r="N1292" s="3"/>
      <c r="O1292" s="3"/>
      <c r="P1292" s="24"/>
      <c r="Q1292" s="3"/>
      <c r="R1292" s="3"/>
      <c r="S1292" s="3"/>
      <c r="T1292" s="3"/>
      <c r="U1292" s="3"/>
      <c r="V1292" s="3"/>
      <c r="W1292" s="3"/>
      <c r="X1292" s="3"/>
      <c r="Y1292" s="3"/>
      <c r="Z1292" s="14">
        <f t="shared" si="42"/>
        <v>0</v>
      </c>
    </row>
    <row r="1293" spans="1:26" ht="15.75" customHeight="1" x14ac:dyDescent="0.2">
      <c r="A1293">
        <v>143</v>
      </c>
      <c r="B1293" s="24" t="s">
        <v>581</v>
      </c>
      <c r="C1293" s="3" t="s">
        <v>491</v>
      </c>
      <c r="D1293" s="3" t="s">
        <v>579</v>
      </c>
      <c r="E1293" s="3" t="s">
        <v>582</v>
      </c>
      <c r="F1293" s="25">
        <v>15</v>
      </c>
      <c r="G1293" s="25"/>
      <c r="H1293" s="25"/>
      <c r="I1293" s="24"/>
      <c r="J1293" s="24"/>
      <c r="K1293" s="24" t="s">
        <v>49</v>
      </c>
      <c r="L1293" s="24" t="s">
        <v>41</v>
      </c>
      <c r="M1293" s="25" t="s">
        <v>403</v>
      </c>
      <c r="N1293" s="25">
        <v>2019</v>
      </c>
      <c r="O1293" s="3"/>
      <c r="P1293" s="24"/>
      <c r="Q1293" s="3"/>
      <c r="R1293" s="3"/>
      <c r="S1293" s="3"/>
      <c r="T1293" s="3"/>
      <c r="U1293" s="3"/>
      <c r="V1293" s="3"/>
      <c r="W1293" s="3"/>
      <c r="X1293" s="3"/>
      <c r="Y1293" s="3"/>
      <c r="Z1293" s="14" t="str">
        <f t="shared" si="42"/>
        <v>Temnothorax</v>
      </c>
    </row>
    <row r="1294" spans="1:26" ht="15.75" customHeight="1" x14ac:dyDescent="0.2">
      <c r="A1294">
        <v>560</v>
      </c>
      <c r="B1294" s="24" t="s">
        <v>1595</v>
      </c>
      <c r="C1294" s="3" t="s">
        <v>1555</v>
      </c>
      <c r="D1294" s="3" t="s">
        <v>1589</v>
      </c>
      <c r="E1294" s="3" t="s">
        <v>1596</v>
      </c>
      <c r="F1294" s="24"/>
      <c r="G1294" s="24"/>
      <c r="H1294" s="24"/>
      <c r="I1294" s="24"/>
      <c r="J1294" s="24"/>
      <c r="K1294" s="24" t="s">
        <v>138</v>
      </c>
      <c r="L1294" s="3" t="s">
        <v>50</v>
      </c>
      <c r="M1294" s="25" t="s">
        <v>296</v>
      </c>
      <c r="N1294" s="3" t="s">
        <v>140</v>
      </c>
      <c r="O1294" s="3"/>
      <c r="P1294" s="24"/>
      <c r="Q1294" s="3"/>
      <c r="R1294" s="3"/>
      <c r="S1294" s="3"/>
      <c r="T1294" s="3"/>
      <c r="U1294" s="3"/>
      <c r="V1294" s="3"/>
      <c r="W1294" s="3"/>
      <c r="X1294" s="3"/>
      <c r="Y1294" s="3"/>
      <c r="Z1294" s="14" t="str">
        <f t="shared" si="42"/>
        <v>Lasius</v>
      </c>
    </row>
    <row r="1295" spans="1:26" ht="15.75" customHeight="1" x14ac:dyDescent="0.2">
      <c r="A1295">
        <v>681</v>
      </c>
      <c r="B1295" s="4" t="s">
        <v>2149</v>
      </c>
      <c r="C1295" s="3" t="s">
        <v>2003</v>
      </c>
      <c r="D1295" s="3" t="s">
        <v>2150</v>
      </c>
      <c r="E1295" s="3" t="s">
        <v>2151</v>
      </c>
      <c r="F1295" s="24"/>
      <c r="G1295" s="24"/>
      <c r="H1295" s="24"/>
      <c r="I1295" s="24"/>
      <c r="J1295" s="24"/>
      <c r="K1295" s="24" t="s">
        <v>138</v>
      </c>
      <c r="L1295" s="3" t="s">
        <v>57</v>
      </c>
      <c r="M1295" s="25" t="s">
        <v>99</v>
      </c>
      <c r="N1295" s="3">
        <v>2019</v>
      </c>
      <c r="O1295" s="3"/>
      <c r="P1295" s="24"/>
      <c r="Q1295" s="3"/>
      <c r="R1295" s="3"/>
      <c r="S1295" s="3"/>
      <c r="T1295" s="3"/>
      <c r="U1295" s="3"/>
      <c r="V1295" s="3"/>
      <c r="W1295" s="3"/>
      <c r="X1295" s="3"/>
      <c r="Y1295" s="3"/>
      <c r="Z1295" s="14" t="str">
        <f t="shared" si="42"/>
        <v>Myrmica</v>
      </c>
    </row>
    <row r="1296" spans="1:26" ht="15.75" customHeight="1" x14ac:dyDescent="0.2">
      <c r="A1296">
        <v>1432</v>
      </c>
      <c r="B1296" s="4" t="s">
        <v>4214</v>
      </c>
      <c r="C1296" s="3" t="s">
        <v>4159</v>
      </c>
      <c r="D1296" s="3" t="s">
        <v>4210</v>
      </c>
      <c r="E1296" s="3" t="s">
        <v>4215</v>
      </c>
      <c r="F1296" s="24"/>
      <c r="G1296" s="24"/>
      <c r="H1296" s="24"/>
      <c r="I1296" s="24"/>
      <c r="J1296" s="24"/>
      <c r="K1296" s="24"/>
      <c r="L1296" s="3" t="s">
        <v>60</v>
      </c>
      <c r="M1296" s="24"/>
      <c r="N1296" s="3"/>
      <c r="O1296" s="3"/>
      <c r="P1296" s="24"/>
      <c r="Q1296" s="3"/>
      <c r="R1296" s="3"/>
      <c r="S1296" s="3"/>
      <c r="T1296" s="3"/>
      <c r="U1296" s="3"/>
      <c r="V1296" s="3"/>
      <c r="W1296" s="3"/>
      <c r="X1296" s="3"/>
      <c r="Y1296" s="3"/>
      <c r="Z1296" s="14">
        <f t="shared" si="42"/>
        <v>0</v>
      </c>
    </row>
    <row r="1297" spans="1:26" ht="15.75" customHeight="1" x14ac:dyDescent="0.2">
      <c r="A1297">
        <v>609</v>
      </c>
      <c r="B1297" s="24" t="s">
        <v>1697</v>
      </c>
      <c r="C1297" s="3" t="s">
        <v>1694</v>
      </c>
      <c r="D1297" s="3" t="s">
        <v>1695</v>
      </c>
      <c r="E1297" s="3" t="s">
        <v>1698</v>
      </c>
      <c r="F1297" s="24"/>
      <c r="G1297" s="24"/>
      <c r="H1297" s="24"/>
      <c r="I1297" s="24"/>
      <c r="J1297" s="24"/>
      <c r="K1297" s="24" t="s">
        <v>138</v>
      </c>
      <c r="L1297" s="43" t="s">
        <v>61</v>
      </c>
      <c r="M1297" s="25" t="s">
        <v>215</v>
      </c>
      <c r="N1297" s="3">
        <v>2019</v>
      </c>
      <c r="O1297" s="3"/>
      <c r="P1297" s="24"/>
      <c r="Q1297" s="3"/>
      <c r="R1297" s="3"/>
      <c r="S1297" s="3"/>
      <c r="T1297" s="3"/>
      <c r="U1297" s="3"/>
      <c r="V1297" s="3"/>
      <c r="W1297" s="3"/>
      <c r="X1297" s="3"/>
      <c r="Y1297" s="3"/>
      <c r="Z1297" s="14" t="str">
        <f t="shared" si="42"/>
        <v>Formica</v>
      </c>
    </row>
    <row r="1298" spans="1:26" ht="15.75" customHeight="1" x14ac:dyDescent="0.2">
      <c r="A1298">
        <v>434</v>
      </c>
      <c r="B1298" s="4" t="s">
        <v>1282</v>
      </c>
      <c r="C1298" s="3" t="s">
        <v>1251</v>
      </c>
      <c r="D1298" s="3" t="s">
        <v>1276</v>
      </c>
      <c r="E1298" s="3" t="s">
        <v>1283</v>
      </c>
      <c r="F1298" s="24"/>
      <c r="G1298" s="24"/>
      <c r="H1298" s="24"/>
      <c r="I1298" s="24"/>
      <c r="J1298" s="24"/>
      <c r="K1298" s="24" t="s">
        <v>138</v>
      </c>
      <c r="L1298" s="43" t="s">
        <v>61</v>
      </c>
      <c r="M1298" s="25" t="s">
        <v>139</v>
      </c>
      <c r="N1298" s="24">
        <v>2019</v>
      </c>
      <c r="O1298" s="3"/>
      <c r="P1298" s="24"/>
      <c r="Q1298" s="3"/>
      <c r="R1298" s="3"/>
      <c r="S1298" s="3"/>
      <c r="T1298" s="3"/>
      <c r="U1298" s="3"/>
      <c r="V1298" s="3"/>
      <c r="W1298" s="3"/>
      <c r="X1298" s="3"/>
      <c r="Y1298" s="3"/>
      <c r="Z1298" s="14" t="str">
        <f t="shared" si="42"/>
        <v>Formica</v>
      </c>
    </row>
    <row r="1299" spans="1:26" ht="15.75" customHeight="1" x14ac:dyDescent="0.2">
      <c r="A1299">
        <v>948</v>
      </c>
      <c r="B1299" s="24" t="s">
        <v>3076</v>
      </c>
      <c r="C1299" s="3" t="s">
        <v>3054</v>
      </c>
      <c r="D1299" s="3" t="s">
        <v>3068</v>
      </c>
      <c r="E1299" s="3" t="s">
        <v>3077</v>
      </c>
      <c r="F1299" s="24"/>
      <c r="G1299" s="24"/>
      <c r="H1299" s="24"/>
      <c r="I1299" s="24"/>
      <c r="J1299" s="24"/>
      <c r="K1299" s="24" t="s">
        <v>49</v>
      </c>
      <c r="L1299" s="3" t="s">
        <v>50</v>
      </c>
      <c r="M1299" s="24" t="s">
        <v>51</v>
      </c>
      <c r="N1299" s="3"/>
      <c r="O1299" s="3"/>
      <c r="P1299" s="24"/>
      <c r="Q1299" s="3"/>
      <c r="R1299" s="3"/>
      <c r="S1299" s="3"/>
      <c r="T1299" s="3"/>
      <c r="U1299" s="3"/>
      <c r="V1299" s="3"/>
      <c r="W1299" s="3"/>
      <c r="X1299" s="3"/>
      <c r="Y1299" s="3"/>
      <c r="Z1299" s="14" t="str">
        <f t="shared" si="42"/>
        <v>Lasius</v>
      </c>
    </row>
    <row r="1300" spans="1:26" ht="15.75" customHeight="1" x14ac:dyDescent="0.2">
      <c r="A1300">
        <v>835</v>
      </c>
      <c r="B1300" s="3" t="s">
        <v>2800</v>
      </c>
      <c r="C1300" s="3" t="s">
        <v>2759</v>
      </c>
      <c r="D1300" s="3" t="s">
        <v>2794</v>
      </c>
      <c r="E1300" s="3" t="s">
        <v>2801</v>
      </c>
      <c r="F1300" s="24"/>
      <c r="G1300" s="24"/>
      <c r="H1300" s="24"/>
      <c r="I1300" s="24"/>
      <c r="J1300" s="24"/>
      <c r="K1300" s="24"/>
      <c r="L1300" s="3" t="s">
        <v>50</v>
      </c>
      <c r="M1300" s="24"/>
      <c r="N1300" s="3"/>
      <c r="O1300" s="3"/>
      <c r="P1300" s="24"/>
      <c r="Q1300" s="3"/>
      <c r="R1300" s="3"/>
      <c r="S1300" s="3"/>
      <c r="T1300" s="3"/>
      <c r="U1300" s="3"/>
      <c r="V1300" s="3"/>
      <c r="W1300" s="3"/>
      <c r="X1300" s="3"/>
      <c r="Y1300" s="3"/>
      <c r="Z1300" s="14">
        <f t="shared" si="42"/>
        <v>0</v>
      </c>
    </row>
    <row r="1301" spans="1:26" ht="15.75" customHeight="1" x14ac:dyDescent="0.2">
      <c r="A1301">
        <v>428</v>
      </c>
      <c r="B1301" s="4" t="s">
        <v>1268</v>
      </c>
      <c r="C1301" s="3" t="s">
        <v>1251</v>
      </c>
      <c r="D1301" s="3" t="s">
        <v>1252</v>
      </c>
      <c r="E1301" s="3" t="s">
        <v>1269</v>
      </c>
      <c r="F1301" s="3"/>
      <c r="G1301" s="3"/>
      <c r="H1301" s="3"/>
      <c r="I1301" s="3"/>
      <c r="J1301" s="3"/>
      <c r="K1301" s="3"/>
      <c r="L1301" s="24" t="s">
        <v>60</v>
      </c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14">
        <f t="shared" si="42"/>
        <v>0</v>
      </c>
    </row>
    <row r="1302" spans="1:26" ht="15.75" customHeight="1" x14ac:dyDescent="0.2">
      <c r="A1302">
        <v>1358</v>
      </c>
      <c r="B1302" s="24" t="s">
        <v>4030</v>
      </c>
      <c r="C1302" s="3" t="s">
        <v>4007</v>
      </c>
      <c r="D1302" s="3" t="s">
        <v>4008</v>
      </c>
      <c r="E1302" s="3" t="s">
        <v>4031</v>
      </c>
      <c r="F1302" s="3"/>
      <c r="G1302" s="3"/>
      <c r="H1302" s="3"/>
      <c r="I1302" s="3"/>
      <c r="J1302" s="3"/>
      <c r="K1302" s="3" t="s">
        <v>895</v>
      </c>
      <c r="L1302" s="43" t="s">
        <v>61</v>
      </c>
      <c r="M1302" s="24" t="s">
        <v>216</v>
      </c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14">
        <f t="shared" si="42"/>
        <v>0</v>
      </c>
    </row>
    <row r="1303" spans="1:26" ht="15.75" customHeight="1" x14ac:dyDescent="0.2">
      <c r="A1303">
        <v>954</v>
      </c>
      <c r="B1303" s="4" t="s">
        <v>3092</v>
      </c>
      <c r="C1303" s="3" t="s">
        <v>3054</v>
      </c>
      <c r="D1303" s="3" t="s">
        <v>3093</v>
      </c>
      <c r="E1303" s="3" t="s">
        <v>3094</v>
      </c>
      <c r="F1303" s="25">
        <v>10</v>
      </c>
      <c r="G1303" s="25"/>
      <c r="H1303" s="25">
        <v>1</v>
      </c>
      <c r="I1303" s="24"/>
      <c r="J1303" s="24"/>
      <c r="K1303" s="24" t="s">
        <v>49</v>
      </c>
      <c r="L1303" s="3" t="s">
        <v>41</v>
      </c>
      <c r="M1303" s="25" t="s">
        <v>403</v>
      </c>
      <c r="N1303" s="25">
        <v>2019</v>
      </c>
      <c r="O1303" s="3"/>
      <c r="P1303" s="24"/>
      <c r="Q1303" s="3"/>
      <c r="R1303" s="3"/>
      <c r="S1303" s="3"/>
      <c r="T1303" s="3"/>
      <c r="U1303" s="3"/>
      <c r="V1303" s="3"/>
      <c r="W1303" s="3"/>
      <c r="X1303" s="3"/>
      <c r="Y1303" s="3"/>
      <c r="Z1303" s="14" t="str">
        <f t="shared" si="42"/>
        <v>Temnothorax</v>
      </c>
    </row>
    <row r="1304" spans="1:26" ht="15.75" customHeight="1" x14ac:dyDescent="0.2">
      <c r="A1304">
        <v>949</v>
      </c>
      <c r="B1304" s="4" t="s">
        <v>3078</v>
      </c>
      <c r="C1304" s="3" t="s">
        <v>3054</v>
      </c>
      <c r="D1304" s="3" t="s">
        <v>3068</v>
      </c>
      <c r="E1304" s="3" t="s">
        <v>3079</v>
      </c>
      <c r="F1304" s="24"/>
      <c r="G1304" s="24"/>
      <c r="H1304" s="24"/>
      <c r="I1304" s="24"/>
      <c r="J1304" s="24"/>
      <c r="K1304" s="24"/>
      <c r="L1304" s="3" t="s">
        <v>73</v>
      </c>
      <c r="M1304" s="24"/>
      <c r="N1304" s="3"/>
      <c r="O1304" s="3"/>
      <c r="P1304" s="24"/>
      <c r="Q1304" s="3"/>
      <c r="R1304" s="3"/>
      <c r="S1304" s="3"/>
      <c r="T1304" s="3"/>
      <c r="U1304" s="3"/>
      <c r="V1304" s="3"/>
      <c r="W1304" s="3"/>
      <c r="X1304" s="3"/>
      <c r="Y1304" s="3"/>
      <c r="Z1304" s="14">
        <f t="shared" si="42"/>
        <v>0</v>
      </c>
    </row>
    <row r="1305" spans="1:26" ht="15.75" customHeight="1" x14ac:dyDescent="0.2">
      <c r="A1305">
        <v>669</v>
      </c>
      <c r="B1305" s="3" t="s">
        <v>2070</v>
      </c>
      <c r="C1305" s="3" t="s">
        <v>2003</v>
      </c>
      <c r="D1305" s="3" t="s">
        <v>2072</v>
      </c>
      <c r="E1305" s="3" t="s">
        <v>2074</v>
      </c>
      <c r="F1305" s="24"/>
      <c r="G1305" s="24"/>
      <c r="H1305" s="24"/>
      <c r="I1305" s="24"/>
      <c r="J1305" s="24"/>
      <c r="K1305" s="24"/>
      <c r="L1305" s="3" t="s">
        <v>50</v>
      </c>
      <c r="M1305" s="24"/>
      <c r="N1305" s="3"/>
      <c r="O1305" s="3"/>
      <c r="P1305" s="24"/>
      <c r="Q1305" s="3"/>
      <c r="R1305" s="3"/>
      <c r="S1305" s="3"/>
      <c r="T1305" s="3"/>
      <c r="U1305" s="3"/>
      <c r="V1305" s="3"/>
      <c r="W1305" s="3"/>
      <c r="X1305" s="3"/>
      <c r="Y1305" s="3"/>
      <c r="Z1305" s="14">
        <f t="shared" si="42"/>
        <v>0</v>
      </c>
    </row>
    <row r="1306" spans="1:26" ht="15.75" customHeight="1" x14ac:dyDescent="0.2">
      <c r="A1306">
        <v>657</v>
      </c>
      <c r="B1306" s="24" t="s">
        <v>1987</v>
      </c>
      <c r="C1306" s="3" t="s">
        <v>1694</v>
      </c>
      <c r="D1306" s="3" t="s">
        <v>1982</v>
      </c>
      <c r="E1306" s="3" t="s">
        <v>1988</v>
      </c>
      <c r="F1306" s="24"/>
      <c r="G1306" s="24"/>
      <c r="H1306" s="24"/>
      <c r="I1306" s="24"/>
      <c r="J1306" s="24"/>
      <c r="K1306" s="24"/>
      <c r="L1306" s="3" t="s">
        <v>50</v>
      </c>
      <c r="M1306" s="24"/>
      <c r="N1306" s="3"/>
      <c r="O1306" s="3"/>
      <c r="P1306" s="24"/>
      <c r="Q1306" s="3"/>
      <c r="R1306" s="3"/>
      <c r="S1306" s="3"/>
      <c r="T1306" s="3"/>
      <c r="U1306" s="3"/>
      <c r="V1306" s="3"/>
      <c r="W1306" s="3"/>
      <c r="X1306" s="3"/>
      <c r="Y1306" s="3"/>
      <c r="Z1306" s="14">
        <f t="shared" si="42"/>
        <v>0</v>
      </c>
    </row>
    <row r="1307" spans="1:26" ht="15.75" customHeight="1" x14ac:dyDescent="0.2">
      <c r="A1307">
        <v>1429</v>
      </c>
      <c r="B1307" s="4" t="s">
        <v>4206</v>
      </c>
      <c r="C1307" s="3" t="s">
        <v>4159</v>
      </c>
      <c r="D1307" s="3" t="s">
        <v>4207</v>
      </c>
      <c r="E1307" s="3" t="s">
        <v>4208</v>
      </c>
      <c r="F1307" s="3"/>
      <c r="G1307" s="3"/>
      <c r="H1307" s="3"/>
      <c r="I1307" s="3"/>
      <c r="J1307" s="3"/>
      <c r="K1307" s="3" t="s">
        <v>138</v>
      </c>
      <c r="L1307" s="43" t="s">
        <v>61</v>
      </c>
      <c r="M1307" s="25" t="s">
        <v>221</v>
      </c>
      <c r="N1307" s="3">
        <v>2019</v>
      </c>
      <c r="O1307" s="3"/>
      <c r="P1307" s="24"/>
      <c r="Q1307" s="3"/>
      <c r="R1307" s="3"/>
      <c r="S1307" s="3"/>
      <c r="T1307" s="3"/>
      <c r="U1307" s="3"/>
      <c r="V1307" s="3"/>
      <c r="W1307" s="3"/>
      <c r="X1307" s="3"/>
      <c r="Y1307" s="3"/>
      <c r="Z1307" s="14" t="str">
        <f t="shared" si="42"/>
        <v>Formica</v>
      </c>
    </row>
    <row r="1308" spans="1:26" ht="15.75" customHeight="1" x14ac:dyDescent="0.2">
      <c r="A1308">
        <v>616</v>
      </c>
      <c r="B1308" s="4" t="s">
        <v>1713</v>
      </c>
      <c r="C1308" s="3" t="s">
        <v>1694</v>
      </c>
      <c r="D1308" s="3" t="s">
        <v>1711</v>
      </c>
      <c r="E1308" s="3" t="s">
        <v>1714</v>
      </c>
      <c r="F1308" s="3"/>
      <c r="G1308" s="3"/>
      <c r="H1308" s="3"/>
      <c r="I1308" s="3"/>
      <c r="J1308" s="3"/>
      <c r="K1308" s="3"/>
      <c r="L1308" s="3" t="s">
        <v>50</v>
      </c>
      <c r="M1308" s="24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14">
        <f t="shared" si="42"/>
        <v>0</v>
      </c>
    </row>
    <row r="1309" spans="1:26" ht="15.75" customHeight="1" x14ac:dyDescent="0.2">
      <c r="A1309">
        <v>668</v>
      </c>
      <c r="B1309" s="3" t="s">
        <v>2063</v>
      </c>
      <c r="C1309" s="3" t="s">
        <v>2003</v>
      </c>
      <c r="D1309" s="3" t="s">
        <v>2046</v>
      </c>
      <c r="E1309" s="3" t="s">
        <v>2065</v>
      </c>
      <c r="F1309" s="3"/>
      <c r="G1309" s="3"/>
      <c r="H1309" s="3"/>
      <c r="I1309" s="3"/>
      <c r="J1309" s="3"/>
      <c r="K1309" s="3" t="s">
        <v>49</v>
      </c>
      <c r="L1309" s="3" t="s">
        <v>50</v>
      </c>
      <c r="M1309" s="24" t="s">
        <v>51</v>
      </c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14" t="str">
        <f t="shared" si="42"/>
        <v>Lasius</v>
      </c>
    </row>
    <row r="1310" spans="1:26" ht="15.75" customHeight="1" x14ac:dyDescent="0.2">
      <c r="A1310">
        <v>749</v>
      </c>
      <c r="B1310" s="24" t="s">
        <v>2597</v>
      </c>
      <c r="C1310" s="3" t="s">
        <v>2161</v>
      </c>
      <c r="D1310" s="3" t="s">
        <v>2598</v>
      </c>
      <c r="E1310" s="3" t="s">
        <v>2599</v>
      </c>
      <c r="F1310" s="3" t="s">
        <v>48</v>
      </c>
      <c r="G1310" s="3"/>
      <c r="H1310" s="3"/>
      <c r="I1310" s="3"/>
      <c r="J1310" s="3"/>
      <c r="K1310" s="3" t="s">
        <v>129</v>
      </c>
      <c r="L1310" s="24" t="s">
        <v>57</v>
      </c>
      <c r="M1310" s="41" t="s">
        <v>117</v>
      </c>
      <c r="N1310" s="3" t="s">
        <v>295</v>
      </c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14" t="str">
        <f t="shared" si="42"/>
        <v>Myrmica</v>
      </c>
    </row>
    <row r="1311" spans="1:26" ht="15.75" customHeight="1" x14ac:dyDescent="0.2">
      <c r="A1311">
        <v>699</v>
      </c>
      <c r="B1311" s="24" t="s">
        <v>2256</v>
      </c>
      <c r="C1311" s="3" t="s">
        <v>2161</v>
      </c>
      <c r="D1311" s="3" t="s">
        <v>2162</v>
      </c>
      <c r="E1311" s="3" t="s">
        <v>2257</v>
      </c>
      <c r="F1311" s="3"/>
      <c r="G1311" s="3"/>
      <c r="H1311" s="3"/>
      <c r="I1311" s="3"/>
      <c r="J1311" s="3"/>
      <c r="K1311" s="3" t="s">
        <v>49</v>
      </c>
      <c r="L1311" s="3" t="s">
        <v>50</v>
      </c>
      <c r="M1311" s="3" t="s">
        <v>51</v>
      </c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14" t="str">
        <f t="shared" si="42"/>
        <v>Lasius</v>
      </c>
    </row>
    <row r="1312" spans="1:26" ht="15.75" customHeight="1" x14ac:dyDescent="0.2">
      <c r="A1312">
        <v>395</v>
      </c>
      <c r="B1312" s="3" t="s">
        <v>1185</v>
      </c>
      <c r="C1312" s="3" t="s">
        <v>1083</v>
      </c>
      <c r="D1312" s="3" t="s">
        <v>1181</v>
      </c>
      <c r="E1312" s="3" t="s">
        <v>1186</v>
      </c>
      <c r="F1312" s="3"/>
      <c r="G1312" s="3"/>
      <c r="H1312" s="3"/>
      <c r="I1312" s="3"/>
      <c r="J1312" s="3"/>
      <c r="K1312" s="3" t="s">
        <v>138</v>
      </c>
      <c r="L1312" s="3" t="s">
        <v>474</v>
      </c>
      <c r="M1312" s="3" t="s">
        <v>475</v>
      </c>
      <c r="N1312" s="3">
        <v>2019</v>
      </c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14" t="str">
        <f t="shared" si="42"/>
        <v>Manica</v>
      </c>
    </row>
    <row r="1313" spans="1:26" ht="15.75" customHeight="1" x14ac:dyDescent="0.2">
      <c r="A1313">
        <v>725</v>
      </c>
      <c r="B1313" s="3" t="s">
        <v>2461</v>
      </c>
      <c r="C1313" s="3" t="s">
        <v>2161</v>
      </c>
      <c r="D1313" s="3" t="s">
        <v>2455</v>
      </c>
      <c r="E1313" s="3" t="s">
        <v>2463</v>
      </c>
      <c r="F1313" s="3" t="s">
        <v>48</v>
      </c>
      <c r="G1313" s="3"/>
      <c r="H1313" s="3"/>
      <c r="I1313" s="3"/>
      <c r="J1313" s="3"/>
      <c r="K1313" s="3" t="s">
        <v>129</v>
      </c>
      <c r="L1313" s="3" t="s">
        <v>57</v>
      </c>
      <c r="M1313" s="41" t="s">
        <v>117</v>
      </c>
      <c r="N1313" s="3" t="s">
        <v>295</v>
      </c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14" t="str">
        <f t="shared" si="42"/>
        <v>Myrmica</v>
      </c>
    </row>
    <row r="1314" spans="1:26" ht="15.75" customHeight="1" x14ac:dyDescent="0.2">
      <c r="A1314">
        <v>886</v>
      </c>
      <c r="B1314" s="3" t="s">
        <v>2924</v>
      </c>
      <c r="C1314" s="3" t="s">
        <v>2892</v>
      </c>
      <c r="D1314" s="3" t="s">
        <v>2915</v>
      </c>
      <c r="E1314" s="3" t="s">
        <v>2925</v>
      </c>
      <c r="F1314" s="3"/>
      <c r="G1314" s="3"/>
      <c r="H1314" s="3"/>
      <c r="I1314" s="3"/>
      <c r="J1314" s="3"/>
      <c r="K1314" s="3" t="s">
        <v>138</v>
      </c>
      <c r="L1314" s="3" t="s">
        <v>501</v>
      </c>
      <c r="M1314" s="25" t="s">
        <v>502</v>
      </c>
      <c r="N1314" s="3" t="s">
        <v>140</v>
      </c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14" t="str">
        <f t="shared" si="42"/>
        <v>Solenopsis</v>
      </c>
    </row>
    <row r="1315" spans="1:26" ht="15.75" customHeight="1" x14ac:dyDescent="0.2">
      <c r="A1315">
        <v>1096</v>
      </c>
      <c r="B1315" s="24"/>
      <c r="C1315" s="3" t="s">
        <v>3418</v>
      </c>
      <c r="D1315" s="3" t="s">
        <v>3435</v>
      </c>
      <c r="E1315" s="3" t="s">
        <v>3439</v>
      </c>
      <c r="F1315" s="24"/>
      <c r="G1315" s="24"/>
      <c r="H1315" s="24"/>
      <c r="I1315" s="24"/>
      <c r="J1315" s="24"/>
      <c r="K1315" s="24" t="s">
        <v>138</v>
      </c>
      <c r="L1315" s="3" t="s">
        <v>501</v>
      </c>
      <c r="M1315" s="25" t="s">
        <v>502</v>
      </c>
      <c r="N1315" s="3"/>
      <c r="O1315" s="3"/>
      <c r="P1315" s="24"/>
      <c r="Q1315" s="3"/>
      <c r="R1315" s="3"/>
      <c r="S1315" s="3"/>
      <c r="T1315" s="3"/>
      <c r="U1315" s="3"/>
      <c r="V1315" s="3"/>
      <c r="W1315" s="3"/>
      <c r="X1315" s="3"/>
      <c r="Y1315" s="3"/>
      <c r="Z1315" s="14" t="str">
        <f t="shared" si="42"/>
        <v>Solenopsis</v>
      </c>
    </row>
    <row r="1316" spans="1:26" ht="15.75" customHeight="1" x14ac:dyDescent="0.2">
      <c r="A1316">
        <v>602</v>
      </c>
      <c r="B1316" s="3"/>
      <c r="C1316" s="3" t="s">
        <v>1659</v>
      </c>
      <c r="D1316" s="3" t="s">
        <v>1683</v>
      </c>
      <c r="E1316" s="3" t="s">
        <v>1684</v>
      </c>
      <c r="F1316" s="24"/>
      <c r="G1316" s="24"/>
      <c r="H1316" s="24"/>
      <c r="I1316" s="24"/>
      <c r="J1316" s="24"/>
      <c r="K1316" s="24" t="s">
        <v>138</v>
      </c>
      <c r="L1316" s="3" t="s">
        <v>57</v>
      </c>
      <c r="M1316" s="24" t="s">
        <v>99</v>
      </c>
      <c r="N1316" s="3"/>
      <c r="O1316" s="3"/>
      <c r="P1316" s="24"/>
      <c r="Q1316" s="3"/>
      <c r="R1316" s="3"/>
      <c r="S1316" s="3"/>
      <c r="T1316" s="3"/>
      <c r="U1316" s="3"/>
      <c r="V1316" s="3"/>
      <c r="W1316" s="3"/>
      <c r="X1316" s="3"/>
      <c r="Y1316" s="3"/>
      <c r="Z1316" s="14" t="str">
        <f t="shared" si="42"/>
        <v>Myrmica</v>
      </c>
    </row>
    <row r="1317" spans="1:26" ht="15.75" customHeight="1" x14ac:dyDescent="0.2">
      <c r="A1317">
        <v>419</v>
      </c>
      <c r="B1317" s="24" t="s">
        <v>1247</v>
      </c>
      <c r="C1317" s="3" t="s">
        <v>1200</v>
      </c>
      <c r="D1317" s="3" t="s">
        <v>1248</v>
      </c>
      <c r="E1317" s="3" t="s">
        <v>1249</v>
      </c>
      <c r="F1317" s="24"/>
      <c r="G1317" s="24"/>
      <c r="H1317" s="24"/>
      <c r="I1317" s="3"/>
      <c r="J1317" s="3"/>
      <c r="K1317" s="3"/>
      <c r="L1317" s="3" t="s">
        <v>73</v>
      </c>
      <c r="M1317" s="24"/>
      <c r="N1317" s="24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14">
        <f t="shared" si="42"/>
        <v>0</v>
      </c>
    </row>
    <row r="1318" spans="1:26" ht="15.75" customHeight="1" x14ac:dyDescent="0.2">
      <c r="A1318">
        <v>1449</v>
      </c>
      <c r="B1318" s="24" t="s">
        <v>4256</v>
      </c>
      <c r="C1318" s="3" t="s">
        <v>4222</v>
      </c>
      <c r="D1318" s="3" t="s">
        <v>4257</v>
      </c>
      <c r="E1318" s="3" t="s">
        <v>4258</v>
      </c>
      <c r="F1318" s="24" t="s">
        <v>827</v>
      </c>
      <c r="G1318" s="24"/>
      <c r="H1318" s="24"/>
      <c r="I1318" s="24"/>
      <c r="J1318" s="24"/>
      <c r="K1318" s="24" t="s">
        <v>129</v>
      </c>
      <c r="L1318" s="3" t="s">
        <v>57</v>
      </c>
      <c r="M1318" s="41" t="s">
        <v>117</v>
      </c>
      <c r="N1318" s="3" t="s">
        <v>295</v>
      </c>
      <c r="O1318" s="3"/>
      <c r="P1318" s="24"/>
      <c r="Q1318" s="3"/>
      <c r="R1318" s="3"/>
      <c r="S1318" s="3"/>
      <c r="T1318" s="3"/>
      <c r="U1318" s="3"/>
      <c r="V1318" s="3"/>
      <c r="W1318" s="3"/>
      <c r="X1318" s="3"/>
      <c r="Y1318" s="3"/>
      <c r="Z1318" s="14" t="str">
        <f t="shared" si="42"/>
        <v>Myrmica</v>
      </c>
    </row>
    <row r="1319" spans="1:26" ht="15.75" customHeight="1" x14ac:dyDescent="0.2">
      <c r="A1319">
        <v>700</v>
      </c>
      <c r="B1319" s="3" t="s">
        <v>2261</v>
      </c>
      <c r="C1319" s="3" t="s">
        <v>2161</v>
      </c>
      <c r="D1319" s="3" t="s">
        <v>2162</v>
      </c>
      <c r="E1319" s="3" t="s">
        <v>2262</v>
      </c>
      <c r="F1319" s="3"/>
      <c r="G1319" s="3"/>
      <c r="H1319" s="3"/>
      <c r="I1319" s="3"/>
      <c r="J1319" s="3"/>
      <c r="K1319" s="3" t="s">
        <v>49</v>
      </c>
      <c r="L1319" s="3" t="s">
        <v>50</v>
      </c>
      <c r="M1319" s="3" t="s">
        <v>51</v>
      </c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14" t="str">
        <f t="shared" si="42"/>
        <v>Lasius</v>
      </c>
    </row>
    <row r="1320" spans="1:26" ht="15.75" customHeight="1" x14ac:dyDescent="0.2">
      <c r="A1320">
        <v>871</v>
      </c>
      <c r="B1320" s="24" t="s">
        <v>2883</v>
      </c>
      <c r="C1320" s="3" t="s">
        <v>2842</v>
      </c>
      <c r="D1320" s="3" t="s">
        <v>2877</v>
      </c>
      <c r="E1320" s="3" t="s">
        <v>2884</v>
      </c>
      <c r="F1320" s="3"/>
      <c r="G1320" s="3"/>
      <c r="H1320" s="3"/>
      <c r="I1320" s="3"/>
      <c r="J1320" s="3"/>
      <c r="K1320" s="3" t="s">
        <v>138</v>
      </c>
      <c r="L1320" s="3" t="s">
        <v>57</v>
      </c>
      <c r="M1320" s="25" t="s">
        <v>117</v>
      </c>
      <c r="N1320" s="3">
        <v>2019</v>
      </c>
      <c r="O1320" s="3"/>
      <c r="P1320" s="24"/>
      <c r="Q1320" s="3"/>
      <c r="R1320" s="3"/>
      <c r="S1320" s="3"/>
      <c r="T1320" s="3"/>
      <c r="U1320" s="3"/>
      <c r="V1320" s="3"/>
      <c r="W1320" s="3"/>
      <c r="X1320" s="3"/>
      <c r="Y1320" s="3"/>
      <c r="Z1320" s="14" t="str">
        <f t="shared" si="42"/>
        <v>Myrmica</v>
      </c>
    </row>
    <row r="1321" spans="1:26" ht="15.75" customHeight="1" x14ac:dyDescent="0.2">
      <c r="A1321">
        <v>1070</v>
      </c>
      <c r="B1321" s="3" t="s">
        <v>3385</v>
      </c>
      <c r="C1321" s="3" t="s">
        <v>3341</v>
      </c>
      <c r="D1321" s="3" t="s">
        <v>3381</v>
      </c>
      <c r="E1321" s="3" t="s">
        <v>3386</v>
      </c>
      <c r="F1321" s="3"/>
      <c r="G1321" s="3"/>
      <c r="H1321" s="3"/>
      <c r="I1321" s="3"/>
      <c r="J1321" s="3"/>
      <c r="K1321" s="3" t="s">
        <v>138</v>
      </c>
      <c r="L1321" s="3" t="s">
        <v>501</v>
      </c>
      <c r="M1321" s="25" t="s">
        <v>502</v>
      </c>
      <c r="N1321" s="3" t="s">
        <v>140</v>
      </c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14" t="str">
        <f t="shared" si="42"/>
        <v>Solenopsis</v>
      </c>
    </row>
    <row r="1322" spans="1:26" ht="15.75" customHeight="1" x14ac:dyDescent="0.2">
      <c r="A1322">
        <v>117</v>
      </c>
      <c r="B1322" s="4" t="s">
        <v>517</v>
      </c>
      <c r="C1322" s="3" t="s">
        <v>491</v>
      </c>
      <c r="D1322" s="3" t="s">
        <v>511</v>
      </c>
      <c r="E1322" s="3" t="s">
        <v>518</v>
      </c>
      <c r="F1322" s="25">
        <v>6</v>
      </c>
      <c r="G1322" s="25"/>
      <c r="H1322" s="25"/>
      <c r="I1322" s="3"/>
      <c r="J1322" s="3"/>
      <c r="K1322" s="3" t="s">
        <v>49</v>
      </c>
      <c r="L1322" s="3" t="s">
        <v>41</v>
      </c>
      <c r="M1322" s="25" t="s">
        <v>403</v>
      </c>
      <c r="N1322" s="25">
        <v>2019</v>
      </c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14" t="str">
        <f t="shared" si="42"/>
        <v>Temnothorax</v>
      </c>
    </row>
    <row r="1323" spans="1:26" ht="15.75" customHeight="1" x14ac:dyDescent="0.2">
      <c r="A1323">
        <v>407</v>
      </c>
      <c r="B1323" s="3" t="s">
        <v>1218</v>
      </c>
      <c r="C1323" s="3" t="s">
        <v>1200</v>
      </c>
      <c r="D1323" s="3" t="s">
        <v>1216</v>
      </c>
      <c r="E1323" s="3" t="s">
        <v>1219</v>
      </c>
      <c r="F1323" s="3"/>
      <c r="G1323" s="3"/>
      <c r="H1323" s="3"/>
      <c r="I1323" s="3"/>
      <c r="J1323" s="3"/>
      <c r="K1323" s="3"/>
      <c r="L1323" s="3" t="s">
        <v>73</v>
      </c>
      <c r="M1323" s="24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14">
        <f t="shared" ref="Z1323:Z1336" si="43">IF(LEFT(M1323,4)=LEFT(L1323,4),L1323,0)</f>
        <v>0</v>
      </c>
    </row>
    <row r="1324" spans="1:26" ht="15.75" customHeight="1" x14ac:dyDescent="0.2">
      <c r="A1324">
        <v>1206</v>
      </c>
      <c r="B1324" s="24"/>
      <c r="C1324" s="3" t="s">
        <v>3641</v>
      </c>
      <c r="D1324" s="3" t="s">
        <v>3662</v>
      </c>
      <c r="E1324" s="3" t="s">
        <v>3667</v>
      </c>
      <c r="F1324" s="24"/>
      <c r="G1324" s="24"/>
      <c r="H1324" s="24"/>
      <c r="I1324" s="3"/>
      <c r="J1324" s="3"/>
      <c r="K1324" s="3"/>
      <c r="L1324" s="3" t="s">
        <v>50</v>
      </c>
      <c r="M1324" s="24"/>
      <c r="N1324" s="24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14">
        <f t="shared" si="43"/>
        <v>0</v>
      </c>
    </row>
    <row r="1325" spans="1:26" ht="15.75" customHeight="1" x14ac:dyDescent="0.2">
      <c r="A1325">
        <v>627</v>
      </c>
      <c r="B1325" s="4" t="s">
        <v>1737</v>
      </c>
      <c r="C1325" s="3" t="s">
        <v>1694</v>
      </c>
      <c r="D1325" s="3" t="s">
        <v>1721</v>
      </c>
      <c r="E1325" s="3" t="s">
        <v>1738</v>
      </c>
      <c r="F1325" s="3"/>
      <c r="G1325" s="3"/>
      <c r="H1325" s="3"/>
      <c r="I1325" s="3"/>
      <c r="J1325" s="3"/>
      <c r="K1325" s="3"/>
      <c r="L1325" s="3" t="s">
        <v>50</v>
      </c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14">
        <f t="shared" si="43"/>
        <v>0</v>
      </c>
    </row>
    <row r="1326" spans="1:26" ht="15.75" customHeight="1" x14ac:dyDescent="0.2">
      <c r="A1326">
        <v>447</v>
      </c>
      <c r="B1326" s="24" t="s">
        <v>1319</v>
      </c>
      <c r="C1326" s="3" t="s">
        <v>1314</v>
      </c>
      <c r="D1326" s="3" t="s">
        <v>1315</v>
      </c>
      <c r="E1326" s="3" t="s">
        <v>1320</v>
      </c>
      <c r="F1326" s="3"/>
      <c r="G1326" s="3"/>
      <c r="H1326" s="3"/>
      <c r="I1326" s="3"/>
      <c r="J1326" s="3"/>
      <c r="K1326" s="3"/>
      <c r="L1326" s="3" t="s">
        <v>73</v>
      </c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14">
        <f t="shared" si="43"/>
        <v>0</v>
      </c>
    </row>
    <row r="1327" spans="1:26" ht="15.75" customHeight="1" x14ac:dyDescent="0.2">
      <c r="A1327">
        <v>1450</v>
      </c>
      <c r="B1327" s="3" t="s">
        <v>4259</v>
      </c>
      <c r="C1327" s="3" t="s">
        <v>4222</v>
      </c>
      <c r="D1327" s="3" t="s">
        <v>4260</v>
      </c>
      <c r="E1327" s="3" t="s">
        <v>4261</v>
      </c>
      <c r="F1327" s="3" t="s">
        <v>335</v>
      </c>
      <c r="G1327" s="3"/>
      <c r="H1327" s="3"/>
      <c r="I1327" s="3"/>
      <c r="J1327" s="3"/>
      <c r="K1327" s="3" t="s">
        <v>129</v>
      </c>
      <c r="L1327" s="3" t="s">
        <v>57</v>
      </c>
      <c r="M1327" s="41" t="s">
        <v>107</v>
      </c>
      <c r="N1327" s="3" t="s">
        <v>295</v>
      </c>
      <c r="O1327" s="3"/>
      <c r="P1327" s="3"/>
      <c r="Q1327" s="3" t="s">
        <v>4262</v>
      </c>
      <c r="R1327" s="3"/>
      <c r="S1327" s="3"/>
      <c r="T1327" s="3"/>
      <c r="U1327" s="3"/>
      <c r="V1327" s="3"/>
      <c r="W1327" s="3"/>
      <c r="X1327" s="3"/>
      <c r="Y1327" s="3"/>
      <c r="Z1327" s="14" t="str">
        <f t="shared" si="43"/>
        <v>Myrmica</v>
      </c>
    </row>
    <row r="1328" spans="1:26" ht="15.75" customHeight="1" x14ac:dyDescent="0.2">
      <c r="A1328">
        <v>50</v>
      </c>
      <c r="B1328" s="24" t="s">
        <v>289</v>
      </c>
      <c r="C1328" s="3" t="s">
        <v>195</v>
      </c>
      <c r="D1328" s="3" t="s">
        <v>290</v>
      </c>
      <c r="E1328" s="3" t="s">
        <v>291</v>
      </c>
      <c r="F1328" s="24" t="s">
        <v>48</v>
      </c>
      <c r="G1328" s="24"/>
      <c r="H1328" s="24"/>
      <c r="I1328" s="24"/>
      <c r="J1328" s="24"/>
      <c r="K1328" s="24" t="s">
        <v>129</v>
      </c>
      <c r="L1328" s="3" t="s">
        <v>57</v>
      </c>
      <c r="M1328" s="41" t="s">
        <v>117</v>
      </c>
      <c r="N1328" s="3" t="s">
        <v>295</v>
      </c>
      <c r="O1328" s="3"/>
      <c r="P1328" s="24"/>
      <c r="Q1328" s="3"/>
      <c r="R1328" s="3"/>
      <c r="S1328" s="3"/>
      <c r="T1328" s="3"/>
      <c r="U1328" s="3"/>
      <c r="V1328" s="3"/>
      <c r="W1328" s="3"/>
      <c r="X1328" s="3"/>
      <c r="Y1328" s="3"/>
      <c r="Z1328" s="14" t="str">
        <f t="shared" si="43"/>
        <v>Myrmica</v>
      </c>
    </row>
    <row r="1329" spans="1:26" ht="15.75" customHeight="1" x14ac:dyDescent="0.2">
      <c r="A1329">
        <v>119</v>
      </c>
      <c r="B1329" s="24" t="s">
        <v>522</v>
      </c>
      <c r="C1329" s="3" t="s">
        <v>491</v>
      </c>
      <c r="D1329" s="3" t="s">
        <v>520</v>
      </c>
      <c r="E1329" s="3" t="s">
        <v>523</v>
      </c>
      <c r="F1329" s="25">
        <v>15</v>
      </c>
      <c r="G1329" s="25"/>
      <c r="H1329" s="25"/>
      <c r="I1329" s="3"/>
      <c r="J1329" s="3"/>
      <c r="K1329" s="3" t="s">
        <v>49</v>
      </c>
      <c r="L1329" s="3" t="s">
        <v>41</v>
      </c>
      <c r="M1329" s="25" t="s">
        <v>403</v>
      </c>
      <c r="N1329" s="25">
        <v>2019</v>
      </c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14" t="str">
        <f t="shared" si="43"/>
        <v>Temnothorax</v>
      </c>
    </row>
    <row r="1330" spans="1:26" ht="15.75" customHeight="1" x14ac:dyDescent="0.2">
      <c r="A1330">
        <v>562</v>
      </c>
      <c r="B1330" s="4" t="s">
        <v>1600</v>
      </c>
      <c r="C1330" s="3" t="s">
        <v>1555</v>
      </c>
      <c r="D1330" s="3" t="s">
        <v>1598</v>
      </c>
      <c r="E1330" s="3" t="s">
        <v>1601</v>
      </c>
      <c r="F1330" s="3"/>
      <c r="G1330" s="3"/>
      <c r="H1330" s="3"/>
      <c r="I1330" s="3"/>
      <c r="J1330" s="3"/>
      <c r="K1330" s="3" t="s">
        <v>49</v>
      </c>
      <c r="L1330" s="3" t="s">
        <v>50</v>
      </c>
      <c r="M1330" s="24" t="s">
        <v>51</v>
      </c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14" t="str">
        <f t="shared" si="43"/>
        <v>Lasius</v>
      </c>
    </row>
    <row r="1331" spans="1:26" ht="15.75" customHeight="1" x14ac:dyDescent="0.2">
      <c r="A1331">
        <v>1092</v>
      </c>
      <c r="B1331" s="24"/>
      <c r="C1331" s="3" t="s">
        <v>3418</v>
      </c>
      <c r="D1331" s="3" t="s">
        <v>3433</v>
      </c>
      <c r="E1331" s="3" t="s">
        <v>3434</v>
      </c>
      <c r="F1331" s="3"/>
      <c r="G1331" s="3"/>
      <c r="H1331" s="3"/>
      <c r="I1331" s="3"/>
      <c r="J1331" s="3"/>
      <c r="K1331" s="3"/>
      <c r="L1331" s="3" t="s">
        <v>50</v>
      </c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14">
        <f t="shared" si="43"/>
        <v>0</v>
      </c>
    </row>
    <row r="1332" spans="1:26" ht="15.75" customHeight="1" x14ac:dyDescent="0.2">
      <c r="A1332">
        <v>429</v>
      </c>
      <c r="B1332" s="24" t="s">
        <v>1270</v>
      </c>
      <c r="C1332" s="3" t="s">
        <v>1251</v>
      </c>
      <c r="D1332" s="3" t="s">
        <v>1252</v>
      </c>
      <c r="E1332" s="3" t="s">
        <v>1271</v>
      </c>
      <c r="F1332" s="24"/>
      <c r="G1332" s="24"/>
      <c r="H1332" s="24"/>
      <c r="I1332" s="24"/>
      <c r="J1332" s="24"/>
      <c r="K1332" s="24"/>
      <c r="L1332" s="3" t="s">
        <v>60</v>
      </c>
      <c r="M1332" s="24"/>
      <c r="N1332" s="24"/>
      <c r="O1332" s="3"/>
      <c r="P1332" s="24"/>
      <c r="Q1332" s="3"/>
      <c r="R1332" s="3"/>
      <c r="S1332" s="3"/>
      <c r="T1332" s="3"/>
      <c r="U1332" s="3"/>
      <c r="V1332" s="3"/>
      <c r="W1332" s="3"/>
      <c r="X1332" s="3"/>
      <c r="Y1332" s="3"/>
      <c r="Z1332" s="14">
        <f t="shared" si="43"/>
        <v>0</v>
      </c>
    </row>
    <row r="1333" spans="1:26" ht="15.75" customHeight="1" x14ac:dyDescent="0.2">
      <c r="A1333">
        <v>152</v>
      </c>
      <c r="B1333" s="3" t="s">
        <v>605</v>
      </c>
      <c r="C1333" s="3" t="s">
        <v>491</v>
      </c>
      <c r="D1333" s="3" t="s">
        <v>601</v>
      </c>
      <c r="E1333" s="3" t="s">
        <v>606</v>
      </c>
      <c r="F1333" s="3"/>
      <c r="G1333" s="3"/>
      <c r="H1333" s="3"/>
      <c r="I1333" s="3"/>
      <c r="J1333" s="3"/>
      <c r="K1333" s="3" t="s">
        <v>49</v>
      </c>
      <c r="L1333" s="3" t="s">
        <v>50</v>
      </c>
      <c r="M1333" s="3" t="s">
        <v>51</v>
      </c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14" t="str">
        <f t="shared" si="43"/>
        <v>Lasius</v>
      </c>
    </row>
    <row r="1334" spans="1:26" ht="15.75" customHeight="1" x14ac:dyDescent="0.2">
      <c r="A1334">
        <v>924</v>
      </c>
      <c r="B1334" s="3" t="s">
        <v>3018</v>
      </c>
      <c r="C1334" s="3" t="s">
        <v>2996</v>
      </c>
      <c r="D1334" s="3" t="s">
        <v>3014</v>
      </c>
      <c r="E1334" s="3" t="s">
        <v>3019</v>
      </c>
      <c r="F1334" s="3"/>
      <c r="G1334" s="3"/>
      <c r="H1334" s="3"/>
      <c r="I1334" s="3"/>
      <c r="J1334" s="3"/>
      <c r="K1334" s="3" t="s">
        <v>138</v>
      </c>
      <c r="L1334" s="3" t="s">
        <v>50</v>
      </c>
      <c r="M1334" s="25" t="s">
        <v>296</v>
      </c>
      <c r="N1334" s="3">
        <v>2019</v>
      </c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14" t="str">
        <f t="shared" si="43"/>
        <v>Lasius</v>
      </c>
    </row>
    <row r="1335" spans="1:26" ht="15.75" customHeight="1" x14ac:dyDescent="0.2">
      <c r="A1335">
        <v>610</v>
      </c>
      <c r="B1335" s="4" t="s">
        <v>1699</v>
      </c>
      <c r="C1335" s="3" t="s">
        <v>1694</v>
      </c>
      <c r="D1335" s="3" t="s">
        <v>1695</v>
      </c>
      <c r="E1335" s="3" t="s">
        <v>1700</v>
      </c>
      <c r="F1335" s="3"/>
      <c r="G1335" s="3"/>
      <c r="H1335" s="3"/>
      <c r="I1335" s="3"/>
      <c r="J1335" s="3"/>
      <c r="K1335" s="3"/>
      <c r="L1335" s="24" t="s">
        <v>78</v>
      </c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14">
        <f t="shared" si="43"/>
        <v>0</v>
      </c>
    </row>
    <row r="1336" spans="1:26" ht="15.75" customHeight="1" x14ac:dyDescent="0.2">
      <c r="A1336">
        <v>654</v>
      </c>
      <c r="B1336" s="4" t="s">
        <v>1969</v>
      </c>
      <c r="C1336" s="3" t="s">
        <v>1694</v>
      </c>
      <c r="D1336" s="3" t="s">
        <v>1947</v>
      </c>
      <c r="E1336" s="3" t="s">
        <v>1970</v>
      </c>
      <c r="F1336" s="3"/>
      <c r="G1336" s="3"/>
      <c r="H1336" s="3"/>
      <c r="I1336" s="3"/>
      <c r="J1336" s="3"/>
      <c r="K1336" s="3"/>
      <c r="L1336" s="3" t="s">
        <v>50</v>
      </c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14">
        <f t="shared" si="43"/>
        <v>0</v>
      </c>
    </row>
    <row r="1337" spans="1:26" ht="15.75" customHeight="1" x14ac:dyDescent="0.2">
      <c r="A1337">
        <v>932</v>
      </c>
      <c r="B1337" s="3" t="s">
        <v>3035</v>
      </c>
      <c r="C1337" s="3" t="s">
        <v>2996</v>
      </c>
      <c r="D1337" s="3" t="s">
        <v>3026</v>
      </c>
      <c r="E1337" s="3" t="s">
        <v>3036</v>
      </c>
      <c r="F1337" s="25">
        <v>8</v>
      </c>
      <c r="G1337" s="25"/>
      <c r="H1337" s="25"/>
      <c r="I1337" s="3"/>
      <c r="J1337" s="3"/>
      <c r="K1337" s="3" t="s">
        <v>49</v>
      </c>
      <c r="L1337" s="3" t="s">
        <v>41</v>
      </c>
      <c r="M1337" s="25" t="s">
        <v>403</v>
      </c>
      <c r="N1337" s="25">
        <v>2019</v>
      </c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14">
        <f>IF(LEFT(Q1337,4)=LEFT(L1337,4),L1337,0)</f>
        <v>0</v>
      </c>
    </row>
    <row r="1338" spans="1:26" ht="15.75" customHeight="1" x14ac:dyDescent="0.2">
      <c r="A1338">
        <v>701</v>
      </c>
      <c r="B1338" s="24" t="s">
        <v>2265</v>
      </c>
      <c r="C1338" s="3" t="s">
        <v>2161</v>
      </c>
      <c r="D1338" s="3" t="s">
        <v>2162</v>
      </c>
      <c r="E1338" s="3" t="s">
        <v>2266</v>
      </c>
      <c r="F1338" s="3"/>
      <c r="G1338" s="3"/>
      <c r="H1338" s="3"/>
      <c r="I1338" s="3"/>
      <c r="J1338" s="3"/>
      <c r="K1338" s="3" t="s">
        <v>49</v>
      </c>
      <c r="L1338" s="3" t="s">
        <v>50</v>
      </c>
      <c r="M1338" s="3" t="s">
        <v>51</v>
      </c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14" t="str">
        <f t="shared" ref="Z1338:Z1369" si="44">IF(LEFT(M1338,4)=LEFT(L1338,4),L1338,0)</f>
        <v>Lasius</v>
      </c>
    </row>
    <row r="1339" spans="1:26" ht="15.75" customHeight="1" x14ac:dyDescent="0.2">
      <c r="A1339">
        <v>377</v>
      </c>
      <c r="B1339" s="3" t="s">
        <v>1146</v>
      </c>
      <c r="C1339" s="3" t="s">
        <v>1083</v>
      </c>
      <c r="D1339" s="3" t="s">
        <v>1144</v>
      </c>
      <c r="E1339" s="24" t="s">
        <v>1147</v>
      </c>
      <c r="F1339" s="24"/>
      <c r="G1339" s="24"/>
      <c r="H1339" s="24"/>
      <c r="I1339" s="24"/>
      <c r="J1339" s="24"/>
      <c r="K1339" s="24"/>
      <c r="L1339" s="3" t="s">
        <v>60</v>
      </c>
      <c r="M1339" s="24"/>
      <c r="N1339" s="3"/>
      <c r="O1339" s="3"/>
      <c r="P1339" s="24"/>
      <c r="Q1339" s="3"/>
      <c r="R1339" s="3"/>
      <c r="S1339" s="3"/>
      <c r="T1339" s="3"/>
      <c r="U1339" s="3"/>
      <c r="V1339" s="3"/>
      <c r="W1339" s="3"/>
      <c r="X1339" s="3"/>
      <c r="Y1339" s="3"/>
      <c r="Z1339" s="14">
        <f t="shared" si="44"/>
        <v>0</v>
      </c>
    </row>
    <row r="1340" spans="1:26" ht="15.75" customHeight="1" x14ac:dyDescent="0.2">
      <c r="A1340">
        <v>91</v>
      </c>
      <c r="B1340" s="24" t="s">
        <v>448</v>
      </c>
      <c r="C1340" s="3" t="s">
        <v>195</v>
      </c>
      <c r="D1340" s="3" t="s">
        <v>373</v>
      </c>
      <c r="E1340" s="3" t="s">
        <v>449</v>
      </c>
      <c r="F1340" s="24"/>
      <c r="G1340" s="24"/>
      <c r="H1340" s="24"/>
      <c r="I1340" s="24"/>
      <c r="J1340" s="24"/>
      <c r="K1340" s="24"/>
      <c r="L1340" s="3" t="s">
        <v>60</v>
      </c>
      <c r="M1340" s="24"/>
      <c r="N1340" s="3"/>
      <c r="O1340" s="3"/>
      <c r="P1340" s="24"/>
      <c r="Q1340" s="3"/>
      <c r="R1340" s="3"/>
      <c r="S1340" s="3"/>
      <c r="T1340" s="3"/>
      <c r="U1340" s="3"/>
      <c r="V1340" s="3"/>
      <c r="W1340" s="3"/>
      <c r="X1340" s="3"/>
      <c r="Y1340" s="3"/>
      <c r="Z1340" s="14">
        <f t="shared" si="44"/>
        <v>0</v>
      </c>
    </row>
    <row r="1341" spans="1:26" ht="15.75" customHeight="1" x14ac:dyDescent="0.2">
      <c r="A1341">
        <v>1371</v>
      </c>
      <c r="B1341" s="4" t="s">
        <v>4062</v>
      </c>
      <c r="C1341" s="3" t="s">
        <v>4007</v>
      </c>
      <c r="D1341" s="3" t="s">
        <v>4051</v>
      </c>
      <c r="E1341" s="3" t="s">
        <v>4063</v>
      </c>
      <c r="F1341" s="3"/>
      <c r="G1341" s="3"/>
      <c r="H1341" s="3"/>
      <c r="I1341" s="3"/>
      <c r="J1341" s="3"/>
      <c r="K1341" s="3"/>
      <c r="L1341" s="3" t="s">
        <v>60</v>
      </c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14">
        <f t="shared" si="44"/>
        <v>0</v>
      </c>
    </row>
    <row r="1342" spans="1:26" ht="15.75" customHeight="1" x14ac:dyDescent="0.2">
      <c r="A1342">
        <v>59</v>
      </c>
      <c r="B1342" s="24" t="s">
        <v>332</v>
      </c>
      <c r="C1342" s="3" t="s">
        <v>195</v>
      </c>
      <c r="D1342" s="3" t="s">
        <v>328</v>
      </c>
      <c r="E1342" s="3" t="s">
        <v>334</v>
      </c>
      <c r="F1342" s="3" t="s">
        <v>48</v>
      </c>
      <c r="G1342" s="3"/>
      <c r="H1342" s="3" t="s">
        <v>335</v>
      </c>
      <c r="I1342" s="3"/>
      <c r="J1342" s="3"/>
      <c r="K1342" s="3" t="s">
        <v>129</v>
      </c>
      <c r="L1342" s="3" t="s">
        <v>57</v>
      </c>
      <c r="M1342" s="41" t="s">
        <v>117</v>
      </c>
      <c r="N1342" s="3" t="s">
        <v>295</v>
      </c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14" t="str">
        <f t="shared" si="44"/>
        <v>Myrmica</v>
      </c>
    </row>
    <row r="1343" spans="1:26" ht="15.75" customHeight="1" x14ac:dyDescent="0.2">
      <c r="A1343">
        <v>640</v>
      </c>
      <c r="B1343" s="4" t="s">
        <v>1837</v>
      </c>
      <c r="C1343" s="3" t="s">
        <v>1694</v>
      </c>
      <c r="D1343" s="3" t="s">
        <v>1814</v>
      </c>
      <c r="E1343" s="3" t="s">
        <v>1838</v>
      </c>
      <c r="F1343" s="3"/>
      <c r="G1343" s="3"/>
      <c r="H1343" s="3"/>
      <c r="I1343" s="3"/>
      <c r="J1343" s="3"/>
      <c r="K1343" s="3"/>
      <c r="L1343" s="3" t="s">
        <v>50</v>
      </c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14">
        <f t="shared" si="44"/>
        <v>0</v>
      </c>
    </row>
    <row r="1344" spans="1:26" ht="15.75" customHeight="1" x14ac:dyDescent="0.2">
      <c r="A1344">
        <v>476</v>
      </c>
      <c r="B1344" s="24" t="s">
        <v>1389</v>
      </c>
      <c r="C1344" s="3" t="s">
        <v>1314</v>
      </c>
      <c r="D1344" s="3" t="s">
        <v>1390</v>
      </c>
      <c r="E1344" s="50" t="s">
        <v>1391</v>
      </c>
      <c r="F1344" s="3" t="s">
        <v>827</v>
      </c>
      <c r="G1344" s="3"/>
      <c r="H1344" s="3"/>
      <c r="I1344" s="3"/>
      <c r="J1344" s="3"/>
      <c r="K1344" s="3" t="s">
        <v>129</v>
      </c>
      <c r="L1344" s="3" t="s">
        <v>57</v>
      </c>
      <c r="M1344" s="41" t="s">
        <v>127</v>
      </c>
      <c r="N1344" s="3" t="s">
        <v>295</v>
      </c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14" t="str">
        <f t="shared" si="44"/>
        <v>Myrmica</v>
      </c>
    </row>
    <row r="1345" spans="1:26" ht="15.75" customHeight="1" x14ac:dyDescent="0.2">
      <c r="A1345">
        <v>1083</v>
      </c>
      <c r="B1345" s="24"/>
      <c r="C1345" s="3" t="s">
        <v>3418</v>
      </c>
      <c r="D1345" s="3" t="s">
        <v>3419</v>
      </c>
      <c r="E1345" s="3" t="s">
        <v>3421</v>
      </c>
      <c r="F1345" s="24"/>
      <c r="G1345" s="24"/>
      <c r="H1345" s="24"/>
      <c r="I1345" s="24"/>
      <c r="J1345" s="24"/>
      <c r="K1345" s="24"/>
      <c r="L1345" s="3" t="s">
        <v>50</v>
      </c>
      <c r="M1345" s="24"/>
      <c r="N1345" s="3"/>
      <c r="O1345" s="3"/>
      <c r="P1345" s="24"/>
      <c r="Q1345" s="3"/>
      <c r="R1345" s="3"/>
      <c r="S1345" s="3"/>
      <c r="T1345" s="3"/>
      <c r="U1345" s="3"/>
      <c r="V1345" s="3"/>
      <c r="W1345" s="3"/>
      <c r="X1345" s="3"/>
      <c r="Y1345" s="3"/>
      <c r="Z1345" s="14">
        <f t="shared" si="44"/>
        <v>0</v>
      </c>
    </row>
    <row r="1346" spans="1:26" ht="15.75" customHeight="1" x14ac:dyDescent="0.2">
      <c r="A1346">
        <v>1066</v>
      </c>
      <c r="B1346" s="24" t="s">
        <v>3376</v>
      </c>
      <c r="C1346" s="3" t="s">
        <v>3341</v>
      </c>
      <c r="D1346" s="3" t="s">
        <v>3374</v>
      </c>
      <c r="E1346" s="3" t="s">
        <v>3377</v>
      </c>
      <c r="F1346" s="3"/>
      <c r="G1346" s="3"/>
      <c r="H1346" s="3"/>
      <c r="I1346" s="3"/>
      <c r="J1346" s="3"/>
      <c r="K1346" s="3" t="s">
        <v>138</v>
      </c>
      <c r="L1346" s="24" t="s">
        <v>57</v>
      </c>
      <c r="M1346" s="3" t="s">
        <v>94</v>
      </c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14" t="str">
        <f t="shared" si="44"/>
        <v>Myrmica</v>
      </c>
    </row>
    <row r="1347" spans="1:26" ht="15.75" customHeight="1" x14ac:dyDescent="0.2">
      <c r="A1347">
        <v>92</v>
      </c>
      <c r="B1347" s="3" t="s">
        <v>450</v>
      </c>
      <c r="C1347" s="3" t="s">
        <v>195</v>
      </c>
      <c r="D1347" s="3" t="s">
        <v>373</v>
      </c>
      <c r="E1347" s="3" t="s">
        <v>451</v>
      </c>
      <c r="F1347" s="3"/>
      <c r="G1347" s="3"/>
      <c r="H1347" s="3"/>
      <c r="I1347" s="3"/>
      <c r="J1347" s="3"/>
      <c r="K1347" s="3"/>
      <c r="L1347" s="24" t="s">
        <v>60</v>
      </c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14">
        <f t="shared" si="44"/>
        <v>0</v>
      </c>
    </row>
    <row r="1348" spans="1:26" ht="15.75" customHeight="1" x14ac:dyDescent="0.2">
      <c r="A1348">
        <v>237</v>
      </c>
      <c r="B1348" s="24" t="s">
        <v>809</v>
      </c>
      <c r="C1348" s="3" t="s">
        <v>773</v>
      </c>
      <c r="D1348" s="3" t="s">
        <v>807</v>
      </c>
      <c r="E1348" s="3" t="s">
        <v>810</v>
      </c>
      <c r="F1348" s="3"/>
      <c r="G1348" s="3"/>
      <c r="H1348" s="3"/>
      <c r="I1348" s="3"/>
      <c r="J1348" s="3"/>
      <c r="K1348" s="3" t="s">
        <v>138</v>
      </c>
      <c r="L1348" s="24" t="s">
        <v>57</v>
      </c>
      <c r="M1348" s="3" t="s">
        <v>99</v>
      </c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14" t="str">
        <f t="shared" si="44"/>
        <v>Myrmica</v>
      </c>
    </row>
    <row r="1349" spans="1:26" ht="15.75" customHeight="1" x14ac:dyDescent="0.2">
      <c r="A1349">
        <v>1091</v>
      </c>
      <c r="B1349" s="24"/>
      <c r="C1349" s="3" t="s">
        <v>3418</v>
      </c>
      <c r="D1349" s="3" t="s">
        <v>3428</v>
      </c>
      <c r="E1349" s="3" t="s">
        <v>3432</v>
      </c>
      <c r="F1349" s="3"/>
      <c r="G1349" s="3"/>
      <c r="H1349" s="3"/>
      <c r="I1349" s="3"/>
      <c r="J1349" s="3"/>
      <c r="K1349" s="3"/>
      <c r="L1349" s="24" t="s">
        <v>96</v>
      </c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14">
        <f t="shared" si="44"/>
        <v>0</v>
      </c>
    </row>
    <row r="1350" spans="1:26" ht="15.75" customHeight="1" x14ac:dyDescent="0.2">
      <c r="A1350">
        <v>735</v>
      </c>
      <c r="B1350" s="24" t="s">
        <v>2533</v>
      </c>
      <c r="C1350" s="3" t="s">
        <v>2161</v>
      </c>
      <c r="D1350" s="3" t="s">
        <v>2529</v>
      </c>
      <c r="E1350" s="3" t="s">
        <v>2535</v>
      </c>
      <c r="F1350" s="3"/>
      <c r="G1350" s="3"/>
      <c r="H1350" s="3"/>
      <c r="I1350" s="3"/>
      <c r="J1350" s="3"/>
      <c r="K1350" s="3"/>
      <c r="L1350" s="24" t="s">
        <v>96</v>
      </c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14">
        <f t="shared" si="44"/>
        <v>0</v>
      </c>
    </row>
    <row r="1351" spans="1:26" ht="15.75" customHeight="1" x14ac:dyDescent="0.2">
      <c r="A1351">
        <v>93</v>
      </c>
      <c r="B1351" s="4" t="s">
        <v>452</v>
      </c>
      <c r="C1351" s="3" t="s">
        <v>195</v>
      </c>
      <c r="D1351" s="3" t="s">
        <v>373</v>
      </c>
      <c r="E1351" s="3" t="s">
        <v>453</v>
      </c>
      <c r="F1351" s="3"/>
      <c r="G1351" s="3"/>
      <c r="H1351" s="3"/>
      <c r="I1351" s="3"/>
      <c r="J1351" s="3"/>
      <c r="K1351" s="3"/>
      <c r="L1351" s="24" t="s">
        <v>60</v>
      </c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14">
        <f t="shared" si="44"/>
        <v>0</v>
      </c>
    </row>
    <row r="1352" spans="1:26" ht="15.75" customHeight="1" x14ac:dyDescent="0.2">
      <c r="A1352">
        <v>747</v>
      </c>
      <c r="B1352" s="3" t="s">
        <v>2588</v>
      </c>
      <c r="C1352" s="3" t="s">
        <v>2161</v>
      </c>
      <c r="D1352" s="3" t="s">
        <v>2539</v>
      </c>
      <c r="E1352" s="3" t="s">
        <v>2590</v>
      </c>
      <c r="F1352" s="3"/>
      <c r="G1352" s="3"/>
      <c r="H1352" s="3"/>
      <c r="I1352" s="3"/>
      <c r="J1352" s="3"/>
      <c r="K1352" s="3" t="s">
        <v>49</v>
      </c>
      <c r="L1352" s="24" t="s">
        <v>50</v>
      </c>
      <c r="M1352" s="24" t="s">
        <v>51</v>
      </c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14" t="str">
        <f t="shared" si="44"/>
        <v>Lasius</v>
      </c>
    </row>
    <row r="1353" spans="1:26" ht="15.75" customHeight="1" x14ac:dyDescent="0.2">
      <c r="A1353">
        <v>1038</v>
      </c>
      <c r="B1353" s="4" t="s">
        <v>3306</v>
      </c>
      <c r="C1353" s="3" t="s">
        <v>3253</v>
      </c>
      <c r="D1353" s="3" t="s">
        <v>3305</v>
      </c>
      <c r="E1353" s="3" t="s">
        <v>3307</v>
      </c>
      <c r="F1353" s="3"/>
      <c r="G1353" s="3"/>
      <c r="H1353" s="3"/>
      <c r="I1353" s="3"/>
      <c r="J1353" s="3"/>
      <c r="K1353" s="3"/>
      <c r="L1353" s="24" t="s">
        <v>78</v>
      </c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14">
        <f t="shared" si="44"/>
        <v>0</v>
      </c>
    </row>
    <row r="1354" spans="1:26" ht="15.75" customHeight="1" x14ac:dyDescent="0.2">
      <c r="A1354">
        <v>94</v>
      </c>
      <c r="B1354" s="4" t="s">
        <v>454</v>
      </c>
      <c r="C1354" s="3" t="s">
        <v>195</v>
      </c>
      <c r="D1354" s="3" t="s">
        <v>373</v>
      </c>
      <c r="E1354" s="3" t="s">
        <v>455</v>
      </c>
      <c r="F1354" s="3"/>
      <c r="G1354" s="3"/>
      <c r="H1354" s="3"/>
      <c r="I1354" s="3"/>
      <c r="J1354" s="3"/>
      <c r="K1354" s="3"/>
      <c r="L1354" s="24" t="s">
        <v>60</v>
      </c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14">
        <f t="shared" si="44"/>
        <v>0</v>
      </c>
    </row>
    <row r="1355" spans="1:26" ht="15.75" customHeight="1" x14ac:dyDescent="0.2">
      <c r="A1355">
        <v>635</v>
      </c>
      <c r="B1355" s="4" t="s">
        <v>1780</v>
      </c>
      <c r="C1355" s="3" t="s">
        <v>1694</v>
      </c>
      <c r="D1355" s="3" t="s">
        <v>1772</v>
      </c>
      <c r="E1355" s="3" t="s">
        <v>1781</v>
      </c>
      <c r="F1355" s="3"/>
      <c r="G1355" s="3"/>
      <c r="H1355" s="3"/>
      <c r="I1355" s="3"/>
      <c r="J1355" s="3"/>
      <c r="K1355" s="3" t="s">
        <v>49</v>
      </c>
      <c r="L1355" s="24" t="s">
        <v>50</v>
      </c>
      <c r="M1355" s="3" t="s">
        <v>51</v>
      </c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14" t="str">
        <f t="shared" si="44"/>
        <v>Lasius</v>
      </c>
    </row>
    <row r="1356" spans="1:26" ht="15.75" customHeight="1" x14ac:dyDescent="0.2">
      <c r="A1356">
        <v>418</v>
      </c>
      <c r="B1356" s="3" t="s">
        <v>1245</v>
      </c>
      <c r="C1356" s="3" t="s">
        <v>1200</v>
      </c>
      <c r="D1356" s="3" t="s">
        <v>1239</v>
      </c>
      <c r="E1356" s="3" t="s">
        <v>1246</v>
      </c>
      <c r="F1356" s="3"/>
      <c r="G1356" s="3"/>
      <c r="H1356" s="3"/>
      <c r="I1356" s="3"/>
      <c r="J1356" s="3"/>
      <c r="K1356" s="3" t="s">
        <v>138</v>
      </c>
      <c r="L1356" s="24" t="s">
        <v>57</v>
      </c>
      <c r="M1356" s="3" t="s">
        <v>99</v>
      </c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14" t="str">
        <f t="shared" si="44"/>
        <v>Myrmica</v>
      </c>
    </row>
    <row r="1357" spans="1:26" ht="15.75" customHeight="1" x14ac:dyDescent="0.2">
      <c r="A1357">
        <v>1412</v>
      </c>
      <c r="B1357" s="3" t="s">
        <v>4163</v>
      </c>
      <c r="C1357" s="3" t="s">
        <v>4159</v>
      </c>
      <c r="D1357" s="3" t="s">
        <v>4160</v>
      </c>
      <c r="E1357" s="3" t="s">
        <v>4164</v>
      </c>
      <c r="F1357" s="3"/>
      <c r="G1357" s="3"/>
      <c r="H1357" s="3"/>
      <c r="I1357" s="3"/>
      <c r="J1357" s="3"/>
      <c r="K1357" s="3"/>
      <c r="L1357" s="24" t="s">
        <v>60</v>
      </c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14">
        <f t="shared" si="44"/>
        <v>0</v>
      </c>
    </row>
    <row r="1358" spans="1:26" ht="15.75" customHeight="1" x14ac:dyDescent="0.2">
      <c r="A1358">
        <v>477</v>
      </c>
      <c r="B1358" s="24" t="s">
        <v>1392</v>
      </c>
      <c r="C1358" s="3" t="s">
        <v>1314</v>
      </c>
      <c r="D1358" s="3" t="s">
        <v>1390</v>
      </c>
      <c r="E1358" s="3" t="s">
        <v>1393</v>
      </c>
      <c r="F1358" s="3"/>
      <c r="G1358" s="3"/>
      <c r="H1358" s="3"/>
      <c r="I1358" s="3"/>
      <c r="J1358" s="3"/>
      <c r="K1358" s="3"/>
      <c r="L1358" s="3" t="s">
        <v>50</v>
      </c>
      <c r="M1358" s="24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14">
        <f t="shared" si="44"/>
        <v>0</v>
      </c>
    </row>
    <row r="1359" spans="1:26" ht="15.75" customHeight="1" x14ac:dyDescent="0.2">
      <c r="A1359">
        <v>475</v>
      </c>
      <c r="B1359" s="24" t="s">
        <v>1387</v>
      </c>
      <c r="C1359" s="3" t="s">
        <v>1314</v>
      </c>
      <c r="D1359" s="3" t="s">
        <v>1385</v>
      </c>
      <c r="E1359" s="3" t="s">
        <v>1388</v>
      </c>
      <c r="F1359" s="3"/>
      <c r="G1359" s="3"/>
      <c r="H1359" s="3"/>
      <c r="I1359" s="3"/>
      <c r="J1359" s="3"/>
      <c r="K1359" s="3"/>
      <c r="L1359" s="3" t="s">
        <v>50</v>
      </c>
      <c r="M1359" s="24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14">
        <f t="shared" si="44"/>
        <v>0</v>
      </c>
    </row>
    <row r="1360" spans="1:26" ht="15.75" customHeight="1" x14ac:dyDescent="0.2">
      <c r="A1360">
        <v>611</v>
      </c>
      <c r="B1360" s="3" t="s">
        <v>1701</v>
      </c>
      <c r="C1360" s="3" t="s">
        <v>1694</v>
      </c>
      <c r="D1360" s="3" t="s">
        <v>1695</v>
      </c>
      <c r="E1360" s="3" t="s">
        <v>1702</v>
      </c>
      <c r="F1360" s="3"/>
      <c r="G1360" s="3"/>
      <c r="H1360" s="3"/>
      <c r="I1360" s="3"/>
      <c r="J1360" s="3"/>
      <c r="K1360" s="3" t="s">
        <v>49</v>
      </c>
      <c r="L1360" s="24" t="s">
        <v>50</v>
      </c>
      <c r="M1360" s="24" t="s">
        <v>51</v>
      </c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14" t="str">
        <f t="shared" si="44"/>
        <v>Lasius</v>
      </c>
    </row>
    <row r="1361" spans="1:26" ht="15.75" customHeight="1" x14ac:dyDescent="0.2">
      <c r="A1361">
        <v>719</v>
      </c>
      <c r="B1361" s="3" t="s">
        <v>2418</v>
      </c>
      <c r="C1361" s="3" t="s">
        <v>2161</v>
      </c>
      <c r="D1361" s="3" t="s">
        <v>2330</v>
      </c>
      <c r="E1361" s="3" t="s">
        <v>2419</v>
      </c>
      <c r="F1361" s="3"/>
      <c r="G1361" s="3"/>
      <c r="H1361" s="3"/>
      <c r="I1361" s="3"/>
      <c r="J1361" s="3"/>
      <c r="K1361" s="3" t="s">
        <v>138</v>
      </c>
      <c r="L1361" s="3" t="s">
        <v>57</v>
      </c>
      <c r="M1361" s="24" t="s">
        <v>99</v>
      </c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14" t="str">
        <f t="shared" si="44"/>
        <v>Myrmica</v>
      </c>
    </row>
    <row r="1362" spans="1:26" ht="15.75" customHeight="1" x14ac:dyDescent="0.2">
      <c r="A1362">
        <v>1442</v>
      </c>
      <c r="B1362" s="3" t="s">
        <v>4237</v>
      </c>
      <c r="C1362" s="3" t="s">
        <v>4222</v>
      </c>
      <c r="D1362" s="3" t="s">
        <v>4223</v>
      </c>
      <c r="E1362" s="3" t="s">
        <v>4238</v>
      </c>
      <c r="F1362" s="3"/>
      <c r="G1362" s="3"/>
      <c r="H1362" s="3"/>
      <c r="I1362" s="3"/>
      <c r="J1362" s="3"/>
      <c r="K1362" s="3" t="s">
        <v>49</v>
      </c>
      <c r="L1362" s="24" t="s">
        <v>50</v>
      </c>
      <c r="M1362" s="24" t="s">
        <v>51</v>
      </c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14" t="str">
        <f t="shared" si="44"/>
        <v>Lasius</v>
      </c>
    </row>
    <row r="1363" spans="1:26" ht="15.75" customHeight="1" x14ac:dyDescent="0.2">
      <c r="A1363">
        <v>852</v>
      </c>
      <c r="B1363" s="24" t="s">
        <v>2839</v>
      </c>
      <c r="C1363" s="3" t="s">
        <v>2759</v>
      </c>
      <c r="D1363" s="3" t="s">
        <v>2831</v>
      </c>
      <c r="E1363" s="3" t="s">
        <v>2840</v>
      </c>
      <c r="F1363" s="3"/>
      <c r="G1363" s="3"/>
      <c r="H1363" s="3"/>
      <c r="I1363" s="3"/>
      <c r="J1363" s="3"/>
      <c r="K1363" s="3" t="s">
        <v>49</v>
      </c>
      <c r="L1363" s="3" t="s">
        <v>50</v>
      </c>
      <c r="M1363" s="24" t="s">
        <v>51</v>
      </c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14" t="str">
        <f t="shared" si="44"/>
        <v>Lasius</v>
      </c>
    </row>
    <row r="1364" spans="1:26" ht="15.75" customHeight="1" x14ac:dyDescent="0.2">
      <c r="A1364">
        <v>467</v>
      </c>
      <c r="B1364" s="24" t="s">
        <v>1368</v>
      </c>
      <c r="C1364" s="3" t="s">
        <v>1314</v>
      </c>
      <c r="D1364" s="3" t="s">
        <v>1364</v>
      </c>
      <c r="E1364" s="3" t="s">
        <v>1369</v>
      </c>
      <c r="F1364" s="3"/>
      <c r="G1364" s="3"/>
      <c r="H1364" s="3"/>
      <c r="I1364" s="3"/>
      <c r="J1364" s="3"/>
      <c r="K1364" s="3" t="s">
        <v>138</v>
      </c>
      <c r="L1364" s="24" t="s">
        <v>501</v>
      </c>
      <c r="M1364" s="25" t="s">
        <v>502</v>
      </c>
      <c r="N1364" s="3" t="s">
        <v>140</v>
      </c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14" t="str">
        <f t="shared" si="44"/>
        <v>Solenopsis</v>
      </c>
    </row>
    <row r="1365" spans="1:26" ht="15.75" customHeight="1" x14ac:dyDescent="0.2">
      <c r="A1365">
        <v>908</v>
      </c>
      <c r="B1365" s="24" t="s">
        <v>2981</v>
      </c>
      <c r="C1365" s="3" t="s">
        <v>2945</v>
      </c>
      <c r="D1365" s="3" t="s">
        <v>2982</v>
      </c>
      <c r="E1365" s="3" t="s">
        <v>2983</v>
      </c>
      <c r="F1365" s="3"/>
      <c r="G1365" s="3"/>
      <c r="H1365" s="3"/>
      <c r="I1365" s="3"/>
      <c r="J1365" s="3"/>
      <c r="K1365" s="3" t="s">
        <v>49</v>
      </c>
      <c r="L1365" s="3" t="s">
        <v>50</v>
      </c>
      <c r="M1365" s="24" t="s">
        <v>51</v>
      </c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14" t="str">
        <f t="shared" si="44"/>
        <v>Lasius</v>
      </c>
    </row>
    <row r="1366" spans="1:26" ht="15.75" customHeight="1" x14ac:dyDescent="0.2">
      <c r="A1366">
        <v>228</v>
      </c>
      <c r="B1366" s="24" t="s">
        <v>784</v>
      </c>
      <c r="C1366" s="3" t="s">
        <v>773</v>
      </c>
      <c r="D1366" s="3" t="s">
        <v>774</v>
      </c>
      <c r="E1366" s="3" t="s">
        <v>785</v>
      </c>
      <c r="F1366" s="3"/>
      <c r="G1366" s="3"/>
      <c r="H1366" s="3"/>
      <c r="I1366" s="3"/>
      <c r="J1366" s="3"/>
      <c r="K1366" s="3"/>
      <c r="L1366" s="3" t="s">
        <v>60</v>
      </c>
      <c r="M1366" s="24"/>
      <c r="N1366" s="3"/>
      <c r="O1366" s="24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14">
        <f t="shared" si="44"/>
        <v>0</v>
      </c>
    </row>
    <row r="1367" spans="1:26" ht="15.75" customHeight="1" x14ac:dyDescent="0.2">
      <c r="A1367">
        <v>263</v>
      </c>
      <c r="B1367" s="24" t="s">
        <v>881</v>
      </c>
      <c r="C1367" s="3" t="s">
        <v>839</v>
      </c>
      <c r="D1367" s="3" t="s">
        <v>882</v>
      </c>
      <c r="E1367" s="3" t="s">
        <v>883</v>
      </c>
      <c r="F1367" s="3"/>
      <c r="G1367" s="3"/>
      <c r="H1367" s="3"/>
      <c r="I1367" s="3"/>
      <c r="J1367" s="3"/>
      <c r="K1367" s="3"/>
      <c r="L1367" s="43" t="s">
        <v>61</v>
      </c>
      <c r="M1367" s="24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14">
        <f t="shared" si="44"/>
        <v>0</v>
      </c>
    </row>
    <row r="1368" spans="1:26" ht="15.75" customHeight="1" x14ac:dyDescent="0.2">
      <c r="A1368">
        <v>243</v>
      </c>
      <c r="B1368" s="3" t="s">
        <v>825</v>
      </c>
      <c r="C1368" s="3" t="s">
        <v>773</v>
      </c>
      <c r="D1368" s="3" t="s">
        <v>821</v>
      </c>
      <c r="E1368" s="3" t="s">
        <v>826</v>
      </c>
      <c r="F1368" s="3" t="s">
        <v>827</v>
      </c>
      <c r="G1368" s="3"/>
      <c r="H1368" s="3"/>
      <c r="I1368" s="3"/>
      <c r="J1368" s="3"/>
      <c r="K1368" s="3" t="s">
        <v>129</v>
      </c>
      <c r="L1368" s="3" t="s">
        <v>57</v>
      </c>
      <c r="M1368" s="41" t="s">
        <v>117</v>
      </c>
      <c r="N1368" s="3" t="s">
        <v>295</v>
      </c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14" t="str">
        <f t="shared" si="44"/>
        <v>Myrmica</v>
      </c>
    </row>
    <row r="1369" spans="1:26" ht="15.75" customHeight="1" x14ac:dyDescent="0.2">
      <c r="A1369">
        <v>1389</v>
      </c>
      <c r="B1369" s="24" t="s">
        <v>4102</v>
      </c>
      <c r="C1369" s="3" t="s">
        <v>4007</v>
      </c>
      <c r="D1369" s="3" t="s">
        <v>4099</v>
      </c>
      <c r="E1369" s="3" t="s">
        <v>4103</v>
      </c>
      <c r="F1369" s="3"/>
      <c r="G1369" s="3"/>
      <c r="H1369" s="3"/>
      <c r="I1369" s="3"/>
      <c r="J1369" s="3"/>
      <c r="K1369" s="3" t="s">
        <v>138</v>
      </c>
      <c r="L1369" s="43" t="s">
        <v>61</v>
      </c>
      <c r="M1369" s="24" t="s">
        <v>181</v>
      </c>
      <c r="N1369" s="3">
        <v>2019</v>
      </c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14">
        <f t="shared" si="44"/>
        <v>0</v>
      </c>
    </row>
    <row r="1370" spans="1:26" ht="15.75" customHeight="1" x14ac:dyDescent="0.2">
      <c r="A1370">
        <v>451</v>
      </c>
      <c r="B1370" s="24" t="s">
        <v>1328</v>
      </c>
      <c r="C1370" s="3" t="s">
        <v>1314</v>
      </c>
      <c r="D1370" s="3" t="s">
        <v>1324</v>
      </c>
      <c r="E1370" s="3" t="s">
        <v>1329</v>
      </c>
      <c r="F1370" s="3"/>
      <c r="G1370" s="3"/>
      <c r="H1370" s="3"/>
      <c r="I1370" s="3"/>
      <c r="J1370" s="3"/>
      <c r="K1370" s="3" t="s">
        <v>49</v>
      </c>
      <c r="L1370" s="3" t="s">
        <v>50</v>
      </c>
      <c r="M1370" s="24" t="s">
        <v>51</v>
      </c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14" t="str">
        <f t="shared" ref="Z1370:Z1401" si="45">IF(LEFT(M1370,4)=LEFT(L1370,4),L1370,0)</f>
        <v>Lasius</v>
      </c>
    </row>
    <row r="1371" spans="1:26" ht="15.75" customHeight="1" x14ac:dyDescent="0.2">
      <c r="A1371">
        <v>723</v>
      </c>
      <c r="B1371" s="24" t="s">
        <v>2445</v>
      </c>
      <c r="C1371" s="3" t="s">
        <v>2161</v>
      </c>
      <c r="D1371" s="3" t="s">
        <v>2438</v>
      </c>
      <c r="E1371" s="3" t="s">
        <v>2448</v>
      </c>
      <c r="F1371" s="3" t="s">
        <v>48</v>
      </c>
      <c r="G1371" s="3"/>
      <c r="H1371" s="3"/>
      <c r="I1371" s="3"/>
      <c r="J1371" s="3"/>
      <c r="K1371" s="3" t="s">
        <v>129</v>
      </c>
      <c r="L1371" s="3" t="s">
        <v>57</v>
      </c>
      <c r="M1371" s="41" t="s">
        <v>117</v>
      </c>
      <c r="N1371" s="3" t="s">
        <v>295</v>
      </c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14" t="str">
        <f t="shared" si="45"/>
        <v>Myrmica</v>
      </c>
    </row>
    <row r="1372" spans="1:26" ht="15.75" customHeight="1" x14ac:dyDescent="0.2">
      <c r="A1372">
        <v>655</v>
      </c>
      <c r="B1372" s="4" t="s">
        <v>1974</v>
      </c>
      <c r="C1372" s="3" t="s">
        <v>1694</v>
      </c>
      <c r="D1372" s="3" t="s">
        <v>1947</v>
      </c>
      <c r="E1372" s="3" t="s">
        <v>1976</v>
      </c>
      <c r="F1372" s="3"/>
      <c r="G1372" s="3"/>
      <c r="H1372" s="3"/>
      <c r="I1372" s="3"/>
      <c r="J1372" s="3"/>
      <c r="K1372" s="3" t="s">
        <v>49</v>
      </c>
      <c r="L1372" s="24" t="s">
        <v>50</v>
      </c>
      <c r="M1372" s="24" t="s">
        <v>51</v>
      </c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14" t="str">
        <f t="shared" si="45"/>
        <v>Lasius</v>
      </c>
    </row>
    <row r="1373" spans="1:26" ht="15.75" customHeight="1" x14ac:dyDescent="0.2">
      <c r="A1373">
        <v>356</v>
      </c>
      <c r="B1373" s="3" t="s">
        <v>1098</v>
      </c>
      <c r="C1373" s="3" t="s">
        <v>1083</v>
      </c>
      <c r="D1373" s="3" t="s">
        <v>1084</v>
      </c>
      <c r="E1373" s="3" t="s">
        <v>1099</v>
      </c>
      <c r="F1373" s="3"/>
      <c r="G1373" s="3"/>
      <c r="H1373" s="3"/>
      <c r="I1373" s="3"/>
      <c r="J1373" s="3"/>
      <c r="K1373" s="3"/>
      <c r="L1373" s="3" t="s">
        <v>73</v>
      </c>
      <c r="M1373" s="24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14">
        <f t="shared" si="45"/>
        <v>0</v>
      </c>
    </row>
    <row r="1374" spans="1:26" ht="15.75" customHeight="1" x14ac:dyDescent="0.2">
      <c r="A1374">
        <v>473</v>
      </c>
      <c r="B1374" s="24" t="s">
        <v>1382</v>
      </c>
      <c r="C1374" s="3" t="s">
        <v>1314</v>
      </c>
      <c r="D1374" s="3" t="s">
        <v>1380</v>
      </c>
      <c r="E1374" s="3" t="s">
        <v>1383</v>
      </c>
      <c r="F1374" s="3"/>
      <c r="G1374" s="3"/>
      <c r="H1374" s="3"/>
      <c r="I1374" s="3"/>
      <c r="J1374" s="3"/>
      <c r="K1374" s="3"/>
      <c r="L1374" s="24" t="s">
        <v>96</v>
      </c>
      <c r="M1374" s="24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14">
        <f t="shared" si="45"/>
        <v>0</v>
      </c>
    </row>
    <row r="1375" spans="1:26" ht="15.75" customHeight="1" x14ac:dyDescent="0.2">
      <c r="A1375">
        <v>1419</v>
      </c>
      <c r="B1375" s="24" t="s">
        <v>4180</v>
      </c>
      <c r="C1375" s="3" t="s">
        <v>4159</v>
      </c>
      <c r="D1375" s="3" t="s">
        <v>4176</v>
      </c>
      <c r="E1375" s="3" t="s">
        <v>4181</v>
      </c>
      <c r="F1375" s="3"/>
      <c r="G1375" s="3"/>
      <c r="H1375" s="3"/>
      <c r="I1375" s="3"/>
      <c r="J1375" s="3"/>
      <c r="K1375" s="3" t="s">
        <v>138</v>
      </c>
      <c r="L1375" s="3" t="s">
        <v>57</v>
      </c>
      <c r="M1375" s="13" t="s">
        <v>117</v>
      </c>
      <c r="N1375" s="3">
        <v>2019</v>
      </c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14" t="str">
        <f t="shared" si="45"/>
        <v>Myrmica</v>
      </c>
    </row>
    <row r="1376" spans="1:26" ht="15.75" customHeight="1" x14ac:dyDescent="0.2">
      <c r="A1376">
        <v>612</v>
      </c>
      <c r="B1376" s="4" t="s">
        <v>1703</v>
      </c>
      <c r="C1376" s="3" t="s">
        <v>1694</v>
      </c>
      <c r="D1376" s="3" t="s">
        <v>1695</v>
      </c>
      <c r="E1376" s="3" t="s">
        <v>1704</v>
      </c>
      <c r="F1376" s="3"/>
      <c r="G1376" s="3"/>
      <c r="H1376" s="3"/>
      <c r="I1376" s="3"/>
      <c r="J1376" s="3"/>
      <c r="K1376" s="3" t="s">
        <v>49</v>
      </c>
      <c r="L1376" s="3" t="s">
        <v>50</v>
      </c>
      <c r="M1376" s="3" t="s">
        <v>51</v>
      </c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14" t="str">
        <f t="shared" si="45"/>
        <v>Lasius</v>
      </c>
    </row>
    <row r="1377" spans="1:26" ht="15.75" customHeight="1" x14ac:dyDescent="0.2">
      <c r="A1377">
        <v>1415</v>
      </c>
      <c r="B1377" s="4" t="s">
        <v>4169</v>
      </c>
      <c r="C1377" s="3" t="s">
        <v>4159</v>
      </c>
      <c r="D1377" s="3" t="s">
        <v>4170</v>
      </c>
      <c r="E1377" s="3" t="s">
        <v>4171</v>
      </c>
      <c r="F1377" s="3"/>
      <c r="G1377" s="3"/>
      <c r="H1377" s="3"/>
      <c r="I1377" s="3"/>
      <c r="J1377" s="3"/>
      <c r="K1377" s="3" t="s">
        <v>138</v>
      </c>
      <c r="L1377" s="24" t="s">
        <v>57</v>
      </c>
      <c r="M1377" s="25" t="s">
        <v>99</v>
      </c>
      <c r="N1377" s="3">
        <v>2019</v>
      </c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14" t="str">
        <f t="shared" si="45"/>
        <v>Myrmica</v>
      </c>
    </row>
    <row r="1378" spans="1:26" ht="15.75" customHeight="1" x14ac:dyDescent="0.2">
      <c r="A1378">
        <v>1425</v>
      </c>
      <c r="B1378" s="3" t="s">
        <v>4195</v>
      </c>
      <c r="C1378" s="3" t="s">
        <v>4159</v>
      </c>
      <c r="D1378" s="3" t="s">
        <v>4196</v>
      </c>
      <c r="E1378" s="3" t="s">
        <v>4197</v>
      </c>
      <c r="F1378" s="3"/>
      <c r="G1378" s="3"/>
      <c r="H1378" s="3"/>
      <c r="I1378" s="3"/>
      <c r="J1378" s="3"/>
      <c r="K1378" s="3" t="s">
        <v>138</v>
      </c>
      <c r="L1378" s="24" t="s">
        <v>57</v>
      </c>
      <c r="M1378" s="25" t="s">
        <v>117</v>
      </c>
      <c r="N1378" s="3">
        <v>2019</v>
      </c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14" t="str">
        <f t="shared" si="45"/>
        <v>Myrmica</v>
      </c>
    </row>
    <row r="1379" spans="1:26" ht="15.75" customHeight="1" x14ac:dyDescent="0.2">
      <c r="A1379">
        <v>1036</v>
      </c>
      <c r="B1379" s="4" t="s">
        <v>3301</v>
      </c>
      <c r="C1379" s="3" t="s">
        <v>3253</v>
      </c>
      <c r="D1379" s="3" t="s">
        <v>3302</v>
      </c>
      <c r="E1379" s="3" t="s">
        <v>3303</v>
      </c>
      <c r="F1379" s="24"/>
      <c r="G1379" s="24"/>
      <c r="H1379" s="24"/>
      <c r="I1379" s="3"/>
      <c r="J1379" s="3"/>
      <c r="K1379" s="3" t="s">
        <v>138</v>
      </c>
      <c r="L1379" s="24" t="s">
        <v>50</v>
      </c>
      <c r="M1379" s="25" t="s">
        <v>274</v>
      </c>
      <c r="N1379" s="24">
        <v>2019</v>
      </c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14" t="str">
        <f t="shared" si="45"/>
        <v>Lasius</v>
      </c>
    </row>
    <row r="1380" spans="1:26" ht="15.75" customHeight="1" x14ac:dyDescent="0.2">
      <c r="A1380">
        <v>1365</v>
      </c>
      <c r="B1380" s="4" t="s">
        <v>4045</v>
      </c>
      <c r="C1380" s="3" t="s">
        <v>4007</v>
      </c>
      <c r="D1380" s="3" t="s">
        <v>4033</v>
      </c>
      <c r="E1380" s="3" t="s">
        <v>4046</v>
      </c>
      <c r="F1380" s="3"/>
      <c r="G1380" s="3"/>
      <c r="H1380" s="3"/>
      <c r="I1380" s="3"/>
      <c r="J1380" s="3"/>
      <c r="K1380" s="3" t="s">
        <v>138</v>
      </c>
      <c r="L1380" s="24" t="s">
        <v>57</v>
      </c>
      <c r="M1380" s="25" t="s">
        <v>82</v>
      </c>
      <c r="N1380" s="3">
        <v>2019</v>
      </c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14" t="str">
        <f t="shared" si="45"/>
        <v>Myrmica</v>
      </c>
    </row>
    <row r="1381" spans="1:26" ht="15.75" customHeight="1" x14ac:dyDescent="0.2">
      <c r="A1381">
        <v>847</v>
      </c>
      <c r="B1381" s="4" t="s">
        <v>2828</v>
      </c>
      <c r="C1381" s="3" t="s">
        <v>2759</v>
      </c>
      <c r="D1381" s="3" t="s">
        <v>2820</v>
      </c>
      <c r="E1381" s="3" t="s">
        <v>2829</v>
      </c>
      <c r="F1381" s="3"/>
      <c r="G1381" s="3"/>
      <c r="H1381" s="3"/>
      <c r="I1381" s="3"/>
      <c r="J1381" s="3"/>
      <c r="K1381" s="3" t="s">
        <v>49</v>
      </c>
      <c r="L1381" s="24" t="s">
        <v>50</v>
      </c>
      <c r="M1381" s="3" t="s">
        <v>51</v>
      </c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14" t="str">
        <f t="shared" si="45"/>
        <v>Lasius</v>
      </c>
    </row>
    <row r="1382" spans="1:26" ht="15.75" customHeight="1" x14ac:dyDescent="0.2">
      <c r="A1382">
        <v>454</v>
      </c>
      <c r="B1382" s="3" t="s">
        <v>1335</v>
      </c>
      <c r="C1382" s="3" t="s">
        <v>1314</v>
      </c>
      <c r="D1382" s="3" t="s">
        <v>1331</v>
      </c>
      <c r="E1382" s="3" t="s">
        <v>1336</v>
      </c>
      <c r="F1382" s="3"/>
      <c r="G1382" s="3"/>
      <c r="H1382" s="3"/>
      <c r="I1382" s="3"/>
      <c r="J1382" s="3"/>
      <c r="K1382" s="3"/>
      <c r="L1382" s="24" t="s">
        <v>96</v>
      </c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14">
        <f t="shared" si="45"/>
        <v>0</v>
      </c>
    </row>
    <row r="1383" spans="1:26" ht="15.75" customHeight="1" x14ac:dyDescent="0.2">
      <c r="A1383">
        <v>1014</v>
      </c>
      <c r="B1383" s="24" t="s">
        <v>3247</v>
      </c>
      <c r="C1383" s="3" t="s">
        <v>3231</v>
      </c>
      <c r="D1383" s="3" t="s">
        <v>3245</v>
      </c>
      <c r="E1383" s="3" t="s">
        <v>3248</v>
      </c>
      <c r="F1383" s="3"/>
      <c r="G1383" s="3"/>
      <c r="H1383" s="3"/>
      <c r="I1383" s="3"/>
      <c r="J1383" s="3"/>
      <c r="K1383" s="3"/>
      <c r="L1383" s="24" t="s">
        <v>50</v>
      </c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14">
        <f t="shared" si="45"/>
        <v>0</v>
      </c>
    </row>
    <row r="1384" spans="1:26" ht="15.75" customHeight="1" x14ac:dyDescent="0.2">
      <c r="A1384">
        <v>126</v>
      </c>
      <c r="B1384" s="3" t="s">
        <v>540</v>
      </c>
      <c r="C1384" s="3" t="s">
        <v>491</v>
      </c>
      <c r="D1384" s="3" t="s">
        <v>541</v>
      </c>
      <c r="E1384" s="3" t="s">
        <v>542</v>
      </c>
      <c r="F1384" s="25">
        <v>7</v>
      </c>
      <c r="G1384" s="25"/>
      <c r="H1384" s="25"/>
      <c r="I1384" s="3"/>
      <c r="J1384" s="3"/>
      <c r="K1384" s="3" t="s">
        <v>49</v>
      </c>
      <c r="L1384" s="24" t="s">
        <v>41</v>
      </c>
      <c r="M1384" s="48" t="s">
        <v>403</v>
      </c>
      <c r="N1384" s="25">
        <v>2019</v>
      </c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14" t="str">
        <f t="shared" si="45"/>
        <v>Temnothorax</v>
      </c>
    </row>
    <row r="1385" spans="1:26" ht="15.75" customHeight="1" x14ac:dyDescent="0.2">
      <c r="A1385">
        <v>971</v>
      </c>
      <c r="B1385" s="24" t="s">
        <v>3141</v>
      </c>
      <c r="C1385" s="3" t="s">
        <v>3130</v>
      </c>
      <c r="D1385" s="3" t="s">
        <v>3139</v>
      </c>
      <c r="E1385" s="3" t="s">
        <v>3142</v>
      </c>
      <c r="F1385" s="3"/>
      <c r="G1385" s="3"/>
      <c r="H1385" s="3"/>
      <c r="I1385" s="3"/>
      <c r="J1385" s="3"/>
      <c r="K1385" s="3"/>
      <c r="L1385" s="24" t="s">
        <v>50</v>
      </c>
      <c r="M1385" s="24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14">
        <f t="shared" si="45"/>
        <v>0</v>
      </c>
    </row>
    <row r="1386" spans="1:26" ht="15.75" customHeight="1" x14ac:dyDescent="0.2">
      <c r="A1386">
        <v>1040</v>
      </c>
      <c r="B1386" s="4" t="s">
        <v>3311</v>
      </c>
      <c r="C1386" s="3" t="s">
        <v>3253</v>
      </c>
      <c r="D1386" s="3" t="s">
        <v>3309</v>
      </c>
      <c r="E1386" s="24" t="s">
        <v>3312</v>
      </c>
      <c r="F1386" s="3"/>
      <c r="G1386" s="3"/>
      <c r="H1386" s="3"/>
      <c r="I1386" s="3"/>
      <c r="J1386" s="3"/>
      <c r="K1386" s="3" t="s">
        <v>138</v>
      </c>
      <c r="L1386" s="3" t="s">
        <v>122</v>
      </c>
      <c r="M1386" s="24" t="s">
        <v>1782</v>
      </c>
      <c r="N1386" s="3">
        <v>2019</v>
      </c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14" t="str">
        <f t="shared" si="45"/>
        <v>Aphaenogaster</v>
      </c>
    </row>
    <row r="1387" spans="1:26" ht="15.75" customHeight="1" x14ac:dyDescent="0.2">
      <c r="A1387">
        <v>1123</v>
      </c>
      <c r="B1387" s="3" t="s">
        <v>3482</v>
      </c>
      <c r="C1387" s="3" t="s">
        <v>3469</v>
      </c>
      <c r="D1387" s="3" t="s">
        <v>3480</v>
      </c>
      <c r="E1387" s="3" t="s">
        <v>3483</v>
      </c>
      <c r="F1387" s="3"/>
      <c r="G1387" s="3"/>
      <c r="H1387" s="3"/>
      <c r="I1387" s="3"/>
      <c r="J1387" s="3"/>
      <c r="K1387" s="3"/>
      <c r="L1387" s="43" t="s">
        <v>61</v>
      </c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14">
        <f t="shared" si="45"/>
        <v>0</v>
      </c>
    </row>
    <row r="1388" spans="1:26" ht="15.75" customHeight="1" x14ac:dyDescent="0.2">
      <c r="A1388">
        <v>658</v>
      </c>
      <c r="B1388" s="3" t="s">
        <v>1992</v>
      </c>
      <c r="C1388" s="3" t="s">
        <v>1694</v>
      </c>
      <c r="D1388" s="3" t="s">
        <v>1982</v>
      </c>
      <c r="E1388" s="3" t="s">
        <v>1993</v>
      </c>
      <c r="F1388" s="3"/>
      <c r="G1388" s="3"/>
      <c r="H1388" s="3"/>
      <c r="I1388" s="3"/>
      <c r="J1388" s="3"/>
      <c r="K1388" s="3" t="s">
        <v>49</v>
      </c>
      <c r="L1388" s="24" t="s">
        <v>50</v>
      </c>
      <c r="M1388" s="3" t="s">
        <v>51</v>
      </c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14" t="str">
        <f t="shared" si="45"/>
        <v>Lasius</v>
      </c>
    </row>
    <row r="1389" spans="1:26" ht="15.75" customHeight="1" x14ac:dyDescent="0.2">
      <c r="A1389">
        <v>1084</v>
      </c>
      <c r="B1389" s="3"/>
      <c r="C1389" s="3" t="s">
        <v>3418</v>
      </c>
      <c r="D1389" s="3" t="s">
        <v>3419</v>
      </c>
      <c r="E1389" s="3" t="s">
        <v>3422</v>
      </c>
      <c r="F1389" s="3"/>
      <c r="G1389" s="3"/>
      <c r="H1389" s="3"/>
      <c r="I1389" s="3"/>
      <c r="J1389" s="3"/>
      <c r="K1389" s="3"/>
      <c r="L1389" s="24" t="s">
        <v>50</v>
      </c>
      <c r="M1389" s="24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14">
        <f t="shared" si="45"/>
        <v>0</v>
      </c>
    </row>
    <row r="1390" spans="1:26" ht="15.75" customHeight="1" x14ac:dyDescent="0.2">
      <c r="A1390">
        <v>1372</v>
      </c>
      <c r="B1390" s="24" t="s">
        <v>4064</v>
      </c>
      <c r="C1390" s="3" t="s">
        <v>4007</v>
      </c>
      <c r="D1390" s="3" t="s">
        <v>4051</v>
      </c>
      <c r="E1390" s="3" t="s">
        <v>4065</v>
      </c>
      <c r="F1390" s="3"/>
      <c r="G1390" s="3"/>
      <c r="H1390" s="3"/>
      <c r="I1390" s="3"/>
      <c r="J1390" s="3"/>
      <c r="K1390" s="3" t="s">
        <v>138</v>
      </c>
      <c r="L1390" s="24" t="s">
        <v>57</v>
      </c>
      <c r="M1390" s="25" t="s">
        <v>82</v>
      </c>
      <c r="N1390" s="3">
        <v>2019</v>
      </c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14" t="str">
        <f t="shared" si="45"/>
        <v>Myrmica</v>
      </c>
    </row>
    <row r="1391" spans="1:26" ht="15.75" customHeight="1" x14ac:dyDescent="0.2">
      <c r="A1391">
        <v>630</v>
      </c>
      <c r="B1391" s="24" t="s">
        <v>1744</v>
      </c>
      <c r="C1391" s="3" t="s">
        <v>1694</v>
      </c>
      <c r="D1391" s="3" t="s">
        <v>1740</v>
      </c>
      <c r="E1391" s="3" t="s">
        <v>1745</v>
      </c>
      <c r="F1391" s="3"/>
      <c r="G1391" s="3"/>
      <c r="H1391" s="3"/>
      <c r="I1391" s="3"/>
      <c r="J1391" s="3"/>
      <c r="K1391" s="3"/>
      <c r="L1391" s="3" t="s">
        <v>78</v>
      </c>
      <c r="M1391" s="24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14">
        <f t="shared" si="45"/>
        <v>0</v>
      </c>
    </row>
    <row r="1392" spans="1:26" ht="15.75" customHeight="1" x14ac:dyDescent="0.2">
      <c r="A1392">
        <v>913</v>
      </c>
      <c r="B1392" s="3" t="s">
        <v>2993</v>
      </c>
      <c r="C1392" s="3" t="s">
        <v>2945</v>
      </c>
      <c r="D1392" s="3" t="s">
        <v>2985</v>
      </c>
      <c r="E1392" s="3" t="s">
        <v>2994</v>
      </c>
      <c r="F1392" s="3"/>
      <c r="G1392" s="3"/>
      <c r="H1392" s="3"/>
      <c r="I1392" s="3"/>
      <c r="J1392" s="3"/>
      <c r="K1392" s="3" t="s">
        <v>49</v>
      </c>
      <c r="L1392" s="24" t="s">
        <v>50</v>
      </c>
      <c r="M1392" s="24" t="s">
        <v>51</v>
      </c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14" t="str">
        <f t="shared" si="45"/>
        <v>Lasius</v>
      </c>
    </row>
    <row r="1393" spans="1:26" ht="15.75" customHeight="1" x14ac:dyDescent="0.2">
      <c r="A1393">
        <v>764</v>
      </c>
      <c r="B1393" s="24" t="s">
        <v>2644</v>
      </c>
      <c r="C1393" s="3" t="s">
        <v>2161</v>
      </c>
      <c r="D1393" s="3" t="s">
        <v>2636</v>
      </c>
      <c r="E1393" s="3" t="s">
        <v>2645</v>
      </c>
      <c r="F1393" s="3"/>
      <c r="G1393" s="3"/>
      <c r="H1393" s="3"/>
      <c r="I1393" s="3"/>
      <c r="J1393" s="3"/>
      <c r="K1393" s="3"/>
      <c r="L1393" s="24" t="s">
        <v>73</v>
      </c>
      <c r="M1393" s="24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14">
        <f t="shared" si="45"/>
        <v>0</v>
      </c>
    </row>
    <row r="1394" spans="1:26" ht="15.75" customHeight="1" x14ac:dyDescent="0.2">
      <c r="A1394">
        <v>707</v>
      </c>
      <c r="B1394" s="24" t="s">
        <v>2313</v>
      </c>
      <c r="C1394" s="3" t="s">
        <v>2161</v>
      </c>
      <c r="D1394" s="3" t="s">
        <v>2299</v>
      </c>
      <c r="E1394" s="3" t="s">
        <v>2314</v>
      </c>
      <c r="F1394" s="24" t="s">
        <v>48</v>
      </c>
      <c r="G1394" s="24"/>
      <c r="H1394" s="24"/>
      <c r="I1394" s="24"/>
      <c r="J1394" s="24"/>
      <c r="K1394" s="23" t="s">
        <v>129</v>
      </c>
      <c r="L1394" s="3" t="s">
        <v>57</v>
      </c>
      <c r="M1394" s="41" t="s">
        <v>82</v>
      </c>
      <c r="N1394" s="24" t="s">
        <v>295</v>
      </c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14" t="str">
        <f t="shared" si="45"/>
        <v>Myrmica</v>
      </c>
    </row>
    <row r="1395" spans="1:26" ht="15.75" customHeight="1" x14ac:dyDescent="0.2">
      <c r="A1395">
        <v>357</v>
      </c>
      <c r="B1395" s="3" t="s">
        <v>1100</v>
      </c>
      <c r="C1395" s="3" t="s">
        <v>1083</v>
      </c>
      <c r="D1395" s="3" t="s">
        <v>1084</v>
      </c>
      <c r="E1395" s="3" t="s">
        <v>1101</v>
      </c>
      <c r="F1395" s="3"/>
      <c r="G1395" s="3"/>
      <c r="H1395" s="3"/>
      <c r="I1395" s="3"/>
      <c r="J1395" s="3"/>
      <c r="K1395" s="3" t="s">
        <v>49</v>
      </c>
      <c r="L1395" s="24" t="s">
        <v>50</v>
      </c>
      <c r="M1395" s="24" t="s">
        <v>51</v>
      </c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14" t="str">
        <f t="shared" si="45"/>
        <v>Lasius</v>
      </c>
    </row>
    <row r="1396" spans="1:26" ht="15.75" customHeight="1" x14ac:dyDescent="0.2">
      <c r="A1396">
        <v>1197</v>
      </c>
      <c r="B1396" s="3"/>
      <c r="C1396" s="3" t="s">
        <v>3641</v>
      </c>
      <c r="D1396" s="3" t="s">
        <v>3654</v>
      </c>
      <c r="E1396" s="3" t="s">
        <v>3655</v>
      </c>
      <c r="F1396" s="3" t="s">
        <v>796</v>
      </c>
      <c r="G1396" s="3"/>
      <c r="H1396" s="3"/>
      <c r="I1396" s="3"/>
      <c r="J1396" s="3"/>
      <c r="K1396" s="3" t="s">
        <v>129</v>
      </c>
      <c r="L1396" s="24" t="s">
        <v>57</v>
      </c>
      <c r="M1396" s="41" t="s">
        <v>102</v>
      </c>
      <c r="N1396" s="3" t="s">
        <v>295</v>
      </c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14" t="str">
        <f t="shared" si="45"/>
        <v>Myrmica</v>
      </c>
    </row>
    <row r="1397" spans="1:26" ht="15.75" customHeight="1" x14ac:dyDescent="0.2">
      <c r="A1397">
        <v>1385</v>
      </c>
      <c r="B1397" s="24" t="s">
        <v>4096</v>
      </c>
      <c r="C1397" s="3" t="s">
        <v>4007</v>
      </c>
      <c r="D1397" s="3" t="s">
        <v>4084</v>
      </c>
      <c r="E1397" s="3" t="s">
        <v>4097</v>
      </c>
      <c r="F1397" s="3"/>
      <c r="G1397" s="3"/>
      <c r="H1397" s="3"/>
      <c r="I1397" s="3"/>
      <c r="J1397" s="3"/>
      <c r="K1397" s="3" t="s">
        <v>895</v>
      </c>
      <c r="L1397" s="19" t="s">
        <v>61</v>
      </c>
      <c r="M1397" s="24" t="s">
        <v>216</v>
      </c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14">
        <f t="shared" si="45"/>
        <v>0</v>
      </c>
    </row>
    <row r="1398" spans="1:26" ht="15.75" customHeight="1" x14ac:dyDescent="0.2">
      <c r="A1398">
        <v>1045</v>
      </c>
      <c r="B1398" s="24" t="s">
        <v>3322</v>
      </c>
      <c r="C1398" s="3" t="s">
        <v>3253</v>
      </c>
      <c r="D1398" s="3" t="s">
        <v>3323</v>
      </c>
      <c r="E1398" s="3" t="s">
        <v>3324</v>
      </c>
      <c r="F1398" s="3"/>
      <c r="G1398" s="3"/>
      <c r="H1398" s="3"/>
      <c r="I1398" s="3"/>
      <c r="J1398" s="3"/>
      <c r="K1398" s="3" t="s">
        <v>49</v>
      </c>
      <c r="L1398" s="3" t="s">
        <v>50</v>
      </c>
      <c r="M1398" s="24" t="s">
        <v>51</v>
      </c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14" t="str">
        <f t="shared" si="45"/>
        <v>Lasius</v>
      </c>
    </row>
    <row r="1399" spans="1:26" ht="15.75" customHeight="1" x14ac:dyDescent="0.2">
      <c r="A1399">
        <v>137</v>
      </c>
      <c r="B1399" s="3" t="s">
        <v>566</v>
      </c>
      <c r="C1399" s="3" t="s">
        <v>491</v>
      </c>
      <c r="D1399" s="3" t="s">
        <v>563</v>
      </c>
      <c r="E1399" s="3" t="s">
        <v>567</v>
      </c>
      <c r="F1399" s="25">
        <v>6</v>
      </c>
      <c r="G1399" s="25"/>
      <c r="H1399" s="25"/>
      <c r="I1399" s="3"/>
      <c r="J1399" s="3"/>
      <c r="K1399" s="3" t="s">
        <v>49</v>
      </c>
      <c r="L1399" s="3" t="s">
        <v>41</v>
      </c>
      <c r="M1399" s="25" t="s">
        <v>403</v>
      </c>
      <c r="N1399" s="25">
        <v>2019</v>
      </c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14" t="str">
        <f t="shared" si="45"/>
        <v>Temnothorax</v>
      </c>
    </row>
    <row r="1400" spans="1:26" ht="15.75" customHeight="1" x14ac:dyDescent="0.2">
      <c r="A1400">
        <v>720</v>
      </c>
      <c r="B1400" s="3" t="s">
        <v>2425</v>
      </c>
      <c r="C1400" s="3" t="s">
        <v>2161</v>
      </c>
      <c r="D1400" s="3" t="s">
        <v>2330</v>
      </c>
      <c r="E1400" s="3" t="s">
        <v>2426</v>
      </c>
      <c r="F1400" s="3"/>
      <c r="G1400" s="3"/>
      <c r="H1400" s="3"/>
      <c r="I1400" s="3"/>
      <c r="J1400" s="3"/>
      <c r="K1400" s="3" t="s">
        <v>138</v>
      </c>
      <c r="L1400" s="24" t="s">
        <v>57</v>
      </c>
      <c r="M1400" s="24" t="s">
        <v>99</v>
      </c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14" t="str">
        <f t="shared" si="45"/>
        <v>Myrmica</v>
      </c>
    </row>
    <row r="1401" spans="1:26" ht="15.75" customHeight="1" x14ac:dyDescent="0.2">
      <c r="A1401">
        <v>765</v>
      </c>
      <c r="B1401" s="3" t="s">
        <v>2646</v>
      </c>
      <c r="C1401" s="3" t="s">
        <v>2161</v>
      </c>
      <c r="D1401" s="3" t="s">
        <v>2636</v>
      </c>
      <c r="E1401" s="3" t="s">
        <v>2647</v>
      </c>
      <c r="F1401" s="3"/>
      <c r="G1401" s="3"/>
      <c r="H1401" s="3"/>
      <c r="I1401" s="3"/>
      <c r="J1401" s="3"/>
      <c r="K1401" s="3"/>
      <c r="L1401" s="24" t="s">
        <v>73</v>
      </c>
      <c r="M1401" s="24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14">
        <f t="shared" si="45"/>
        <v>0</v>
      </c>
    </row>
    <row r="1402" spans="1:26" ht="15.75" customHeight="1" x14ac:dyDescent="0.2">
      <c r="A1402">
        <v>1433</v>
      </c>
      <c r="B1402" s="4" t="s">
        <v>4216</v>
      </c>
      <c r="C1402" s="3" t="s">
        <v>4159</v>
      </c>
      <c r="D1402" s="3" t="s">
        <v>4217</v>
      </c>
      <c r="E1402" s="3" t="s">
        <v>4218</v>
      </c>
      <c r="F1402" s="3"/>
      <c r="G1402" s="3"/>
      <c r="H1402" s="3"/>
      <c r="I1402" s="3"/>
      <c r="J1402" s="3"/>
      <c r="K1402" s="3" t="s">
        <v>138</v>
      </c>
      <c r="L1402" s="19" t="s">
        <v>61</v>
      </c>
      <c r="M1402" s="25" t="s">
        <v>139</v>
      </c>
      <c r="N1402" s="3">
        <v>2019</v>
      </c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14" t="str">
        <f t="shared" ref="Z1402:Z1433" si="46">IF(LEFT(M1402,4)=LEFT(L1402,4),L1402,0)</f>
        <v>Formica</v>
      </c>
    </row>
    <row r="1403" spans="1:26" ht="15.75" customHeight="1" x14ac:dyDescent="0.2">
      <c r="A1403">
        <v>1413</v>
      </c>
      <c r="B1403" s="4" t="s">
        <v>4165</v>
      </c>
      <c r="C1403" s="3" t="s">
        <v>4159</v>
      </c>
      <c r="D1403" s="3" t="s">
        <v>4160</v>
      </c>
      <c r="E1403" s="3" t="s">
        <v>4166</v>
      </c>
      <c r="F1403" s="3"/>
      <c r="G1403" s="3"/>
      <c r="H1403" s="3"/>
      <c r="I1403" s="3"/>
      <c r="J1403" s="3"/>
      <c r="K1403" s="3"/>
      <c r="L1403" s="3" t="s">
        <v>60</v>
      </c>
      <c r="M1403" s="24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14">
        <f t="shared" si="46"/>
        <v>0</v>
      </c>
    </row>
    <row r="1404" spans="1:26" ht="15.75" customHeight="1" x14ac:dyDescent="0.2">
      <c r="A1404">
        <v>1067</v>
      </c>
      <c r="B1404" s="24" t="s">
        <v>3378</v>
      </c>
      <c r="C1404" s="3" t="s">
        <v>3341</v>
      </c>
      <c r="D1404" s="3" t="s">
        <v>3374</v>
      </c>
      <c r="E1404" s="3" t="s">
        <v>3379</v>
      </c>
      <c r="F1404" s="25">
        <v>9</v>
      </c>
      <c r="G1404" s="25"/>
      <c r="H1404" s="25"/>
      <c r="I1404" s="3"/>
      <c r="J1404" s="3"/>
      <c r="K1404" s="3" t="s">
        <v>49</v>
      </c>
      <c r="L1404" s="24" t="s">
        <v>41</v>
      </c>
      <c r="M1404" s="48" t="s">
        <v>403</v>
      </c>
      <c r="N1404" s="25">
        <v>2019</v>
      </c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14" t="str">
        <f t="shared" si="46"/>
        <v>Temnothorax</v>
      </c>
    </row>
    <row r="1405" spans="1:26" ht="15.75" customHeight="1" x14ac:dyDescent="0.2">
      <c r="A1405">
        <v>708</v>
      </c>
      <c r="B1405" s="24" t="s">
        <v>2319</v>
      </c>
      <c r="C1405" s="3" t="s">
        <v>2161</v>
      </c>
      <c r="D1405" s="3" t="s">
        <v>2299</v>
      </c>
      <c r="E1405" s="3" t="s">
        <v>2321</v>
      </c>
      <c r="F1405" s="3" t="s">
        <v>678</v>
      </c>
      <c r="G1405" s="3"/>
      <c r="H1405" s="3"/>
      <c r="I1405" s="3"/>
      <c r="J1405" s="3"/>
      <c r="K1405" s="3" t="s">
        <v>129</v>
      </c>
      <c r="L1405" s="3" t="s">
        <v>57</v>
      </c>
      <c r="M1405" s="41" t="s">
        <v>117</v>
      </c>
      <c r="N1405" s="3" t="s">
        <v>295</v>
      </c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14" t="str">
        <f t="shared" si="46"/>
        <v>Myrmica</v>
      </c>
    </row>
    <row r="1406" spans="1:26" ht="15.75" customHeight="1" x14ac:dyDescent="0.2">
      <c r="A1406">
        <v>1256</v>
      </c>
      <c r="B1406" s="24" t="s">
        <v>3777</v>
      </c>
      <c r="C1406" s="3" t="s">
        <v>3747</v>
      </c>
      <c r="D1406" s="3" t="s">
        <v>3778</v>
      </c>
      <c r="E1406" s="3" t="s">
        <v>3779</v>
      </c>
      <c r="F1406" s="3" t="s">
        <v>48</v>
      </c>
      <c r="G1406" s="3"/>
      <c r="H1406" s="3"/>
      <c r="I1406" s="3"/>
      <c r="J1406" s="3"/>
      <c r="K1406" s="3" t="s">
        <v>129</v>
      </c>
      <c r="L1406" s="24" t="s">
        <v>57</v>
      </c>
      <c r="M1406" s="41" t="s">
        <v>82</v>
      </c>
      <c r="N1406" s="3" t="s">
        <v>295</v>
      </c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14" t="str">
        <f t="shared" si="46"/>
        <v>Myrmica</v>
      </c>
    </row>
    <row r="1407" spans="1:26" ht="15.75" customHeight="1" x14ac:dyDescent="0.2">
      <c r="A1407">
        <v>702</v>
      </c>
      <c r="B1407" s="3" t="s">
        <v>2271</v>
      </c>
      <c r="C1407" s="3" t="s">
        <v>2161</v>
      </c>
      <c r="D1407" s="3" t="s">
        <v>2162</v>
      </c>
      <c r="E1407" s="3" t="s">
        <v>2272</v>
      </c>
      <c r="F1407" s="3"/>
      <c r="G1407" s="3"/>
      <c r="H1407" s="3"/>
      <c r="I1407" s="3"/>
      <c r="J1407" s="3"/>
      <c r="K1407" s="3"/>
      <c r="L1407" s="43" t="s">
        <v>61</v>
      </c>
      <c r="M1407" s="24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14">
        <f t="shared" si="46"/>
        <v>0</v>
      </c>
    </row>
    <row r="1408" spans="1:26" ht="15.75" customHeight="1" x14ac:dyDescent="0.2">
      <c r="A1408">
        <v>1041</v>
      </c>
      <c r="B1408" s="3" t="s">
        <v>3313</v>
      </c>
      <c r="C1408" s="3" t="s">
        <v>3253</v>
      </c>
      <c r="D1408" s="3" t="s">
        <v>3309</v>
      </c>
      <c r="E1408" s="3" t="s">
        <v>3314</v>
      </c>
      <c r="F1408" s="3"/>
      <c r="G1408" s="3"/>
      <c r="H1408" s="3"/>
      <c r="I1408" s="3"/>
      <c r="J1408" s="3"/>
      <c r="K1408" s="3" t="s">
        <v>138</v>
      </c>
      <c r="L1408" s="3" t="s">
        <v>122</v>
      </c>
      <c r="M1408" s="24" t="s">
        <v>1782</v>
      </c>
      <c r="N1408" s="3">
        <v>2019</v>
      </c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14" t="str">
        <f t="shared" si="46"/>
        <v>Aphaenogaster</v>
      </c>
    </row>
    <row r="1409" spans="1:26" ht="15.75" customHeight="1" x14ac:dyDescent="0.2">
      <c r="A1409">
        <v>645</v>
      </c>
      <c r="B1409" s="4" t="s">
        <v>1914</v>
      </c>
      <c r="C1409" s="3" t="s">
        <v>1694</v>
      </c>
      <c r="D1409" s="3" t="s">
        <v>1916</v>
      </c>
      <c r="E1409" s="3" t="s">
        <v>1917</v>
      </c>
      <c r="F1409" s="3" t="s">
        <v>48</v>
      </c>
      <c r="G1409" s="3"/>
      <c r="H1409" s="3"/>
      <c r="I1409" s="3"/>
      <c r="J1409" s="3"/>
      <c r="K1409" s="3" t="s">
        <v>129</v>
      </c>
      <c r="L1409" s="24" t="s">
        <v>57</v>
      </c>
      <c r="M1409" s="41" t="s">
        <v>127</v>
      </c>
      <c r="N1409" s="3" t="s">
        <v>295</v>
      </c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14" t="str">
        <f t="shared" si="46"/>
        <v>Myrmica</v>
      </c>
    </row>
    <row r="1410" spans="1:26" ht="15.75" customHeight="1" x14ac:dyDescent="0.2">
      <c r="A1410">
        <v>729</v>
      </c>
      <c r="B1410" s="3" t="s">
        <v>2490</v>
      </c>
      <c r="C1410" s="3" t="s">
        <v>2161</v>
      </c>
      <c r="D1410" s="3" t="s">
        <v>2468</v>
      </c>
      <c r="E1410" s="3" t="s">
        <v>2491</v>
      </c>
      <c r="F1410" s="3" t="s">
        <v>330</v>
      </c>
      <c r="G1410" s="3"/>
      <c r="H1410" s="3"/>
      <c r="I1410" s="3"/>
      <c r="J1410" s="3" t="s">
        <v>335</v>
      </c>
      <c r="K1410" s="3" t="s">
        <v>129</v>
      </c>
      <c r="L1410" s="24" t="s">
        <v>57</v>
      </c>
      <c r="M1410" s="41" t="s">
        <v>133</v>
      </c>
      <c r="N1410" s="3" t="s">
        <v>295</v>
      </c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14" t="str">
        <f t="shared" si="46"/>
        <v>Myrmica</v>
      </c>
    </row>
    <row r="1411" spans="1:26" ht="15.75" customHeight="1" x14ac:dyDescent="0.2">
      <c r="A1411">
        <v>1048</v>
      </c>
      <c r="B1411" s="4" t="s">
        <v>3330</v>
      </c>
      <c r="C1411" s="3" t="s">
        <v>3253</v>
      </c>
      <c r="D1411" s="3" t="s">
        <v>3331</v>
      </c>
      <c r="E1411" s="3" t="s">
        <v>3332</v>
      </c>
      <c r="F1411" s="3"/>
      <c r="G1411" s="3"/>
      <c r="H1411" s="3"/>
      <c r="I1411" s="3"/>
      <c r="J1411" s="3"/>
      <c r="K1411" s="3" t="s">
        <v>49</v>
      </c>
      <c r="L1411" s="3" t="s">
        <v>50</v>
      </c>
      <c r="M1411" s="3" t="s">
        <v>51</v>
      </c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14" t="str">
        <f t="shared" si="46"/>
        <v>Lasius</v>
      </c>
    </row>
    <row r="1412" spans="1:26" ht="15.75" customHeight="1" x14ac:dyDescent="0.2">
      <c r="A1412">
        <v>1193</v>
      </c>
      <c r="B1412" s="24"/>
      <c r="C1412" s="3" t="s">
        <v>3641</v>
      </c>
      <c r="D1412" s="3" t="s">
        <v>3646</v>
      </c>
      <c r="E1412" s="3" t="s">
        <v>3648</v>
      </c>
      <c r="F1412" s="3"/>
      <c r="G1412" s="3"/>
      <c r="H1412" s="3"/>
      <c r="I1412" s="3"/>
      <c r="J1412" s="3"/>
      <c r="K1412" s="3" t="s">
        <v>49</v>
      </c>
      <c r="L1412" s="3" t="s">
        <v>50</v>
      </c>
      <c r="M1412" s="3" t="s">
        <v>51</v>
      </c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14" t="str">
        <f t="shared" si="46"/>
        <v>Lasius</v>
      </c>
    </row>
    <row r="1413" spans="1:26" ht="15.75" customHeight="1" x14ac:dyDescent="0.2">
      <c r="A1413">
        <v>448</v>
      </c>
      <c r="B1413" s="24" t="s">
        <v>1321</v>
      </c>
      <c r="C1413" s="3" t="s">
        <v>1314</v>
      </c>
      <c r="D1413" s="3" t="s">
        <v>1315</v>
      </c>
      <c r="E1413" s="3" t="s">
        <v>1322</v>
      </c>
      <c r="F1413" s="3"/>
      <c r="G1413" s="3"/>
      <c r="H1413" s="3"/>
      <c r="I1413" s="3"/>
      <c r="J1413" s="3"/>
      <c r="K1413" s="3"/>
      <c r="L1413" s="3" t="s">
        <v>73</v>
      </c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14">
        <f t="shared" si="46"/>
        <v>0</v>
      </c>
    </row>
    <row r="1414" spans="1:26" ht="15.75" customHeight="1" x14ac:dyDescent="0.2">
      <c r="A1414">
        <v>1391</v>
      </c>
      <c r="B1414" s="4" t="s">
        <v>4107</v>
      </c>
      <c r="C1414" s="3" t="s">
        <v>4007</v>
      </c>
      <c r="D1414" s="3" t="s">
        <v>4105</v>
      </c>
      <c r="E1414" s="3" t="s">
        <v>4108</v>
      </c>
      <c r="F1414" s="3"/>
      <c r="G1414" s="3"/>
      <c r="H1414" s="3"/>
      <c r="I1414" s="3"/>
      <c r="J1414" s="3"/>
      <c r="K1414" s="3" t="s">
        <v>138</v>
      </c>
      <c r="L1414" s="43" t="s">
        <v>61</v>
      </c>
      <c r="M1414" s="25" t="s">
        <v>139</v>
      </c>
      <c r="N1414" s="3">
        <v>2019</v>
      </c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14" t="str">
        <f t="shared" si="46"/>
        <v>Formica</v>
      </c>
    </row>
    <row r="1415" spans="1:26" ht="15.75" customHeight="1" x14ac:dyDescent="0.2">
      <c r="A1415">
        <v>887</v>
      </c>
      <c r="B1415" s="3" t="s">
        <v>2926</v>
      </c>
      <c r="C1415" s="3" t="s">
        <v>2892</v>
      </c>
      <c r="D1415" s="3" t="s">
        <v>2915</v>
      </c>
      <c r="E1415" s="3" t="s">
        <v>2927</v>
      </c>
      <c r="F1415" s="3"/>
      <c r="G1415" s="3"/>
      <c r="H1415" s="3"/>
      <c r="I1415" s="3"/>
      <c r="J1415" s="3"/>
      <c r="K1415" s="3"/>
      <c r="L1415" s="3" t="s">
        <v>96</v>
      </c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14">
        <f t="shared" si="46"/>
        <v>0</v>
      </c>
    </row>
    <row r="1416" spans="1:26" ht="15.75" customHeight="1" x14ac:dyDescent="0.2">
      <c r="A1416">
        <v>836</v>
      </c>
      <c r="B1416" s="4" t="s">
        <v>2802</v>
      </c>
      <c r="C1416" s="3" t="s">
        <v>2759</v>
      </c>
      <c r="D1416" s="3" t="s">
        <v>2794</v>
      </c>
      <c r="E1416" s="3" t="s">
        <v>2803</v>
      </c>
      <c r="F1416" s="3"/>
      <c r="G1416" s="3"/>
      <c r="H1416" s="3"/>
      <c r="I1416" s="3"/>
      <c r="J1416" s="3"/>
      <c r="K1416" s="3"/>
      <c r="L1416" s="3" t="s">
        <v>50</v>
      </c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14">
        <f t="shared" si="46"/>
        <v>0</v>
      </c>
    </row>
    <row r="1417" spans="1:26" ht="15.75" customHeight="1" x14ac:dyDescent="0.2">
      <c r="A1417">
        <v>358</v>
      </c>
      <c r="B1417" s="3" t="s">
        <v>1102</v>
      </c>
      <c r="C1417" s="3" t="s">
        <v>1083</v>
      </c>
      <c r="D1417" s="3" t="s">
        <v>1084</v>
      </c>
      <c r="E1417" s="3" t="s">
        <v>1103</v>
      </c>
      <c r="F1417" s="3"/>
      <c r="G1417" s="24"/>
      <c r="H1417" s="3"/>
      <c r="I1417" s="3"/>
      <c r="J1417" s="3"/>
      <c r="K1417" s="24" t="s">
        <v>49</v>
      </c>
      <c r="L1417" s="24" t="s">
        <v>50</v>
      </c>
      <c r="M1417" s="24" t="s">
        <v>51</v>
      </c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14" t="str">
        <f t="shared" si="46"/>
        <v>Lasius</v>
      </c>
    </row>
    <row r="1418" spans="1:26" ht="15.75" customHeight="1" x14ac:dyDescent="0.2">
      <c r="A1418">
        <v>837</v>
      </c>
      <c r="B1418" s="3" t="s">
        <v>2804</v>
      </c>
      <c r="C1418" s="3" t="s">
        <v>2759</v>
      </c>
      <c r="D1418" s="3" t="s">
        <v>2794</v>
      </c>
      <c r="E1418" s="3" t="s">
        <v>2805</v>
      </c>
      <c r="F1418" s="24"/>
      <c r="G1418" s="24"/>
      <c r="H1418" s="24"/>
      <c r="I1418" s="3"/>
      <c r="J1418" s="3"/>
      <c r="K1418" s="3"/>
      <c r="L1418" s="3" t="s">
        <v>50</v>
      </c>
      <c r="M1418" s="24"/>
      <c r="N1418" s="24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14">
        <f t="shared" si="46"/>
        <v>0</v>
      </c>
    </row>
    <row r="1419" spans="1:26" ht="15.75" customHeight="1" x14ac:dyDescent="0.2">
      <c r="A1419">
        <v>229</v>
      </c>
      <c r="B1419" s="24" t="s">
        <v>786</v>
      </c>
      <c r="C1419" s="3" t="s">
        <v>773</v>
      </c>
      <c r="D1419" s="3" t="s">
        <v>774</v>
      </c>
      <c r="E1419" s="3" t="s">
        <v>787</v>
      </c>
      <c r="F1419" s="3"/>
      <c r="G1419" s="3"/>
      <c r="H1419" s="3"/>
      <c r="I1419" s="3"/>
      <c r="J1419" s="3"/>
      <c r="K1419" s="3" t="s">
        <v>49</v>
      </c>
      <c r="L1419" s="24" t="s">
        <v>50</v>
      </c>
      <c r="M1419" s="24" t="s">
        <v>51</v>
      </c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14" t="str">
        <f t="shared" si="46"/>
        <v>Lasius</v>
      </c>
    </row>
    <row r="1420" spans="1:26" ht="15.75" customHeight="1" x14ac:dyDescent="0.2">
      <c r="A1420">
        <v>47</v>
      </c>
      <c r="B1420" s="24" t="s">
        <v>276</v>
      </c>
      <c r="C1420" s="3" t="s">
        <v>195</v>
      </c>
      <c r="D1420" s="3" t="s">
        <v>196</v>
      </c>
      <c r="E1420" s="3" t="s">
        <v>277</v>
      </c>
      <c r="F1420" s="3"/>
      <c r="G1420" s="3"/>
      <c r="H1420" s="3"/>
      <c r="I1420" s="3"/>
      <c r="J1420" s="3"/>
      <c r="K1420" s="3"/>
      <c r="L1420" s="3" t="s">
        <v>60</v>
      </c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14">
        <f t="shared" si="46"/>
        <v>0</v>
      </c>
    </row>
    <row r="1421" spans="1:26" ht="15.75" customHeight="1" x14ac:dyDescent="0.2">
      <c r="A1421">
        <v>462</v>
      </c>
      <c r="B1421" s="24" t="s">
        <v>1355</v>
      </c>
      <c r="C1421" s="3" t="s">
        <v>1314</v>
      </c>
      <c r="D1421" s="3" t="s">
        <v>1347</v>
      </c>
      <c r="E1421" s="3" t="s">
        <v>1356</v>
      </c>
      <c r="F1421" s="3"/>
      <c r="G1421" s="3"/>
      <c r="H1421" s="3"/>
      <c r="I1421" s="3"/>
      <c r="J1421" s="3"/>
      <c r="K1421" s="3" t="s">
        <v>49</v>
      </c>
      <c r="L1421" s="3" t="s">
        <v>50</v>
      </c>
      <c r="M1421" s="3" t="s">
        <v>51</v>
      </c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14" t="str">
        <f t="shared" si="46"/>
        <v>Lasius</v>
      </c>
    </row>
    <row r="1422" spans="1:26" ht="15.75" customHeight="1" x14ac:dyDescent="0.2">
      <c r="A1422">
        <v>1434</v>
      </c>
      <c r="B1422" s="24" t="s">
        <v>4219</v>
      </c>
      <c r="C1422" s="3" t="s">
        <v>4159</v>
      </c>
      <c r="D1422" s="3" t="s">
        <v>4217</v>
      </c>
      <c r="E1422" s="3" t="s">
        <v>4220</v>
      </c>
      <c r="F1422" s="3"/>
      <c r="G1422" s="30" t="s">
        <v>48</v>
      </c>
      <c r="H1422" s="3"/>
      <c r="I1422" s="3"/>
      <c r="J1422" s="3"/>
      <c r="K1422" s="15" t="s">
        <v>129</v>
      </c>
      <c r="L1422" s="3" t="s">
        <v>57</v>
      </c>
      <c r="M1422" s="48" t="s">
        <v>99</v>
      </c>
      <c r="N1422" s="3">
        <v>2019</v>
      </c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14" t="str">
        <f t="shared" si="46"/>
        <v>Myrmica</v>
      </c>
    </row>
    <row r="1423" spans="1:26" ht="15.75" customHeight="1" x14ac:dyDescent="0.2">
      <c r="A1423">
        <v>1107</v>
      </c>
      <c r="B1423" s="3"/>
      <c r="C1423" s="3" t="s">
        <v>3418</v>
      </c>
      <c r="D1423" s="3" t="s">
        <v>3449</v>
      </c>
      <c r="E1423" s="3" t="s">
        <v>3454</v>
      </c>
      <c r="F1423" s="25">
        <v>3</v>
      </c>
      <c r="G1423" s="25"/>
      <c r="H1423" s="25"/>
      <c r="I1423" s="3"/>
      <c r="J1423" s="3"/>
      <c r="K1423" s="24" t="s">
        <v>49</v>
      </c>
      <c r="L1423" s="3" t="s">
        <v>41</v>
      </c>
      <c r="M1423" s="48" t="s">
        <v>403</v>
      </c>
      <c r="N1423" s="25">
        <v>2019</v>
      </c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14" t="str">
        <f t="shared" si="46"/>
        <v>Temnothorax</v>
      </c>
    </row>
    <row r="1424" spans="1:26" ht="15.75" customHeight="1" x14ac:dyDescent="0.2">
      <c r="A1424">
        <v>48</v>
      </c>
      <c r="B1424" s="4" t="s">
        <v>280</v>
      </c>
      <c r="C1424" s="3" t="s">
        <v>195</v>
      </c>
      <c r="D1424" s="3" t="s">
        <v>196</v>
      </c>
      <c r="E1424" s="3" t="s">
        <v>282</v>
      </c>
      <c r="F1424" s="3"/>
      <c r="G1424" s="3"/>
      <c r="H1424" s="3"/>
      <c r="I1424" s="3"/>
      <c r="J1424" s="3"/>
      <c r="K1424" s="3"/>
      <c r="L1424" s="3" t="s">
        <v>60</v>
      </c>
      <c r="M1424" s="24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14">
        <f t="shared" si="46"/>
        <v>0</v>
      </c>
    </row>
    <row r="1425" spans="1:26" ht="15.75" customHeight="1" x14ac:dyDescent="0.2">
      <c r="A1425">
        <v>247</v>
      </c>
      <c r="B1425" s="24" t="s">
        <v>836</v>
      </c>
      <c r="C1425" s="3" t="s">
        <v>773</v>
      </c>
      <c r="D1425" s="3" t="s">
        <v>832</v>
      </c>
      <c r="E1425" s="3" t="s">
        <v>837</v>
      </c>
      <c r="F1425" s="3"/>
      <c r="G1425" s="3"/>
      <c r="H1425" s="3"/>
      <c r="I1425" s="3"/>
      <c r="J1425" s="3"/>
      <c r="K1425" s="3" t="s">
        <v>138</v>
      </c>
      <c r="L1425" s="3" t="s">
        <v>57</v>
      </c>
      <c r="M1425" s="3" t="s">
        <v>94</v>
      </c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14" t="str">
        <f t="shared" si="46"/>
        <v>Myrmica</v>
      </c>
    </row>
    <row r="1426" spans="1:26" ht="15.75" customHeight="1" x14ac:dyDescent="0.2">
      <c r="A1426">
        <v>659</v>
      </c>
      <c r="B1426" s="3" t="s">
        <v>1997</v>
      </c>
      <c r="C1426" s="3" t="s">
        <v>1694</v>
      </c>
      <c r="D1426" s="3" t="s">
        <v>1982</v>
      </c>
      <c r="E1426" s="3" t="s">
        <v>1998</v>
      </c>
      <c r="F1426" s="3"/>
      <c r="G1426" s="3"/>
      <c r="H1426" s="3"/>
      <c r="I1426" s="3"/>
      <c r="J1426" s="3"/>
      <c r="K1426" s="3"/>
      <c r="L1426" s="3" t="s">
        <v>50</v>
      </c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14">
        <f t="shared" si="46"/>
        <v>0</v>
      </c>
    </row>
    <row r="1427" spans="1:26" ht="15.75" customHeight="1" x14ac:dyDescent="0.2">
      <c r="A1427">
        <v>586</v>
      </c>
      <c r="B1427" s="24" t="s">
        <v>1657</v>
      </c>
      <c r="C1427" s="3" t="s">
        <v>1555</v>
      </c>
      <c r="D1427" s="3" t="s">
        <v>1643</v>
      </c>
      <c r="E1427" s="3" t="s">
        <v>1658</v>
      </c>
      <c r="F1427" s="3"/>
      <c r="G1427" s="3"/>
      <c r="H1427" s="3"/>
      <c r="I1427" s="3"/>
      <c r="J1427" s="3"/>
      <c r="K1427" s="3" t="s">
        <v>138</v>
      </c>
      <c r="L1427" s="3" t="s">
        <v>501</v>
      </c>
      <c r="M1427" s="25" t="s">
        <v>502</v>
      </c>
      <c r="N1427" s="3" t="s">
        <v>140</v>
      </c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14" t="str">
        <f t="shared" si="46"/>
        <v>Solenopsis</v>
      </c>
    </row>
    <row r="1428" spans="1:26" ht="15.75" customHeight="1" x14ac:dyDescent="0.2">
      <c r="A1428">
        <v>671</v>
      </c>
      <c r="B1428" s="24" t="s">
        <v>2086</v>
      </c>
      <c r="C1428" s="3" t="s">
        <v>2003</v>
      </c>
      <c r="D1428" s="3" t="s">
        <v>2079</v>
      </c>
      <c r="E1428" s="3" t="s">
        <v>2087</v>
      </c>
      <c r="F1428" s="3"/>
      <c r="G1428" s="3"/>
      <c r="H1428" s="3"/>
      <c r="I1428" s="3"/>
      <c r="J1428" s="3"/>
      <c r="K1428" s="3"/>
      <c r="L1428" s="24" t="s">
        <v>50</v>
      </c>
      <c r="M1428" s="24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14">
        <f t="shared" si="46"/>
        <v>0</v>
      </c>
    </row>
    <row r="1429" spans="1:26" ht="15.75" customHeight="1" x14ac:dyDescent="0.2">
      <c r="A1429">
        <v>631</v>
      </c>
      <c r="B1429" s="4" t="s">
        <v>1746</v>
      </c>
      <c r="C1429" s="3" t="s">
        <v>1694</v>
      </c>
      <c r="D1429" s="3" t="s">
        <v>1740</v>
      </c>
      <c r="E1429" s="3" t="s">
        <v>1747</v>
      </c>
      <c r="F1429" s="3" t="s">
        <v>1748</v>
      </c>
      <c r="G1429" s="3"/>
      <c r="H1429" s="3"/>
      <c r="I1429" s="3"/>
      <c r="J1429" s="3"/>
      <c r="K1429" s="3" t="s">
        <v>129</v>
      </c>
      <c r="L1429" s="3" t="s">
        <v>57</v>
      </c>
      <c r="M1429" s="41" t="s">
        <v>107</v>
      </c>
      <c r="N1429" s="3" t="s">
        <v>295</v>
      </c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14" t="str">
        <f t="shared" si="46"/>
        <v>Myrmica</v>
      </c>
    </row>
    <row r="1430" spans="1:26" ht="15.75" customHeight="1" x14ac:dyDescent="0.2">
      <c r="A1430">
        <v>1016</v>
      </c>
      <c r="B1430" s="4" t="s">
        <v>3252</v>
      </c>
      <c r="C1430" s="3" t="s">
        <v>3253</v>
      </c>
      <c r="D1430" s="3" t="s">
        <v>3254</v>
      </c>
      <c r="E1430" s="3" t="s">
        <v>3255</v>
      </c>
      <c r="F1430" s="3"/>
      <c r="G1430" s="3"/>
      <c r="H1430" s="3"/>
      <c r="I1430" s="3"/>
      <c r="J1430" s="3"/>
      <c r="K1430" s="3"/>
      <c r="L1430" s="24" t="s">
        <v>50</v>
      </c>
      <c r="M1430" s="24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14">
        <f t="shared" si="46"/>
        <v>0</v>
      </c>
    </row>
    <row r="1431" spans="1:26" ht="15.75" customHeight="1" x14ac:dyDescent="0.2">
      <c r="A1431">
        <v>230</v>
      </c>
      <c r="B1431" s="24" t="s">
        <v>788</v>
      </c>
      <c r="C1431" s="3" t="s">
        <v>773</v>
      </c>
      <c r="D1431" s="3" t="s">
        <v>774</v>
      </c>
      <c r="E1431" s="3" t="s">
        <v>789</v>
      </c>
      <c r="F1431" s="3"/>
      <c r="G1431" s="3"/>
      <c r="H1431" s="3"/>
      <c r="I1431" s="3"/>
      <c r="J1431" s="3"/>
      <c r="K1431" s="3"/>
      <c r="L1431" s="3" t="s">
        <v>60</v>
      </c>
      <c r="M1431" s="24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14">
        <f t="shared" si="46"/>
        <v>0</v>
      </c>
    </row>
    <row r="1432" spans="1:26" ht="15.75" customHeight="1" x14ac:dyDescent="0.2">
      <c r="A1432">
        <v>703</v>
      </c>
      <c r="B1432" s="24" t="s">
        <v>2279</v>
      </c>
      <c r="C1432" s="3" t="s">
        <v>2161</v>
      </c>
      <c r="D1432" s="3" t="s">
        <v>2162</v>
      </c>
      <c r="E1432" s="3" t="s">
        <v>2280</v>
      </c>
      <c r="F1432" s="3"/>
      <c r="G1432" s="3"/>
      <c r="H1432" s="3"/>
      <c r="I1432" s="3"/>
      <c r="J1432" s="3"/>
      <c r="K1432" s="3" t="s">
        <v>49</v>
      </c>
      <c r="L1432" s="24" t="s">
        <v>50</v>
      </c>
      <c r="M1432" s="24" t="s">
        <v>51</v>
      </c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14" t="str">
        <f t="shared" si="46"/>
        <v>Lasius</v>
      </c>
    </row>
    <row r="1433" spans="1:26" ht="15.75" customHeight="1" x14ac:dyDescent="0.2">
      <c r="A1433">
        <v>751</v>
      </c>
      <c r="B1433" s="24" t="s">
        <v>2609</v>
      </c>
      <c r="C1433" s="3" t="s">
        <v>2161</v>
      </c>
      <c r="D1433" s="3" t="s">
        <v>2605</v>
      </c>
      <c r="E1433" s="3" t="s">
        <v>2611</v>
      </c>
      <c r="F1433" s="3" t="s">
        <v>678</v>
      </c>
      <c r="G1433" s="24"/>
      <c r="H1433" s="3" t="s">
        <v>0</v>
      </c>
      <c r="I1433" s="3"/>
      <c r="J1433" s="3"/>
      <c r="K1433" s="24" t="s">
        <v>129</v>
      </c>
      <c r="L1433" s="3" t="s">
        <v>57</v>
      </c>
      <c r="M1433" s="41" t="s">
        <v>107</v>
      </c>
      <c r="N1433" s="3" t="s">
        <v>295</v>
      </c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14" t="str">
        <f t="shared" si="46"/>
        <v>Myrmica</v>
      </c>
    </row>
    <row r="1434" spans="1:26" ht="15.75" customHeight="1" x14ac:dyDescent="0.2">
      <c r="A1434">
        <v>730</v>
      </c>
      <c r="B1434" s="3" t="s">
        <v>2498</v>
      </c>
      <c r="C1434" s="3" t="s">
        <v>2161</v>
      </c>
      <c r="D1434" s="3" t="s">
        <v>2468</v>
      </c>
      <c r="E1434" s="27" t="s">
        <v>2501</v>
      </c>
      <c r="F1434" s="3" t="s">
        <v>2502</v>
      </c>
      <c r="G1434" s="3"/>
      <c r="H1434" s="3" t="s">
        <v>0</v>
      </c>
      <c r="I1434" s="3"/>
      <c r="J1434" s="3"/>
      <c r="K1434" s="3" t="s">
        <v>129</v>
      </c>
      <c r="L1434" s="24" t="s">
        <v>57</v>
      </c>
      <c r="M1434" s="41" t="s">
        <v>117</v>
      </c>
      <c r="N1434" s="3" t="s">
        <v>295</v>
      </c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14" t="str">
        <f t="shared" ref="Z1434:Z1439" si="47">IF(LEFT(M1434,4)=LEFT(L1434,4),L1434,0)</f>
        <v>Myrmica</v>
      </c>
    </row>
    <row r="1435" spans="1:26" ht="15.75" customHeight="1" x14ac:dyDescent="0.2">
      <c r="A1435">
        <v>66</v>
      </c>
      <c r="B1435" s="4" t="s">
        <v>362</v>
      </c>
      <c r="C1435" s="3" t="s">
        <v>195</v>
      </c>
      <c r="D1435" s="3" t="s">
        <v>363</v>
      </c>
      <c r="E1435" s="3" t="s">
        <v>364</v>
      </c>
      <c r="F1435" s="3"/>
      <c r="G1435" s="3"/>
      <c r="H1435" s="3"/>
      <c r="I1435" s="3"/>
      <c r="J1435" s="3"/>
      <c r="K1435" s="3" t="s">
        <v>138</v>
      </c>
      <c r="L1435" s="43" t="s">
        <v>61</v>
      </c>
      <c r="M1435" s="25" t="s">
        <v>215</v>
      </c>
      <c r="N1435" s="3">
        <v>2019</v>
      </c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14" t="str">
        <f t="shared" si="47"/>
        <v>Formica</v>
      </c>
    </row>
    <row r="1436" spans="1:26" ht="15.75" customHeight="1" x14ac:dyDescent="0.2">
      <c r="A1436">
        <v>898</v>
      </c>
      <c r="B1436" s="3" t="s">
        <v>2956</v>
      </c>
      <c r="C1436" s="3" t="s">
        <v>2945</v>
      </c>
      <c r="D1436" s="3" t="s">
        <v>2954</v>
      </c>
      <c r="E1436" s="3" t="s">
        <v>2957</v>
      </c>
      <c r="F1436" s="3" t="s">
        <v>48</v>
      </c>
      <c r="G1436" s="3"/>
      <c r="H1436" s="3"/>
      <c r="I1436" s="3"/>
      <c r="J1436" s="3"/>
      <c r="K1436" s="3" t="s">
        <v>129</v>
      </c>
      <c r="L1436" s="3" t="s">
        <v>57</v>
      </c>
      <c r="M1436" s="41" t="s">
        <v>107</v>
      </c>
      <c r="N1436" s="3" t="s">
        <v>295</v>
      </c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14" t="str">
        <f t="shared" si="47"/>
        <v>Myrmica</v>
      </c>
    </row>
    <row r="1437" spans="1:26" ht="15.75" customHeight="1" x14ac:dyDescent="0.2">
      <c r="A1437">
        <v>1015</v>
      </c>
      <c r="B1437" s="24" t="s">
        <v>3249</v>
      </c>
      <c r="C1437" s="3" t="s">
        <v>3231</v>
      </c>
      <c r="D1437" s="3" t="s">
        <v>3250</v>
      </c>
      <c r="E1437" s="3" t="s">
        <v>3251</v>
      </c>
      <c r="F1437" s="3"/>
      <c r="G1437" s="3"/>
      <c r="H1437" s="3"/>
      <c r="I1437" s="3"/>
      <c r="J1437" s="3"/>
      <c r="K1437" s="3" t="s">
        <v>138</v>
      </c>
      <c r="L1437" s="3" t="s">
        <v>57</v>
      </c>
      <c r="M1437" s="24" t="s">
        <v>94</v>
      </c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14" t="str">
        <f t="shared" si="47"/>
        <v>Myrmica</v>
      </c>
    </row>
    <row r="1438" spans="1:26" ht="15.75" customHeight="1" x14ac:dyDescent="0.2">
      <c r="A1438">
        <v>49</v>
      </c>
      <c r="B1438" s="4" t="s">
        <v>284</v>
      </c>
      <c r="C1438" s="3" t="s">
        <v>195</v>
      </c>
      <c r="D1438" s="3" t="s">
        <v>196</v>
      </c>
      <c r="E1438" s="3" t="s">
        <v>286</v>
      </c>
      <c r="F1438" s="3"/>
      <c r="G1438" s="3"/>
      <c r="H1438" s="3"/>
      <c r="I1438" s="3"/>
      <c r="J1438" s="3"/>
      <c r="K1438" s="3"/>
      <c r="L1438" s="3" t="s">
        <v>60</v>
      </c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14">
        <f t="shared" si="47"/>
        <v>0</v>
      </c>
    </row>
    <row r="1439" spans="1:26" ht="15.75" customHeight="1" x14ac:dyDescent="0.2">
      <c r="A1439">
        <v>704</v>
      </c>
      <c r="B1439" s="3" t="s">
        <v>2286</v>
      </c>
      <c r="C1439" s="3" t="s">
        <v>2161</v>
      </c>
      <c r="D1439" s="3" t="s">
        <v>2162</v>
      </c>
      <c r="E1439" s="50" t="s">
        <v>2288</v>
      </c>
      <c r="F1439" s="3"/>
      <c r="G1439" s="3"/>
      <c r="H1439" s="3"/>
      <c r="I1439" s="3"/>
      <c r="J1439" s="3"/>
      <c r="K1439" s="3" t="s">
        <v>49</v>
      </c>
      <c r="L1439" s="3" t="s">
        <v>50</v>
      </c>
      <c r="M1439" s="3" t="s">
        <v>51</v>
      </c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14" t="str">
        <f t="shared" si="47"/>
        <v>Lasius</v>
      </c>
    </row>
    <row r="1440" spans="1:26" ht="15.75" customHeight="1" x14ac:dyDescent="0.2">
      <c r="A1440">
        <v>748</v>
      </c>
      <c r="B1440" s="3" t="s">
        <v>2593</v>
      </c>
      <c r="C1440" s="3" t="s">
        <v>2161</v>
      </c>
      <c r="D1440" s="3" t="s">
        <v>2539</v>
      </c>
      <c r="E1440" s="3" t="s">
        <v>2594</v>
      </c>
      <c r="F1440" s="3"/>
      <c r="G1440" s="3"/>
      <c r="H1440" s="3"/>
      <c r="I1440" s="3"/>
      <c r="J1440" s="3"/>
      <c r="K1440" s="3" t="s">
        <v>49</v>
      </c>
      <c r="L1440" s="3" t="s">
        <v>50</v>
      </c>
      <c r="M1440" s="3" t="s">
        <v>51</v>
      </c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24"/>
    </row>
    <row r="1441" spans="1:26" ht="15.75" customHeight="1" x14ac:dyDescent="0.2">
      <c r="A1441">
        <v>665</v>
      </c>
      <c r="B1441" s="3" t="s">
        <v>2034</v>
      </c>
      <c r="C1441" s="3" t="s">
        <v>2003</v>
      </c>
      <c r="D1441" s="3" t="s">
        <v>2004</v>
      </c>
      <c r="E1441" s="3" t="s">
        <v>2037</v>
      </c>
      <c r="F1441" s="3"/>
      <c r="G1441" s="3"/>
      <c r="H1441" s="3"/>
      <c r="I1441" s="3"/>
      <c r="J1441" s="3"/>
      <c r="K1441" s="3"/>
      <c r="L1441" s="3" t="s">
        <v>50</v>
      </c>
      <c r="M1441" s="24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14">
        <f t="shared" ref="Z1441:Z1457" si="48">IF(LEFT(M1441,4)=LEFT(L1441,4),L1441,0)</f>
        <v>0</v>
      </c>
    </row>
    <row r="1442" spans="1:26" ht="15.75" customHeight="1" x14ac:dyDescent="0.2">
      <c r="A1442">
        <v>1395</v>
      </c>
      <c r="B1442" s="4" t="s">
        <v>4116</v>
      </c>
      <c r="C1442" s="3" t="s">
        <v>4007</v>
      </c>
      <c r="D1442" s="3" t="s">
        <v>4117</v>
      </c>
      <c r="E1442" s="3" t="s">
        <v>4118</v>
      </c>
      <c r="F1442" s="24" t="s">
        <v>2502</v>
      </c>
      <c r="G1442" s="24"/>
      <c r="H1442" s="24"/>
      <c r="I1442" s="24"/>
      <c r="J1442" s="24"/>
      <c r="K1442" s="24" t="s">
        <v>129</v>
      </c>
      <c r="L1442" s="3" t="s">
        <v>57</v>
      </c>
      <c r="M1442" s="41" t="s">
        <v>130</v>
      </c>
      <c r="N1442" s="24" t="s">
        <v>295</v>
      </c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14" t="str">
        <f t="shared" si="48"/>
        <v>Myrmica</v>
      </c>
    </row>
    <row r="1443" spans="1:26" ht="15.75" customHeight="1" x14ac:dyDescent="0.2">
      <c r="A1443">
        <v>1443</v>
      </c>
      <c r="B1443" s="3" t="s">
        <v>4239</v>
      </c>
      <c r="C1443" s="3" t="s">
        <v>4222</v>
      </c>
      <c r="D1443" s="3" t="s">
        <v>4223</v>
      </c>
      <c r="E1443" s="3" t="s">
        <v>4240</v>
      </c>
      <c r="F1443" s="3"/>
      <c r="G1443" s="3"/>
      <c r="H1443" s="3"/>
      <c r="I1443" s="3"/>
      <c r="J1443" s="3"/>
      <c r="K1443" s="3" t="s">
        <v>49</v>
      </c>
      <c r="L1443" s="24" t="s">
        <v>50</v>
      </c>
      <c r="M1443" s="24" t="s">
        <v>51</v>
      </c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14" t="str">
        <f t="shared" si="48"/>
        <v>Lasius</v>
      </c>
    </row>
    <row r="1444" spans="1:26" ht="15.75" customHeight="1" x14ac:dyDescent="0.2">
      <c r="A1444">
        <v>1086</v>
      </c>
      <c r="B1444" s="3"/>
      <c r="C1444" s="3" t="s">
        <v>3418</v>
      </c>
      <c r="D1444" s="3" t="s">
        <v>3423</v>
      </c>
      <c r="E1444" s="3" t="s">
        <v>3425</v>
      </c>
      <c r="F1444" s="3"/>
      <c r="G1444" s="3"/>
      <c r="H1444" s="3"/>
      <c r="I1444" s="3"/>
      <c r="J1444" s="3"/>
      <c r="K1444" s="3"/>
      <c r="L1444" s="3" t="s">
        <v>50</v>
      </c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14">
        <f t="shared" si="48"/>
        <v>0</v>
      </c>
    </row>
    <row r="1445" spans="1:26" ht="15.75" customHeight="1" x14ac:dyDescent="0.2">
      <c r="A1445">
        <v>731</v>
      </c>
      <c r="B1445" s="24" t="s">
        <v>2508</v>
      </c>
      <c r="C1445" s="3" t="s">
        <v>2161</v>
      </c>
      <c r="D1445" s="3" t="s">
        <v>2468</v>
      </c>
      <c r="E1445" s="3" t="s">
        <v>2509</v>
      </c>
      <c r="F1445" s="23"/>
      <c r="G1445" s="24"/>
      <c r="H1445" s="24"/>
      <c r="I1445" s="24"/>
      <c r="J1445" s="24"/>
      <c r="K1445" s="23" t="s">
        <v>138</v>
      </c>
      <c r="L1445" s="3" t="s">
        <v>474</v>
      </c>
      <c r="M1445" s="24" t="s">
        <v>475</v>
      </c>
      <c r="N1445" s="23">
        <v>2019</v>
      </c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14" t="str">
        <f t="shared" si="48"/>
        <v>Manica</v>
      </c>
    </row>
    <row r="1446" spans="1:26" ht="15.75" customHeight="1" x14ac:dyDescent="0.2">
      <c r="A1446">
        <v>1259</v>
      </c>
      <c r="B1446" s="3" t="s">
        <v>3786</v>
      </c>
      <c r="C1446" s="3" t="s">
        <v>3747</v>
      </c>
      <c r="D1446" s="3" t="s">
        <v>3784</v>
      </c>
      <c r="E1446" s="3" t="s">
        <v>3787</v>
      </c>
      <c r="F1446" s="3"/>
      <c r="G1446" s="3"/>
      <c r="H1446" s="3"/>
      <c r="I1446" s="3"/>
      <c r="J1446" s="3"/>
      <c r="K1446" s="3" t="s">
        <v>138</v>
      </c>
      <c r="L1446" s="3" t="s">
        <v>116</v>
      </c>
      <c r="M1446" s="25" t="s">
        <v>1177</v>
      </c>
      <c r="N1446" s="3">
        <v>2019</v>
      </c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14" t="str">
        <f t="shared" si="48"/>
        <v>Formicoxenus</v>
      </c>
    </row>
    <row r="1447" spans="1:26" ht="15.75" customHeight="1" x14ac:dyDescent="0.2">
      <c r="A1447">
        <v>721</v>
      </c>
      <c r="B1447" s="24" t="s">
        <v>2429</v>
      </c>
      <c r="C1447" s="3" t="s">
        <v>2161</v>
      </c>
      <c r="D1447" s="3" t="s">
        <v>2330</v>
      </c>
      <c r="E1447" s="3" t="s">
        <v>2430</v>
      </c>
      <c r="F1447" s="41"/>
      <c r="G1447" s="41"/>
      <c r="H1447" s="41"/>
      <c r="I1447" s="41"/>
      <c r="J1447" s="41"/>
      <c r="K1447" s="41"/>
      <c r="L1447" s="3" t="s">
        <v>57</v>
      </c>
      <c r="M1447" s="41"/>
      <c r="N1447" s="41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14">
        <f t="shared" si="48"/>
        <v>0</v>
      </c>
    </row>
    <row r="1448" spans="1:26" ht="15.75" customHeight="1" x14ac:dyDescent="0.2">
      <c r="A1448">
        <v>1396</v>
      </c>
      <c r="B1448" s="3" t="s">
        <v>4119</v>
      </c>
      <c r="C1448" s="3" t="s">
        <v>4007</v>
      </c>
      <c r="D1448" s="3" t="s">
        <v>4117</v>
      </c>
      <c r="E1448" s="3" t="s">
        <v>4120</v>
      </c>
      <c r="F1448" s="23"/>
      <c r="G1448" s="24"/>
      <c r="H1448" s="24"/>
      <c r="I1448" s="24"/>
      <c r="J1448" s="24"/>
      <c r="K1448" s="23" t="s">
        <v>138</v>
      </c>
      <c r="L1448" s="43" t="s">
        <v>61</v>
      </c>
      <c r="M1448" s="25" t="s">
        <v>139</v>
      </c>
      <c r="N1448" s="23">
        <v>2019</v>
      </c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14" t="str">
        <f t="shared" si="48"/>
        <v>Formica</v>
      </c>
    </row>
    <row r="1449" spans="1:26" ht="15.75" customHeight="1" x14ac:dyDescent="0.2">
      <c r="A1449">
        <v>1456</v>
      </c>
      <c r="B1449" s="3" t="s">
        <v>4276</v>
      </c>
      <c r="C1449" s="3" t="s">
        <v>4222</v>
      </c>
      <c r="D1449" s="3" t="s">
        <v>4272</v>
      </c>
      <c r="E1449" s="3" t="s">
        <v>4277</v>
      </c>
      <c r="F1449" s="24"/>
      <c r="G1449" s="24"/>
      <c r="H1449" s="24"/>
      <c r="I1449" s="24"/>
      <c r="J1449" s="24"/>
      <c r="K1449" s="23"/>
      <c r="L1449" s="3" t="s">
        <v>73</v>
      </c>
      <c r="M1449" s="24"/>
      <c r="N1449" s="24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14">
        <f t="shared" si="48"/>
        <v>0</v>
      </c>
    </row>
    <row r="1450" spans="1:26" ht="15.75" customHeight="1" x14ac:dyDescent="0.2">
      <c r="A1450">
        <v>1414</v>
      </c>
      <c r="B1450" s="4" t="s">
        <v>4167</v>
      </c>
      <c r="C1450" s="3" t="s">
        <v>4159</v>
      </c>
      <c r="D1450" s="3" t="s">
        <v>4160</v>
      </c>
      <c r="E1450" s="3" t="s">
        <v>4168</v>
      </c>
      <c r="F1450" s="3"/>
      <c r="G1450" s="3"/>
      <c r="H1450" s="3"/>
      <c r="I1450" s="3"/>
      <c r="J1450" s="3"/>
      <c r="K1450" s="3"/>
      <c r="L1450" s="24" t="s">
        <v>60</v>
      </c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14">
        <f t="shared" si="48"/>
        <v>0</v>
      </c>
    </row>
    <row r="1451" spans="1:26" ht="15.75" customHeight="1" x14ac:dyDescent="0.2">
      <c r="A1451">
        <v>1044</v>
      </c>
      <c r="B1451" s="3" t="s">
        <v>3320</v>
      </c>
      <c r="C1451" s="3" t="s">
        <v>3253</v>
      </c>
      <c r="D1451" s="3" t="s">
        <v>3318</v>
      </c>
      <c r="E1451" s="3" t="s">
        <v>3321</v>
      </c>
      <c r="F1451" s="3" t="s">
        <v>2728</v>
      </c>
      <c r="G1451" s="3" t="s">
        <v>0</v>
      </c>
      <c r="H1451" s="3" t="s">
        <v>180</v>
      </c>
      <c r="I1451" s="3"/>
      <c r="J1451" s="3"/>
      <c r="K1451" s="3" t="s">
        <v>138</v>
      </c>
      <c r="L1451" s="24" t="s">
        <v>137</v>
      </c>
      <c r="M1451" s="3" t="s">
        <v>1479</v>
      </c>
      <c r="N1451" s="3">
        <v>2019</v>
      </c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14" t="str">
        <f t="shared" si="48"/>
        <v>Colobopsis</v>
      </c>
    </row>
    <row r="1452" spans="1:26" ht="15.75" customHeight="1" x14ac:dyDescent="0.2">
      <c r="A1452">
        <v>1049</v>
      </c>
      <c r="B1452" s="4" t="s">
        <v>3333</v>
      </c>
      <c r="C1452" s="3" t="s">
        <v>3253</v>
      </c>
      <c r="D1452" s="3" t="s">
        <v>3331</v>
      </c>
      <c r="E1452" s="3" t="s">
        <v>3334</v>
      </c>
      <c r="F1452" s="24"/>
      <c r="G1452" s="24"/>
      <c r="H1452" s="24"/>
      <c r="I1452" s="3"/>
      <c r="J1452" s="3"/>
      <c r="K1452" s="3"/>
      <c r="L1452" s="24" t="s">
        <v>50</v>
      </c>
      <c r="M1452" s="24"/>
      <c r="N1452" s="24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14">
        <f t="shared" si="48"/>
        <v>0</v>
      </c>
    </row>
    <row r="1453" spans="1:26" ht="15.75" customHeight="1" x14ac:dyDescent="0.2">
      <c r="A1453">
        <v>1100</v>
      </c>
      <c r="B1453" s="3"/>
      <c r="C1453" s="3" t="s">
        <v>3418</v>
      </c>
      <c r="D1453" s="3" t="s">
        <v>3442</v>
      </c>
      <c r="E1453" s="3" t="s">
        <v>3445</v>
      </c>
      <c r="F1453" s="3" t="s">
        <v>827</v>
      </c>
      <c r="G1453" s="3"/>
      <c r="H1453" s="3"/>
      <c r="I1453" s="3"/>
      <c r="J1453" s="3"/>
      <c r="K1453" s="3" t="s">
        <v>129</v>
      </c>
      <c r="L1453" s="3" t="s">
        <v>57</v>
      </c>
      <c r="M1453" s="41" t="s">
        <v>107</v>
      </c>
      <c r="N1453" s="3" t="s">
        <v>295</v>
      </c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14" t="str">
        <f t="shared" si="48"/>
        <v>Myrmica</v>
      </c>
    </row>
    <row r="1454" spans="1:26" ht="15.75" customHeight="1" x14ac:dyDescent="0.2">
      <c r="A1454">
        <v>1042</v>
      </c>
      <c r="B1454" s="3" t="s">
        <v>3315</v>
      </c>
      <c r="C1454" s="3" t="s">
        <v>3253</v>
      </c>
      <c r="D1454" s="3" t="s">
        <v>3309</v>
      </c>
      <c r="E1454" s="3" t="s">
        <v>3316</v>
      </c>
      <c r="F1454" s="25">
        <v>5</v>
      </c>
      <c r="G1454" s="25">
        <v>2</v>
      </c>
      <c r="H1454" s="25"/>
      <c r="I1454" s="3"/>
      <c r="J1454" s="3"/>
      <c r="K1454" s="3" t="s">
        <v>49</v>
      </c>
      <c r="L1454" s="3" t="s">
        <v>41</v>
      </c>
      <c r="M1454" s="48" t="s">
        <v>403</v>
      </c>
      <c r="N1454" s="25">
        <v>2019</v>
      </c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14" t="str">
        <f t="shared" si="48"/>
        <v>Temnothorax</v>
      </c>
    </row>
    <row r="1455" spans="1:26" ht="15.75" customHeight="1" x14ac:dyDescent="0.2">
      <c r="A1455">
        <v>1050</v>
      </c>
      <c r="B1455" s="3" t="s">
        <v>3335</v>
      </c>
      <c r="C1455" s="3" t="s">
        <v>3253</v>
      </c>
      <c r="D1455" s="3" t="s">
        <v>3331</v>
      </c>
      <c r="E1455" s="3" t="s">
        <v>3336</v>
      </c>
      <c r="F1455" s="3"/>
      <c r="G1455" s="3"/>
      <c r="H1455" s="3"/>
      <c r="I1455" s="3"/>
      <c r="J1455" s="3"/>
      <c r="K1455" s="3"/>
      <c r="L1455" s="3" t="s">
        <v>50</v>
      </c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14">
        <f t="shared" si="48"/>
        <v>0</v>
      </c>
    </row>
    <row r="1456" spans="1:26" ht="15.75" customHeight="1" x14ac:dyDescent="0.2">
      <c r="A1456">
        <v>95</v>
      </c>
      <c r="B1456" s="24" t="s">
        <v>456</v>
      </c>
      <c r="C1456" s="3" t="s">
        <v>195</v>
      </c>
      <c r="D1456" s="3" t="s">
        <v>373</v>
      </c>
      <c r="E1456" s="3" t="s">
        <v>457</v>
      </c>
      <c r="F1456" s="3"/>
      <c r="G1456" s="3"/>
      <c r="H1456" s="3"/>
      <c r="I1456" s="3"/>
      <c r="J1456" s="3"/>
      <c r="K1456" s="3"/>
      <c r="L1456" s="24" t="s">
        <v>60</v>
      </c>
      <c r="M1456" s="24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14">
        <f t="shared" si="48"/>
        <v>0</v>
      </c>
    </row>
    <row r="1457" spans="1:26" ht="15.75" customHeight="1" x14ac:dyDescent="0.2">
      <c r="A1457">
        <v>961</v>
      </c>
      <c r="B1457" s="4" t="s">
        <v>3113</v>
      </c>
      <c r="C1457" s="3" t="s">
        <v>3054</v>
      </c>
      <c r="D1457" s="3" t="s">
        <v>3111</v>
      </c>
      <c r="E1457" s="3" t="s">
        <v>3114</v>
      </c>
      <c r="F1457" s="25">
        <v>3</v>
      </c>
      <c r="G1457" s="25"/>
      <c r="H1457" s="25"/>
      <c r="I1457" s="3"/>
      <c r="J1457" s="3"/>
      <c r="K1457" s="3" t="s">
        <v>49</v>
      </c>
      <c r="L1457" s="3" t="s">
        <v>41</v>
      </c>
      <c r="M1457" s="25" t="s">
        <v>403</v>
      </c>
      <c r="N1457" s="25">
        <v>2019</v>
      </c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14" t="str">
        <f t="shared" si="48"/>
        <v>Temnothorax</v>
      </c>
    </row>
  </sheetData>
  <sortState ref="A2:Z1457">
    <sortCondition ref="E2:E1457"/>
    <sortCondition ref="D2:D1457"/>
  </sortState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A19" sqref="A19"/>
    </sheetView>
  </sheetViews>
  <sheetFormatPr baseColWidth="10" defaultColWidth="12.6640625" defaultRowHeight="15" customHeight="1" x14ac:dyDescent="0.15"/>
  <cols>
    <col min="1" max="26" width="7.6640625" customWidth="1"/>
  </cols>
  <sheetData>
    <row r="1" spans="1:4" x14ac:dyDescent="0.2">
      <c r="A1" s="2" t="s">
        <v>1</v>
      </c>
    </row>
    <row r="4" spans="1:4" x14ac:dyDescent="0.2">
      <c r="A4" s="3" t="s">
        <v>3</v>
      </c>
      <c r="B4" s="3" t="s">
        <v>5</v>
      </c>
      <c r="C4" s="3" t="s">
        <v>6</v>
      </c>
    </row>
    <row r="5" spans="1:4" x14ac:dyDescent="0.2">
      <c r="A5" s="3" t="s">
        <v>7</v>
      </c>
      <c r="B5" s="3" t="s">
        <v>8</v>
      </c>
      <c r="C5" s="3" t="s">
        <v>9</v>
      </c>
    </row>
    <row r="6" spans="1:4" x14ac:dyDescent="0.2">
      <c r="A6" s="3" t="s">
        <v>10</v>
      </c>
      <c r="B6" s="3" t="s">
        <v>11</v>
      </c>
      <c r="C6" s="3" t="s">
        <v>12</v>
      </c>
    </row>
    <row r="7" spans="1:4" x14ac:dyDescent="0.2">
      <c r="A7" s="3" t="s">
        <v>13</v>
      </c>
      <c r="B7" s="3" t="s">
        <v>13</v>
      </c>
      <c r="C7" s="3" t="s">
        <v>14</v>
      </c>
    </row>
    <row r="8" spans="1:4" x14ac:dyDescent="0.2">
      <c r="A8" s="3" t="s">
        <v>16</v>
      </c>
      <c r="B8" s="3" t="s">
        <v>16</v>
      </c>
      <c r="C8" s="3" t="s">
        <v>17</v>
      </c>
    </row>
    <row r="11" spans="1:4" x14ac:dyDescent="0.2">
      <c r="A11" s="3" t="s">
        <v>18</v>
      </c>
      <c r="C11" s="6" t="s">
        <v>20</v>
      </c>
      <c r="D11" s="60" t="s">
        <v>4301</v>
      </c>
    </row>
    <row r="12" spans="1:4" x14ac:dyDescent="0.2">
      <c r="C12" s="7" t="s">
        <v>21</v>
      </c>
      <c r="D12" t="s">
        <v>4297</v>
      </c>
    </row>
    <row r="19" spans="1:1" ht="15" customHeight="1" x14ac:dyDescent="0.15">
      <c r="A19" s="60" t="s">
        <v>4302</v>
      </c>
    </row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25.6640625" customWidth="1"/>
    <col min="2" max="2" width="5.1640625" customWidth="1"/>
    <col min="3" max="3" width="17.6640625" customWidth="1"/>
    <col min="4" max="4" width="8" customWidth="1"/>
    <col min="5" max="5" width="13.5" customWidth="1"/>
    <col min="6" max="6" width="25.6640625" customWidth="1"/>
    <col min="7" max="26" width="8" customWidth="1"/>
  </cols>
  <sheetData>
    <row r="1" spans="1:26" x14ac:dyDescent="0.2">
      <c r="A1" s="1"/>
      <c r="B1" s="1"/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 t="s">
        <v>4</v>
      </c>
      <c r="B2" s="1">
        <f>COUNTIF(Transfer!L:L, "Myrmica")</f>
        <v>309</v>
      </c>
      <c r="C2" s="1">
        <f>COUNTIF(Transfer!Z:Z, "Myrmica")</f>
        <v>290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9" t="s">
        <v>23</v>
      </c>
      <c r="B6" s="1">
        <f>COUNTIF(Transfer!L:L, "Lasius")</f>
        <v>423</v>
      </c>
      <c r="C6" s="1">
        <f>COUNTIF(Transfer!Z:Z, "Lasius")</f>
        <v>242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 t="s">
        <v>41</v>
      </c>
      <c r="B9" s="1">
        <f>COUNTIF(Transfer!L:L, "Temnothorax")</f>
        <v>78</v>
      </c>
      <c r="C9" s="1">
        <f>COUNTIF(Transfer!Z:Z, "Temnothorax")</f>
        <v>75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 t="s">
        <v>45</v>
      </c>
      <c r="B10" s="1">
        <f>COUNTIF(Transfer!L:L, "Leptothorax")</f>
        <v>3</v>
      </c>
      <c r="C10" s="1">
        <f>COUNTIF(Transfer!Z:Z, "Leptothorax")</f>
        <v>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 t="s">
        <v>52</v>
      </c>
      <c r="B12" s="1">
        <f>COUNTIF(Transfer!L:L, "Tapinoma")</f>
        <v>11</v>
      </c>
      <c r="C12" s="1">
        <f>COUNTIF(Transfer!Z:Z, "Tapinoma")</f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 t="s">
        <v>61</v>
      </c>
      <c r="B14" s="1">
        <f>COUNTIF(Transfer!L:L, "Formica")</f>
        <v>223</v>
      </c>
      <c r="C14" s="1">
        <f>COUNTIF(Transfer!Z:Z, "Formica")</f>
        <v>146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 t="s">
        <v>60</v>
      </c>
      <c r="B15" s="1">
        <f>COUNTIF(Transfer!L:L, "Coptoformica")</f>
        <v>140</v>
      </c>
      <c r="C15" s="1">
        <f>COUNTIF(Transfer!Z:Z, "Coptoformica")</f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 t="s">
        <v>73</v>
      </c>
      <c r="B16" s="1">
        <f>COUNTIF(Transfer!L:L, "Serviformica")</f>
        <v>76</v>
      </c>
      <c r="C16" s="1">
        <f>COUNTIF(Transfer!Z:Z, "Serviformica")</f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 t="s">
        <v>78</v>
      </c>
      <c r="B17" s="1">
        <f>COUNTIF(Transfer!L:L, "Formica SS")</f>
        <v>35</v>
      </c>
      <c r="C17" s="1">
        <f>COUNTIF(Transfer!Z:Z, "Formica SS")</f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 t="s">
        <v>88</v>
      </c>
      <c r="B19" s="1">
        <f>COUNTIF(Transfer!L:L, "Camponotus")</f>
        <v>8</v>
      </c>
      <c r="C19" s="1">
        <f>COUNTIF(Transfer!Z:Z, "Camponotus")</f>
        <v>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 t="s">
        <v>96</v>
      </c>
      <c r="B21" s="1">
        <f>COUNTIF(Transfer!L:L, "Tetramorium")</f>
        <v>69</v>
      </c>
      <c r="C21" s="1">
        <f>COUNTIF(Transfer!Z:Z, "Tetramorium")</f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 t="s">
        <v>105</v>
      </c>
      <c r="B23" s="1">
        <f>COUNTIF(Transfer!L:L, "Manica")</f>
        <v>18</v>
      </c>
      <c r="C23" s="1">
        <f>COUNTIF(Transfer!Z:Z, "Manica")</f>
        <v>17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 t="s">
        <v>111</v>
      </c>
      <c r="B24" s="1">
        <f>COUNTIF(Transfer!L:L, "Solenopsis")</f>
        <v>32</v>
      </c>
      <c r="C24" s="1">
        <f>COUNTIF(Transfer!Z:Z, "Solenopsis")</f>
        <v>32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 t="s">
        <v>116</v>
      </c>
      <c r="B25" s="1">
        <f>COUNTIF(Transfer!L:L, "Formicoxenus")</f>
        <v>3</v>
      </c>
      <c r="C25" s="1">
        <f>B25</f>
        <v>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 t="s">
        <v>122</v>
      </c>
      <c r="B26" s="1">
        <f>COUNTIF(Transfer!L:L, "Aphaenogaster")</f>
        <v>2</v>
      </c>
      <c r="C26" s="1">
        <f>COUNTIF(Transfer!Z:Z, "Aphaenogaster")</f>
        <v>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 t="s">
        <v>131</v>
      </c>
      <c r="B27" s="1">
        <f>COUNTIF(Transfer!L:L, "Myrmecina")</f>
        <v>2</v>
      </c>
      <c r="C27" s="1">
        <f>COUNTIF(Transfer!Z:Z, "Myrmecina")</f>
        <v>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 t="s">
        <v>137</v>
      </c>
      <c r="B28" s="1">
        <f>COUNTIF(Transfer!L:L, "Colobopsis")</f>
        <v>2</v>
      </c>
      <c r="C28" s="1">
        <f>COUNTIF(Transfer!Z:Z, "Colobopsis")</f>
        <v>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7"/>
      <c r="B29" s="17"/>
      <c r="C29" s="17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>
        <f>SUM(B2:B28)</f>
        <v>1434</v>
      </c>
      <c r="C30" s="1">
        <f>SUM(C2:C29)</f>
        <v>815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8">
        <f>C30/B30</f>
        <v>0.5683403068340307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7.33203125" customWidth="1"/>
    <col min="2" max="2" width="11.5" customWidth="1"/>
    <col min="3" max="3" width="17.6640625" customWidth="1"/>
    <col min="4" max="4" width="8" customWidth="1"/>
    <col min="5" max="5" width="13.5" customWidth="1"/>
    <col min="6" max="6" width="25.6640625" customWidth="1"/>
    <col min="7" max="7" width="10.6640625" customWidth="1"/>
    <col min="8" max="26" width="8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 t="s">
        <v>57</v>
      </c>
      <c r="B2" s="1" t="s">
        <v>58</v>
      </c>
      <c r="C2" s="1">
        <f>COUNTIF(Transfer!M:M, G2)</f>
        <v>0</v>
      </c>
      <c r="D2" s="1"/>
      <c r="E2" s="1"/>
      <c r="F2" s="1"/>
      <c r="G2" s="2" t="s">
        <v>62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 t="s">
        <v>57</v>
      </c>
      <c r="B3" s="1" t="s">
        <v>63</v>
      </c>
      <c r="C3" s="1">
        <f>COUNTIF(Transfer!M:M, G3)</f>
        <v>0</v>
      </c>
      <c r="D3" s="1"/>
      <c r="E3" s="1"/>
      <c r="F3" s="1"/>
      <c r="G3" s="2" t="s">
        <v>66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 t="s">
        <v>57</v>
      </c>
      <c r="B4" s="1" t="s">
        <v>67</v>
      </c>
      <c r="C4" s="1">
        <f>COUNTIF(Transfer!M:M, G4)</f>
        <v>0</v>
      </c>
      <c r="D4" s="1"/>
      <c r="E4" s="1"/>
      <c r="F4" s="1"/>
      <c r="G4" s="2" t="s">
        <v>68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 t="s">
        <v>57</v>
      </c>
      <c r="B5" s="1" t="s">
        <v>70</v>
      </c>
      <c r="C5" s="1">
        <f>COUNTIF(Transfer!M:M, G5)</f>
        <v>0</v>
      </c>
      <c r="D5" s="1"/>
      <c r="E5" s="1"/>
      <c r="F5" s="1"/>
      <c r="G5" s="2" t="s">
        <v>72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 t="s">
        <v>57</v>
      </c>
      <c r="B6" s="1" t="s">
        <v>74</v>
      </c>
      <c r="C6" s="1">
        <f>COUNTIF(Transfer!M:M, G6)</f>
        <v>6</v>
      </c>
      <c r="D6" s="1"/>
      <c r="E6" s="1"/>
      <c r="F6" s="1"/>
      <c r="G6" s="2" t="s">
        <v>77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 t="s">
        <v>57</v>
      </c>
      <c r="B7" s="1" t="s">
        <v>79</v>
      </c>
      <c r="C7" s="1">
        <f>COUNTIF(Transfer!M:M, G7)</f>
        <v>17</v>
      </c>
      <c r="D7" s="1"/>
      <c r="E7" s="1"/>
      <c r="F7" s="1"/>
      <c r="G7" s="2" t="s">
        <v>82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 t="s">
        <v>57</v>
      </c>
      <c r="B8" s="1" t="s">
        <v>83</v>
      </c>
      <c r="C8" s="1">
        <f>COUNTIF(Transfer!M:M, G8)</f>
        <v>3</v>
      </c>
      <c r="D8" s="1"/>
      <c r="E8" s="1"/>
      <c r="F8" s="1"/>
      <c r="G8" s="2" t="s">
        <v>86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 t="s">
        <v>57</v>
      </c>
      <c r="B9" s="1" t="s">
        <v>87</v>
      </c>
      <c r="C9" s="1">
        <f>COUNTIF(Transfer!M:M, G9)</f>
        <v>0</v>
      </c>
      <c r="D9" s="1"/>
      <c r="E9" s="1"/>
      <c r="F9" s="1"/>
      <c r="G9" s="2" t="s">
        <v>90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 t="s">
        <v>57</v>
      </c>
      <c r="B10" s="1" t="s">
        <v>92</v>
      </c>
      <c r="C10" s="1">
        <f>COUNTIF(Transfer!M:M, G10)</f>
        <v>25</v>
      </c>
      <c r="D10" s="1"/>
      <c r="E10" s="1"/>
      <c r="F10" s="1"/>
      <c r="G10" s="2" t="s">
        <v>94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 t="s">
        <v>57</v>
      </c>
      <c r="B11" s="1" t="s">
        <v>97</v>
      </c>
      <c r="C11" s="1">
        <f>COUNTIF(Transfer!M:M, G11)</f>
        <v>107</v>
      </c>
      <c r="D11" s="1"/>
      <c r="E11" s="1"/>
      <c r="F11" s="1"/>
      <c r="G11" s="2" t="s">
        <v>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 t="s">
        <v>57</v>
      </c>
      <c r="B12" s="1" t="s">
        <v>101</v>
      </c>
      <c r="C12" s="1">
        <f>COUNTIF(Transfer!M:M, G12)</f>
        <v>1</v>
      </c>
      <c r="D12" s="1"/>
      <c r="E12" s="1"/>
      <c r="F12" s="1"/>
      <c r="G12" s="2" t="s">
        <v>102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 t="s">
        <v>57</v>
      </c>
      <c r="B13" s="1" t="s">
        <v>106</v>
      </c>
      <c r="C13" s="1">
        <f>COUNTIF(Transfer!M:M, G13)</f>
        <v>40</v>
      </c>
      <c r="D13" s="1"/>
      <c r="E13" s="1"/>
      <c r="F13" s="1"/>
      <c r="G13" s="2" t="s">
        <v>107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 t="s">
        <v>57</v>
      </c>
      <c r="B14" s="1" t="s">
        <v>110</v>
      </c>
      <c r="C14" s="1">
        <f>COUNTIF(Transfer!M:M, G14)</f>
        <v>0</v>
      </c>
      <c r="D14" s="1"/>
      <c r="E14" s="1"/>
      <c r="F14" s="1"/>
      <c r="G14" s="2" t="s">
        <v>112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 t="s">
        <v>57</v>
      </c>
      <c r="B15" s="1" t="s">
        <v>115</v>
      </c>
      <c r="C15" s="1">
        <f>COUNTIF(Transfer!M:M, G15)</f>
        <v>78</v>
      </c>
      <c r="D15" s="1"/>
      <c r="E15" s="1"/>
      <c r="F15" s="1"/>
      <c r="G15" s="2" t="s">
        <v>117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 t="s">
        <v>57</v>
      </c>
      <c r="B16" s="1" t="s">
        <v>120</v>
      </c>
      <c r="C16" s="1">
        <f>COUNTIF(Transfer!M:M, G16)</f>
        <v>5</v>
      </c>
      <c r="D16" s="1"/>
      <c r="E16" s="1"/>
      <c r="F16" s="1"/>
      <c r="G16" s="2" t="s">
        <v>121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 t="s">
        <v>57</v>
      </c>
      <c r="B17" s="1" t="s">
        <v>123</v>
      </c>
      <c r="C17" s="1">
        <f>COUNTIF(Transfer!M:M, G17)</f>
        <v>7</v>
      </c>
      <c r="D17" s="1"/>
      <c r="E17" s="1"/>
      <c r="F17" s="1"/>
      <c r="G17" s="2" t="s">
        <v>127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 t="s">
        <v>57</v>
      </c>
      <c r="B18" s="1" t="s">
        <v>128</v>
      </c>
      <c r="C18" s="1">
        <f>COUNTIF(Transfer!M:M, G18)</f>
        <v>2</v>
      </c>
      <c r="D18" s="1"/>
      <c r="E18" s="1"/>
      <c r="F18" s="1"/>
      <c r="G18" s="2" t="s">
        <v>130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 t="s">
        <v>57</v>
      </c>
      <c r="B19" s="1" t="s">
        <v>132</v>
      </c>
      <c r="C19" s="1">
        <f>COUNTIF(Transfer!M:M, G19)</f>
        <v>3</v>
      </c>
      <c r="D19" s="1"/>
      <c r="E19" s="1"/>
      <c r="F19" s="1"/>
      <c r="G19" s="2" t="s">
        <v>133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 t="s">
        <v>61</v>
      </c>
      <c r="B22" s="1" t="s">
        <v>143</v>
      </c>
      <c r="C22" s="1">
        <f>COUNTIF(Transfer!M:M, G22)</f>
        <v>0</v>
      </c>
      <c r="D22" s="1"/>
      <c r="E22" s="1"/>
      <c r="F22" s="1"/>
      <c r="G22" s="2" t="s">
        <v>144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 t="s">
        <v>61</v>
      </c>
      <c r="B23" s="1" t="s">
        <v>146</v>
      </c>
      <c r="C23" s="1">
        <f>COUNTIF(Transfer!M:M, G23)</f>
        <v>0</v>
      </c>
      <c r="D23" s="1"/>
      <c r="E23" s="1"/>
      <c r="F23" s="1"/>
      <c r="G23" s="2" t="s">
        <v>148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 t="s">
        <v>61</v>
      </c>
      <c r="B24" s="1" t="s">
        <v>149</v>
      </c>
      <c r="C24" s="1">
        <f>COUNTIF(Transfer!M:M, G24)</f>
        <v>1</v>
      </c>
      <c r="D24" s="1"/>
      <c r="E24" s="1"/>
      <c r="F24" s="1"/>
      <c r="G24" s="2" t="s">
        <v>153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3" t="s">
        <v>61</v>
      </c>
      <c r="B25" s="13" t="s">
        <v>154</v>
      </c>
      <c r="C25" s="1">
        <f>COUNTIF(Transfer!M:M, G25)</f>
        <v>0</v>
      </c>
      <c r="D25" s="1"/>
      <c r="E25" s="1"/>
      <c r="F25" s="1"/>
      <c r="G25" s="2" t="s">
        <v>158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 t="s">
        <v>61</v>
      </c>
      <c r="B26" s="1" t="s">
        <v>159</v>
      </c>
      <c r="C26" s="1">
        <f>COUNTIF(Transfer!M:M, G26)</f>
        <v>7</v>
      </c>
      <c r="D26" s="1"/>
      <c r="E26" s="1"/>
      <c r="F26" s="1"/>
      <c r="G26" s="2" t="s">
        <v>162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 t="s">
        <v>61</v>
      </c>
      <c r="B27" s="1" t="s">
        <v>164</v>
      </c>
      <c r="C27" s="1">
        <f>COUNTIF(Transfer!M:M, G27)</f>
        <v>0</v>
      </c>
      <c r="D27" s="1"/>
      <c r="E27" s="1"/>
      <c r="F27" s="1"/>
      <c r="G27" s="2" t="s">
        <v>165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 t="s">
        <v>61</v>
      </c>
      <c r="B28" s="1" t="s">
        <v>169</v>
      </c>
      <c r="C28" s="1">
        <f>COUNTIF(Transfer!M:M, G28)</f>
        <v>0</v>
      </c>
      <c r="D28" s="1"/>
      <c r="E28" s="1"/>
      <c r="F28" s="1"/>
      <c r="G28" s="2" t="s">
        <v>170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 t="s">
        <v>61</v>
      </c>
      <c r="B29" s="1" t="s">
        <v>174</v>
      </c>
      <c r="C29" s="1">
        <f>COUNTIF(Transfer!M:M, G29)</f>
        <v>0</v>
      </c>
      <c r="D29" s="1"/>
      <c r="E29" s="1"/>
      <c r="F29" s="1"/>
      <c r="G29" s="2" t="s">
        <v>175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 t="s">
        <v>61</v>
      </c>
      <c r="B30" s="1" t="s">
        <v>177</v>
      </c>
      <c r="C30" s="1">
        <f>COUNTIF(Transfer!M:M, G30)</f>
        <v>3</v>
      </c>
      <c r="D30" s="1"/>
      <c r="E30" s="1"/>
      <c r="F30" s="1"/>
      <c r="G30" s="20" t="s">
        <v>182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 t="s">
        <v>61</v>
      </c>
      <c r="B31" s="1" t="s">
        <v>185</v>
      </c>
      <c r="C31" s="1">
        <f>COUNTIF(Transfer!M:M, G31)</f>
        <v>0</v>
      </c>
      <c r="D31" s="1"/>
      <c r="E31" s="1"/>
      <c r="F31" s="1"/>
      <c r="G31" s="20" t="s">
        <v>187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 t="s">
        <v>61</v>
      </c>
      <c r="B32" s="1" t="s">
        <v>189</v>
      </c>
      <c r="C32" s="1">
        <f>COUNTIF(Transfer!M:M, G32)</f>
        <v>0</v>
      </c>
      <c r="D32" s="1"/>
      <c r="E32" s="1"/>
      <c r="F32" s="1"/>
      <c r="G32" s="2" t="s">
        <v>192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 t="s">
        <v>61</v>
      </c>
      <c r="B33" s="1" t="s">
        <v>193</v>
      </c>
      <c r="C33" s="1">
        <f>COUNTIF(Transfer!M:M, G33)</f>
        <v>72</v>
      </c>
      <c r="D33" s="1"/>
      <c r="E33" s="1"/>
      <c r="F33" s="1"/>
      <c r="G33" s="2" t="s">
        <v>139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22" t="s">
        <v>61</v>
      </c>
      <c r="B34" s="22" t="s">
        <v>198</v>
      </c>
      <c r="C34" s="1">
        <f>COUNTIF(Transfer!M:M, "Form_lugubris/paralugubris")</f>
        <v>34</v>
      </c>
      <c r="D34" s="1"/>
      <c r="E34" s="1"/>
      <c r="F34" s="1"/>
      <c r="G34" s="2" t="s">
        <v>201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22" t="s">
        <v>61</v>
      </c>
      <c r="B35" s="22" t="s">
        <v>202</v>
      </c>
      <c r="C35" s="1">
        <f>COUNTIF(Transfer!M:M, G35)</f>
        <v>0</v>
      </c>
      <c r="D35" s="1"/>
      <c r="E35" s="1"/>
      <c r="F35" s="1"/>
      <c r="G35" s="2" t="s">
        <v>203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 t="s">
        <v>61</v>
      </c>
      <c r="B36" s="1" t="s">
        <v>206</v>
      </c>
      <c r="C36" s="1">
        <f>COUNTIF(Transfer!M:M, G36)</f>
        <v>0</v>
      </c>
      <c r="D36" s="1"/>
      <c r="E36" s="1"/>
      <c r="F36" s="1"/>
      <c r="G36" s="2" t="s">
        <v>207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 t="s">
        <v>61</v>
      </c>
      <c r="B37" s="1" t="s">
        <v>210</v>
      </c>
      <c r="C37" s="1">
        <f>COUNTIF(Transfer!M:M, G37)</f>
        <v>0</v>
      </c>
      <c r="D37" s="1"/>
      <c r="E37" s="1"/>
      <c r="F37" s="1"/>
      <c r="G37" s="2" t="s">
        <v>211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 t="s">
        <v>61</v>
      </c>
      <c r="B38" s="1" t="s">
        <v>212</v>
      </c>
      <c r="C38" s="1">
        <f>COUNTIF(Transfer!M:M, G38)</f>
        <v>8</v>
      </c>
      <c r="D38" s="1"/>
      <c r="E38" s="1"/>
      <c r="F38" s="1"/>
      <c r="G38" s="2" t="s">
        <v>215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 t="s">
        <v>61</v>
      </c>
      <c r="B39" s="1" t="s">
        <v>216</v>
      </c>
      <c r="C39" s="1">
        <f>COUNTIF(Transfer!M:M, G39)</f>
        <v>0</v>
      </c>
      <c r="D39" s="1"/>
      <c r="E39" s="1"/>
      <c r="F39" s="1"/>
      <c r="G39" s="2" t="s">
        <v>219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 t="s">
        <v>61</v>
      </c>
      <c r="B40" s="1" t="s">
        <v>220</v>
      </c>
      <c r="C40" s="1">
        <f>COUNTIF(Transfer!M:M, G40)</f>
        <v>7</v>
      </c>
      <c r="D40" s="1"/>
      <c r="E40" s="1"/>
      <c r="F40" s="1"/>
      <c r="G40" s="2" t="s">
        <v>221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 t="s">
        <v>61</v>
      </c>
      <c r="B41" s="1" t="s">
        <v>223</v>
      </c>
      <c r="C41" s="1">
        <f>COUNTIF(Transfer!M:M, G41)</f>
        <v>7</v>
      </c>
      <c r="D41" s="1"/>
      <c r="E41" s="1"/>
      <c r="F41" s="1"/>
      <c r="G41" s="2" t="s">
        <v>225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 t="s">
        <v>61</v>
      </c>
      <c r="B42" s="1" t="s">
        <v>226</v>
      </c>
      <c r="C42" s="1">
        <f>COUNTIF(Transfer!M:M, G42)</f>
        <v>1</v>
      </c>
      <c r="D42" s="1"/>
      <c r="E42" s="1"/>
      <c r="F42" s="1"/>
      <c r="G42" s="2" t="s">
        <v>227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 t="s">
        <v>61</v>
      </c>
      <c r="B43" s="1" t="s">
        <v>230</v>
      </c>
      <c r="C43" s="1">
        <f>COUNTIF(Transfer!M:M, G43)</f>
        <v>0</v>
      </c>
      <c r="D43" s="1"/>
      <c r="E43" s="1"/>
      <c r="F43" s="1"/>
      <c r="G43" s="2" t="s">
        <v>231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 t="s">
        <v>61</v>
      </c>
      <c r="B44" s="1" t="s">
        <v>232</v>
      </c>
      <c r="C44" s="1">
        <f>COUNTIF(Transfer!M:M, G44)</f>
        <v>0</v>
      </c>
      <c r="D44" s="1"/>
      <c r="E44" s="1"/>
      <c r="F44" s="1"/>
      <c r="G44" s="2" t="s">
        <v>235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 t="s">
        <v>61</v>
      </c>
      <c r="B45" s="1" t="s">
        <v>237</v>
      </c>
      <c r="C45" s="1">
        <f>COUNTIF(Transfer!M:M, G45)</f>
        <v>0</v>
      </c>
      <c r="D45" s="1"/>
      <c r="E45" s="1"/>
      <c r="F45" s="1"/>
      <c r="G45" s="2" t="s">
        <v>239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 t="s">
        <v>50</v>
      </c>
      <c r="B49" s="1" t="s">
        <v>244</v>
      </c>
      <c r="C49" s="1">
        <f>COUNTIF(Transfer!M:M, G49)</f>
        <v>9</v>
      </c>
      <c r="D49" s="1"/>
      <c r="E49" s="1"/>
      <c r="F49" s="1"/>
      <c r="G49" s="2" t="s">
        <v>245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 t="s">
        <v>50</v>
      </c>
      <c r="B50" s="1" t="s">
        <v>248</v>
      </c>
      <c r="C50" s="1">
        <f>COUNTIF(Transfer!M:M, G50)</f>
        <v>0</v>
      </c>
      <c r="D50" s="1"/>
      <c r="E50" s="1"/>
      <c r="F50" s="1"/>
      <c r="G50" s="2" t="s">
        <v>249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 t="s">
        <v>50</v>
      </c>
      <c r="B51" s="1" t="s">
        <v>251</v>
      </c>
      <c r="C51" s="1">
        <f>COUNTIF(Transfer!M:M, G51)</f>
        <v>5</v>
      </c>
      <c r="D51" s="1"/>
      <c r="E51" s="1"/>
      <c r="F51" s="1"/>
      <c r="G51" s="2" t="s">
        <v>253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 t="s">
        <v>50</v>
      </c>
      <c r="B52" s="1" t="s">
        <v>254</v>
      </c>
      <c r="C52" s="1">
        <f>COUNTIF(Transfer!M:M, G52)</f>
        <v>0</v>
      </c>
      <c r="D52" s="1"/>
      <c r="E52" s="1"/>
      <c r="F52" s="1"/>
      <c r="G52" s="2" t="s">
        <v>257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 t="s">
        <v>50</v>
      </c>
      <c r="B53" s="1" t="s">
        <v>258</v>
      </c>
      <c r="C53" s="1">
        <f>COUNTIF(Transfer!M:M, G53)</f>
        <v>0</v>
      </c>
      <c r="D53" s="1"/>
      <c r="E53" s="1"/>
      <c r="F53" s="1"/>
      <c r="G53" s="2" t="s">
        <v>260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 t="s">
        <v>50</v>
      </c>
      <c r="B54" s="1" t="s">
        <v>262</v>
      </c>
      <c r="C54" s="1">
        <f>COUNTIF(Transfer!M:M, G54)</f>
        <v>0</v>
      </c>
      <c r="D54" s="1"/>
      <c r="E54" s="1"/>
      <c r="F54" s="1"/>
      <c r="G54" s="2" t="s">
        <v>264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 t="s">
        <v>50</v>
      </c>
      <c r="B55" s="1" t="s">
        <v>266</v>
      </c>
      <c r="C55" s="1">
        <f>COUNTIF(Transfer!M:M, G55)</f>
        <v>0</v>
      </c>
      <c r="D55" s="1"/>
      <c r="E55" s="1"/>
      <c r="F55" s="1"/>
      <c r="G55" s="2" t="s">
        <v>267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 t="s">
        <v>50</v>
      </c>
      <c r="B56" s="1" t="s">
        <v>270</v>
      </c>
      <c r="C56" s="1">
        <f>COUNTIF(Transfer!M:M, G56)</f>
        <v>179</v>
      </c>
      <c r="D56" s="1"/>
      <c r="E56" s="1"/>
      <c r="F56" s="1"/>
      <c r="G56" s="2" t="s">
        <v>51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 t="s">
        <v>50</v>
      </c>
      <c r="B57" s="1" t="s">
        <v>271</v>
      </c>
      <c r="C57" s="1">
        <f>COUNTIF(Transfer!M:M, G57)</f>
        <v>10</v>
      </c>
      <c r="D57" s="1"/>
      <c r="E57" s="1"/>
      <c r="F57" s="1"/>
      <c r="G57" s="2" t="s">
        <v>274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 t="s">
        <v>50</v>
      </c>
      <c r="B58" s="1" t="s">
        <v>275</v>
      </c>
      <c r="C58" s="1">
        <f>COUNTIF(Transfer!M:M, G58)</f>
        <v>0</v>
      </c>
      <c r="D58" s="1"/>
      <c r="E58" s="1"/>
      <c r="F58" s="1"/>
      <c r="G58" s="2" t="s">
        <v>278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 t="s">
        <v>50</v>
      </c>
      <c r="B59" s="1" t="s">
        <v>279</v>
      </c>
      <c r="C59" s="1">
        <f>COUNTIF(Transfer!M:M, G59)</f>
        <v>0</v>
      </c>
      <c r="D59" s="1"/>
      <c r="E59" s="1"/>
      <c r="F59" s="1"/>
      <c r="G59" s="2" t="s">
        <v>281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 t="s">
        <v>50</v>
      </c>
      <c r="B60" s="1" t="s">
        <v>283</v>
      </c>
      <c r="C60" s="1">
        <f>COUNTIF(Transfer!M:M, G60)</f>
        <v>1</v>
      </c>
      <c r="D60" s="1"/>
      <c r="E60" s="1"/>
      <c r="F60" s="1"/>
      <c r="G60" s="2" t="s">
        <v>285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 t="s">
        <v>50</v>
      </c>
      <c r="B61" s="1" t="s">
        <v>287</v>
      </c>
      <c r="C61" s="1">
        <f>COUNTIF(Transfer!M:M, G61)</f>
        <v>0</v>
      </c>
      <c r="D61" s="1"/>
      <c r="E61" s="1"/>
      <c r="F61" s="1"/>
      <c r="G61" s="2" t="s">
        <v>288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 t="s">
        <v>50</v>
      </c>
      <c r="B62" s="1" t="s">
        <v>292</v>
      </c>
      <c r="C62" s="1">
        <f>COUNTIF(Transfer!M:M, G62)</f>
        <v>0</v>
      </c>
      <c r="D62" s="1"/>
      <c r="E62" s="1"/>
      <c r="F62" s="1"/>
      <c r="G62" s="2" t="s">
        <v>293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 t="s">
        <v>50</v>
      </c>
      <c r="B63" s="1" t="s">
        <v>294</v>
      </c>
      <c r="C63" s="1">
        <f>COUNTIF(Transfer!M:M, G63)</f>
        <v>36</v>
      </c>
      <c r="D63" s="1"/>
      <c r="E63" s="1"/>
      <c r="F63" s="1"/>
      <c r="G63" s="2" t="s">
        <v>296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 t="s">
        <v>50</v>
      </c>
      <c r="B64" s="1" t="s">
        <v>300</v>
      </c>
      <c r="C64" s="1">
        <f>COUNTIF(Transfer!M:M, G64)</f>
        <v>0</v>
      </c>
      <c r="D64" s="1"/>
      <c r="E64" s="1"/>
      <c r="F64" s="1"/>
      <c r="G64" s="2" t="s">
        <v>302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 t="s">
        <v>50</v>
      </c>
      <c r="B65" s="1" t="s">
        <v>304</v>
      </c>
      <c r="C65" s="1">
        <f>COUNTIF(Transfer!M:M, G65)</f>
        <v>5</v>
      </c>
      <c r="D65" s="1"/>
      <c r="E65" s="1"/>
      <c r="F65" s="1"/>
      <c r="G65" s="2" t="s">
        <v>307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 t="s">
        <v>50</v>
      </c>
      <c r="B66" s="1" t="s">
        <v>310</v>
      </c>
      <c r="C66" s="1">
        <f>COUNTIF(Transfer!M:M, G66)</f>
        <v>0</v>
      </c>
      <c r="D66" s="1"/>
      <c r="E66" s="1"/>
      <c r="F66" s="1"/>
      <c r="G66" s="2" t="s">
        <v>312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 t="s">
        <v>50</v>
      </c>
      <c r="B67" s="1" t="s">
        <v>314</v>
      </c>
      <c r="C67" s="1">
        <f>COUNTIF(Transfer!M:M, G67)</f>
        <v>0</v>
      </c>
      <c r="D67" s="1"/>
      <c r="E67" s="1"/>
      <c r="F67" s="1"/>
      <c r="G67" s="2" t="s">
        <v>316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 t="s">
        <v>50</v>
      </c>
      <c r="B68" s="1" t="s">
        <v>318</v>
      </c>
      <c r="C68" s="1">
        <f>COUNTIF(Transfer!M:M, G68)</f>
        <v>0</v>
      </c>
      <c r="D68" s="1"/>
      <c r="E68" s="1"/>
      <c r="F68" s="1"/>
      <c r="G68" s="2" t="s">
        <v>320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 t="s">
        <v>50</v>
      </c>
      <c r="B69" s="1" t="s">
        <v>321</v>
      </c>
      <c r="C69" s="1">
        <f>COUNTIF(Transfer!M:M, G69)</f>
        <v>0</v>
      </c>
      <c r="D69" s="1"/>
      <c r="E69" s="1"/>
      <c r="F69" s="1"/>
      <c r="G69" s="2" t="s">
        <v>324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 t="s">
        <v>45</v>
      </c>
      <c r="B72" s="1" t="s">
        <v>331</v>
      </c>
      <c r="C72" s="1">
        <f>COUNTIF(Transfer!M:M, G72)</f>
        <v>4</v>
      </c>
      <c r="D72" s="1"/>
      <c r="E72" s="1"/>
      <c r="F72" s="1"/>
      <c r="G72" s="2" t="s">
        <v>186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 t="s">
        <v>45</v>
      </c>
      <c r="B73" s="1" t="s">
        <v>333</v>
      </c>
      <c r="C73" s="1">
        <f>COUNTIF(Transfer!M:M, G73)</f>
        <v>0</v>
      </c>
      <c r="D73" s="1"/>
      <c r="E73" s="1"/>
      <c r="F73" s="1"/>
      <c r="G73" s="2" t="s">
        <v>336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 t="s">
        <v>45</v>
      </c>
      <c r="B74" s="1" t="s">
        <v>338</v>
      </c>
      <c r="C74" s="1">
        <f>COUNTIF(Transfer!M:M, G74)</f>
        <v>0</v>
      </c>
      <c r="D74" s="1"/>
      <c r="E74" s="1"/>
      <c r="F74" s="1"/>
      <c r="G74" s="2" t="s">
        <v>341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 t="s">
        <v>45</v>
      </c>
      <c r="B75" s="1" t="s">
        <v>344</v>
      </c>
      <c r="C75" s="1">
        <f>COUNTIF(Transfer!M:M, G75)</f>
        <v>0</v>
      </c>
      <c r="D75" s="1"/>
      <c r="E75" s="1"/>
      <c r="F75" s="1"/>
      <c r="G75" s="2" t="s">
        <v>346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 t="s">
        <v>45</v>
      </c>
      <c r="B76" s="1" t="s">
        <v>347</v>
      </c>
      <c r="C76" s="1">
        <f>COUNTIF(Transfer!M:M, G76)</f>
        <v>0</v>
      </c>
      <c r="D76" s="1"/>
      <c r="E76" s="1"/>
      <c r="F76" s="1"/>
      <c r="G76" s="2" t="s">
        <v>350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 t="s">
        <v>45</v>
      </c>
      <c r="B77" s="1" t="s">
        <v>351</v>
      </c>
      <c r="C77" s="1">
        <f>COUNTIF(Transfer!M:M, G77)</f>
        <v>0</v>
      </c>
      <c r="D77" s="1"/>
      <c r="E77" s="1"/>
      <c r="F77" s="1"/>
      <c r="G77" s="2" t="s">
        <v>354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 t="s">
        <v>41</v>
      </c>
      <c r="B81" s="1" t="s">
        <v>360</v>
      </c>
      <c r="C81" s="1">
        <f>COUNTIF(Transfer!M:M, G81)</f>
        <v>1</v>
      </c>
      <c r="D81" s="1"/>
      <c r="E81" s="1"/>
      <c r="F81" s="1"/>
      <c r="G81" s="2" t="s">
        <v>361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 t="s">
        <v>41</v>
      </c>
      <c r="B82" s="1" t="s">
        <v>365</v>
      </c>
      <c r="C82" s="1">
        <f>COUNTIF(Transfer!M:M, G82)</f>
        <v>0</v>
      </c>
      <c r="D82" s="1"/>
      <c r="E82" s="1"/>
      <c r="F82" s="1"/>
      <c r="G82" s="2" t="s">
        <v>366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 t="s">
        <v>41</v>
      </c>
      <c r="B83" s="1" t="s">
        <v>370</v>
      </c>
      <c r="C83" s="1">
        <f>COUNTIF(Transfer!M:M, G83)</f>
        <v>0</v>
      </c>
      <c r="D83" s="1"/>
      <c r="E83" s="1"/>
      <c r="F83" s="1"/>
      <c r="G83" s="2" t="s">
        <v>371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 t="s">
        <v>41</v>
      </c>
      <c r="B84" s="1" t="s">
        <v>375</v>
      </c>
      <c r="C84" s="1">
        <f>COUNTIF(Transfer!M:M, G84)</f>
        <v>0</v>
      </c>
      <c r="D84" s="1"/>
      <c r="E84" s="1"/>
      <c r="F84" s="1"/>
      <c r="G84" s="2" t="s">
        <v>376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 t="s">
        <v>41</v>
      </c>
      <c r="B85" s="1" t="s">
        <v>379</v>
      </c>
      <c r="C85" s="1">
        <f>COUNTIF(Transfer!M:M, G85)</f>
        <v>0</v>
      </c>
      <c r="D85" s="1"/>
      <c r="E85" s="1"/>
      <c r="F85" s="1"/>
      <c r="G85" s="2" t="s">
        <v>380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 t="s">
        <v>41</v>
      </c>
      <c r="B86" s="1" t="s">
        <v>382</v>
      </c>
      <c r="C86" s="1">
        <f>COUNTIF(Transfer!M:M, G86)</f>
        <v>0</v>
      </c>
      <c r="D86" s="1"/>
      <c r="E86" s="1"/>
      <c r="F86" s="1"/>
      <c r="G86" s="2" t="s">
        <v>384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 t="s">
        <v>41</v>
      </c>
      <c r="B87" s="1" t="s">
        <v>385</v>
      </c>
      <c r="C87" s="1">
        <f>COUNTIF(Transfer!M:M, G87)</f>
        <v>0</v>
      </c>
      <c r="D87" s="1"/>
      <c r="E87" s="1"/>
      <c r="F87" s="1"/>
      <c r="G87" s="2" t="s">
        <v>388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3" t="s">
        <v>41</v>
      </c>
      <c r="B88" s="13" t="s">
        <v>389</v>
      </c>
      <c r="C88" s="1">
        <f>COUNTIF(Transfer!M:M, G88)</f>
        <v>0</v>
      </c>
      <c r="D88" s="1"/>
      <c r="E88" s="1"/>
      <c r="F88" s="1"/>
      <c r="G88" s="2" t="s">
        <v>392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 t="s">
        <v>41</v>
      </c>
      <c r="B89" s="1" t="s">
        <v>393</v>
      </c>
      <c r="C89" s="1">
        <f>COUNTIF(Transfer!M:M, G89)</f>
        <v>0</v>
      </c>
      <c r="D89" s="1"/>
      <c r="E89" s="1"/>
      <c r="F89" s="1"/>
      <c r="G89" s="2" t="s">
        <v>395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 t="s">
        <v>41</v>
      </c>
      <c r="B90" s="1" t="s">
        <v>397</v>
      </c>
      <c r="C90" s="1">
        <f>COUNTIF(Transfer!M:M, G90)</f>
        <v>2</v>
      </c>
      <c r="D90" s="1"/>
      <c r="E90" s="1"/>
      <c r="F90" s="1"/>
      <c r="G90" s="2" t="s">
        <v>400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 t="s">
        <v>41</v>
      </c>
      <c r="B91" s="1" t="s">
        <v>401</v>
      </c>
      <c r="C91" s="1">
        <f>COUNTIF(Transfer!M:M, G91)</f>
        <v>69</v>
      </c>
      <c r="D91" s="1"/>
      <c r="E91" s="1"/>
      <c r="F91" s="1"/>
      <c r="G91" s="2" t="s">
        <v>403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 t="s">
        <v>41</v>
      </c>
      <c r="B92" s="1" t="s">
        <v>405</v>
      </c>
      <c r="C92" s="1">
        <f>COUNTIF(Transfer!M:M, G92)</f>
        <v>2</v>
      </c>
      <c r="D92" s="1"/>
      <c r="E92" s="1"/>
      <c r="F92" s="1"/>
      <c r="G92" s="2" t="s">
        <v>407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 t="s">
        <v>41</v>
      </c>
      <c r="B93" s="1" t="s">
        <v>409</v>
      </c>
      <c r="C93" s="1">
        <f>COUNTIF(Transfer!M:M, G93)</f>
        <v>0</v>
      </c>
      <c r="D93" s="1"/>
      <c r="E93" s="1"/>
      <c r="F93" s="1"/>
      <c r="G93" s="2" t="s">
        <v>410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 t="s">
        <v>41</v>
      </c>
      <c r="B94" s="1" t="s">
        <v>413</v>
      </c>
      <c r="C94" s="1">
        <f>COUNTIF(Transfer!M:M, G94)</f>
        <v>2</v>
      </c>
      <c r="D94" s="1"/>
      <c r="E94" s="1"/>
      <c r="F94" s="1"/>
      <c r="G94" s="2" t="s">
        <v>414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 t="s">
        <v>41</v>
      </c>
      <c r="B95" s="1" t="s">
        <v>417</v>
      </c>
      <c r="C95" s="1">
        <f>COUNTIF(Transfer!M:M, G95)</f>
        <v>1</v>
      </c>
      <c r="D95" s="1"/>
      <c r="E95" s="1"/>
      <c r="F95" s="1"/>
      <c r="G95" s="2" t="s">
        <v>418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3" t="s">
        <v>421</v>
      </c>
      <c r="B96" s="13" t="s">
        <v>422</v>
      </c>
      <c r="C96" s="1">
        <f>COUNTIF(Transfer!M:M, G96)</f>
        <v>0</v>
      </c>
      <c r="D96" s="1"/>
      <c r="E96" s="1"/>
      <c r="F96" s="1"/>
      <c r="G96" s="2" t="s">
        <v>423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3" t="s">
        <v>421</v>
      </c>
      <c r="B97" s="13" t="s">
        <v>426</v>
      </c>
      <c r="C97" s="1">
        <f>COUNTIF(Transfer!M:M, G97)</f>
        <v>0</v>
      </c>
      <c r="D97" s="1"/>
      <c r="E97" s="1"/>
      <c r="F97" s="1"/>
      <c r="G97" s="2" t="s">
        <v>427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10" customWidth="1"/>
    <col min="2" max="2" width="8.83203125" customWidth="1"/>
    <col min="3" max="3" width="12.6640625" customWidth="1"/>
    <col min="4" max="4" width="13.5" customWidth="1"/>
    <col min="5" max="5" width="13.1640625" customWidth="1"/>
    <col min="6" max="7" width="30" customWidth="1"/>
    <col min="8" max="9" width="61.1640625" customWidth="1"/>
    <col min="10" max="26" width="8" customWidth="1"/>
  </cols>
  <sheetData>
    <row r="1" spans="1:26" x14ac:dyDescent="0.15">
      <c r="A1" s="31" t="s">
        <v>1749</v>
      </c>
      <c r="B1" s="31" t="s">
        <v>1753</v>
      </c>
      <c r="C1" s="31" t="s">
        <v>1754</v>
      </c>
      <c r="D1" s="31" t="s">
        <v>1755</v>
      </c>
      <c r="E1" s="31" t="s">
        <v>1756</v>
      </c>
      <c r="F1" s="31" t="s">
        <v>1757</v>
      </c>
      <c r="G1" s="31" t="s">
        <v>1758</v>
      </c>
      <c r="H1" s="31" t="s">
        <v>1759</v>
      </c>
      <c r="I1" s="31" t="s">
        <v>1760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">
      <c r="A2" s="2" t="s">
        <v>1762</v>
      </c>
      <c r="B2" s="32" t="s">
        <v>1764</v>
      </c>
      <c r="C2" s="32" t="s">
        <v>1766</v>
      </c>
      <c r="D2" s="1" t="s">
        <v>122</v>
      </c>
      <c r="E2" s="1" t="s">
        <v>1767</v>
      </c>
      <c r="F2" s="1" t="s">
        <v>1768</v>
      </c>
      <c r="G2" s="1" t="str">
        <f t="shared" ref="G2:G140" si="0">D2&amp;" "&amp;E2</f>
        <v>Aphaenogaster gibbosa</v>
      </c>
      <c r="H2" s="2" t="s">
        <v>1770</v>
      </c>
      <c r="I2" s="2" t="s">
        <v>1771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">
      <c r="A3" s="2" t="s">
        <v>1775</v>
      </c>
      <c r="B3" s="32" t="s">
        <v>1764</v>
      </c>
      <c r="C3" s="32" t="s">
        <v>1766</v>
      </c>
      <c r="D3" s="1" t="s">
        <v>122</v>
      </c>
      <c r="E3" s="1" t="s">
        <v>1776</v>
      </c>
      <c r="F3" s="1" t="s">
        <v>1777</v>
      </c>
      <c r="G3" s="1" t="str">
        <f t="shared" si="0"/>
        <v>Aphaenogaster italica</v>
      </c>
      <c r="H3" s="2" t="s">
        <v>1778</v>
      </c>
      <c r="I3" s="2" t="s">
        <v>1779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2">
      <c r="A4" s="2" t="s">
        <v>1782</v>
      </c>
      <c r="B4" s="32" t="s">
        <v>1764</v>
      </c>
      <c r="C4" s="32" t="s">
        <v>1766</v>
      </c>
      <c r="D4" s="1" t="s">
        <v>122</v>
      </c>
      <c r="E4" s="1" t="s">
        <v>1783</v>
      </c>
      <c r="F4" s="1" t="s">
        <v>1768</v>
      </c>
      <c r="G4" s="1" t="str">
        <f t="shared" si="0"/>
        <v>Aphaenogaster subterranea</v>
      </c>
      <c r="H4" s="2" t="s">
        <v>1785</v>
      </c>
      <c r="I4" s="2" t="s">
        <v>1786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2">
      <c r="A5" s="2" t="s">
        <v>1788</v>
      </c>
      <c r="B5" s="32" t="s">
        <v>1764</v>
      </c>
      <c r="C5" s="32" t="s">
        <v>1790</v>
      </c>
      <c r="D5" s="13" t="s">
        <v>1792</v>
      </c>
      <c r="E5" s="13" t="s">
        <v>1794</v>
      </c>
      <c r="F5" s="13" t="s">
        <v>1795</v>
      </c>
      <c r="G5" s="1" t="str">
        <f t="shared" si="0"/>
        <v>Bothriomyrmex corsicus</v>
      </c>
      <c r="H5" s="2" t="s">
        <v>1797</v>
      </c>
      <c r="I5" s="2" t="s">
        <v>1798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">
      <c r="A6" s="2" t="s">
        <v>1799</v>
      </c>
      <c r="B6" s="32" t="s">
        <v>1764</v>
      </c>
      <c r="C6" s="32" t="s">
        <v>1800</v>
      </c>
      <c r="D6" s="1" t="s">
        <v>88</v>
      </c>
      <c r="E6" s="1" t="s">
        <v>1802</v>
      </c>
      <c r="F6" s="1" t="s">
        <v>1768</v>
      </c>
      <c r="G6" s="1" t="str">
        <f t="shared" si="0"/>
        <v>Camponotus aethiops</v>
      </c>
      <c r="H6" s="2" t="s">
        <v>1804</v>
      </c>
      <c r="I6" s="2" t="s">
        <v>1805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">
      <c r="A7" s="2" t="s">
        <v>1807</v>
      </c>
      <c r="B7" s="32" t="s">
        <v>1764</v>
      </c>
      <c r="C7" s="32" t="s">
        <v>1800</v>
      </c>
      <c r="D7" s="1" t="s">
        <v>88</v>
      </c>
      <c r="E7" s="1" t="s">
        <v>1808</v>
      </c>
      <c r="F7" s="1" t="s">
        <v>1809</v>
      </c>
      <c r="G7" s="1" t="str">
        <f t="shared" si="0"/>
        <v>Camponotus dalmaticus</v>
      </c>
      <c r="H7" s="2" t="s">
        <v>1810</v>
      </c>
      <c r="I7" s="2" t="s">
        <v>1811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">
      <c r="A8" s="2" t="s">
        <v>1817</v>
      </c>
      <c r="B8" s="32" t="s">
        <v>1764</v>
      </c>
      <c r="C8" s="32" t="s">
        <v>1800</v>
      </c>
      <c r="D8" s="1" t="s">
        <v>88</v>
      </c>
      <c r="E8" s="1" t="s">
        <v>1818</v>
      </c>
      <c r="F8" s="1" t="s">
        <v>1819</v>
      </c>
      <c r="G8" s="1" t="str">
        <f t="shared" si="0"/>
        <v>Camponotus fallax</v>
      </c>
      <c r="H8" s="2" t="s">
        <v>1820</v>
      </c>
      <c r="I8" s="2" t="s">
        <v>1821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">
      <c r="A9" s="2" t="s">
        <v>1823</v>
      </c>
      <c r="B9" s="32" t="s">
        <v>1764</v>
      </c>
      <c r="C9" s="32" t="s">
        <v>1800</v>
      </c>
      <c r="D9" s="1" t="s">
        <v>88</v>
      </c>
      <c r="E9" s="1" t="s">
        <v>1825</v>
      </c>
      <c r="F9" s="1" t="s">
        <v>1826</v>
      </c>
      <c r="G9" s="1" t="str">
        <f t="shared" si="0"/>
        <v>Camponotus herculeanus</v>
      </c>
      <c r="H9" s="2" t="s">
        <v>1827</v>
      </c>
      <c r="I9" s="2" t="s">
        <v>1829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">
      <c r="A10" s="2" t="s">
        <v>1832</v>
      </c>
      <c r="B10" s="32" t="s">
        <v>1764</v>
      </c>
      <c r="C10" s="32" t="s">
        <v>1800</v>
      </c>
      <c r="D10" s="1" t="s">
        <v>88</v>
      </c>
      <c r="E10" s="1" t="s">
        <v>1833</v>
      </c>
      <c r="F10" s="1" t="s">
        <v>1834</v>
      </c>
      <c r="G10" s="1" t="str">
        <f t="shared" si="0"/>
        <v>Camponotus lateralis</v>
      </c>
      <c r="H10" s="2" t="s">
        <v>1835</v>
      </c>
      <c r="I10" s="2" t="s">
        <v>1836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">
      <c r="A11" s="2" t="s">
        <v>1839</v>
      </c>
      <c r="B11" s="32" t="s">
        <v>1764</v>
      </c>
      <c r="C11" s="32" t="s">
        <v>1800</v>
      </c>
      <c r="D11" s="1" t="s">
        <v>88</v>
      </c>
      <c r="E11" s="1" t="s">
        <v>1841</v>
      </c>
      <c r="F11" s="1" t="s">
        <v>1842</v>
      </c>
      <c r="G11" s="1" t="str">
        <f t="shared" si="0"/>
        <v>Camponotus ligniperda</v>
      </c>
      <c r="H11" s="2" t="s">
        <v>1843</v>
      </c>
      <c r="I11" s="2" t="s">
        <v>1844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">
      <c r="A12" s="2" t="s">
        <v>1845</v>
      </c>
      <c r="B12" s="32" t="s">
        <v>1764</v>
      </c>
      <c r="C12" s="32" t="s">
        <v>1800</v>
      </c>
      <c r="D12" s="1" t="s">
        <v>88</v>
      </c>
      <c r="E12" s="1" t="s">
        <v>1848</v>
      </c>
      <c r="F12" s="1" t="s">
        <v>1849</v>
      </c>
      <c r="G12" s="1" t="str">
        <f t="shared" si="0"/>
        <v>Camponotus piceus</v>
      </c>
      <c r="H12" s="2" t="s">
        <v>1852</v>
      </c>
      <c r="I12" s="2" t="s">
        <v>1853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">
      <c r="A13" s="2" t="s">
        <v>1856</v>
      </c>
      <c r="B13" s="32" t="s">
        <v>1764</v>
      </c>
      <c r="C13" s="32" t="s">
        <v>1800</v>
      </c>
      <c r="D13" s="1" t="s">
        <v>88</v>
      </c>
      <c r="E13" s="1" t="s">
        <v>1858</v>
      </c>
      <c r="F13" s="1" t="s">
        <v>1859</v>
      </c>
      <c r="G13" s="1" t="str">
        <f t="shared" si="0"/>
        <v>Camponotus universitatis</v>
      </c>
      <c r="H13" s="2" t="s">
        <v>1861</v>
      </c>
      <c r="I13" s="2" t="s">
        <v>1862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">
      <c r="A14" s="2" t="s">
        <v>1866</v>
      </c>
      <c r="B14" s="32" t="s">
        <v>1764</v>
      </c>
      <c r="C14" s="32" t="s">
        <v>1800</v>
      </c>
      <c r="D14" s="1" t="s">
        <v>88</v>
      </c>
      <c r="E14" s="1" t="s">
        <v>1868</v>
      </c>
      <c r="F14" s="1" t="s">
        <v>1869</v>
      </c>
      <c r="G14" s="1" t="str">
        <f t="shared" si="0"/>
        <v>Camponotus vagus</v>
      </c>
      <c r="H14" s="2" t="s">
        <v>1871</v>
      </c>
      <c r="I14" s="2" t="s">
        <v>1872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">
      <c r="A15" s="2" t="s">
        <v>1479</v>
      </c>
      <c r="B15" s="32" t="s">
        <v>1764</v>
      </c>
      <c r="C15" s="32" t="s">
        <v>1800</v>
      </c>
      <c r="D15" s="13" t="s">
        <v>1878</v>
      </c>
      <c r="E15" s="13" t="s">
        <v>1881</v>
      </c>
      <c r="F15" s="1" t="s">
        <v>1882</v>
      </c>
      <c r="G15" s="1" t="str">
        <f t="shared" si="0"/>
        <v>Colobopsis  truncata</v>
      </c>
      <c r="H15" s="2" t="s">
        <v>1883</v>
      </c>
      <c r="I15" s="2" t="s">
        <v>1885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">
      <c r="A16" s="2" t="s">
        <v>1889</v>
      </c>
      <c r="B16" s="32" t="s">
        <v>1764</v>
      </c>
      <c r="C16" s="32" t="s">
        <v>1766</v>
      </c>
      <c r="D16" s="1" t="s">
        <v>1892</v>
      </c>
      <c r="E16" s="1" t="s">
        <v>1893</v>
      </c>
      <c r="F16" s="1" t="s">
        <v>1894</v>
      </c>
      <c r="G16" s="1" t="str">
        <f t="shared" si="0"/>
        <v>Crematogaster scutellaris</v>
      </c>
      <c r="H16" s="2" t="s">
        <v>1895</v>
      </c>
      <c r="I16" s="2" t="s">
        <v>1896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">
      <c r="A17" s="2" t="s">
        <v>1899</v>
      </c>
      <c r="B17" s="32" t="s">
        <v>1764</v>
      </c>
      <c r="C17" s="32" t="s">
        <v>1766</v>
      </c>
      <c r="D17" s="1" t="s">
        <v>1892</v>
      </c>
      <c r="E17" s="1" t="s">
        <v>1901</v>
      </c>
      <c r="F17" s="1" t="s">
        <v>1809</v>
      </c>
      <c r="G17" s="1" t="str">
        <f t="shared" si="0"/>
        <v>Crematogaster sordidula</v>
      </c>
      <c r="H17" s="2" t="s">
        <v>1904</v>
      </c>
      <c r="I17" s="2" t="s">
        <v>1905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">
      <c r="A18" s="2" t="s">
        <v>1908</v>
      </c>
      <c r="B18" s="32" t="s">
        <v>1764</v>
      </c>
      <c r="C18" s="32" t="s">
        <v>1790</v>
      </c>
      <c r="D18" s="1" t="s">
        <v>1909</v>
      </c>
      <c r="E18" s="1" t="s">
        <v>1910</v>
      </c>
      <c r="F18" s="1" t="s">
        <v>1911</v>
      </c>
      <c r="G18" s="1" t="str">
        <f t="shared" si="0"/>
        <v>Dolichoderus quadripunctatus</v>
      </c>
      <c r="H18" s="2" t="s">
        <v>1913</v>
      </c>
      <c r="I18" s="2" t="s">
        <v>1915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">
      <c r="A19" s="2" t="s">
        <v>144</v>
      </c>
      <c r="B19" s="32" t="s">
        <v>1764</v>
      </c>
      <c r="C19" s="32" t="s">
        <v>1800</v>
      </c>
      <c r="D19" s="1" t="s">
        <v>61</v>
      </c>
      <c r="E19" s="1" t="s">
        <v>143</v>
      </c>
      <c r="F19" s="1" t="s">
        <v>1918</v>
      </c>
      <c r="G19" s="1" t="str">
        <f t="shared" si="0"/>
        <v>Formica aquilonia</v>
      </c>
      <c r="H19" s="2" t="s">
        <v>1919</v>
      </c>
      <c r="I19" s="2" t="s">
        <v>1920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">
      <c r="A20" s="2" t="s">
        <v>148</v>
      </c>
      <c r="B20" s="32" t="s">
        <v>1764</v>
      </c>
      <c r="C20" s="32" t="s">
        <v>1800</v>
      </c>
      <c r="D20" s="1" t="s">
        <v>61</v>
      </c>
      <c r="E20" s="1" t="s">
        <v>146</v>
      </c>
      <c r="F20" s="1" t="s">
        <v>1924</v>
      </c>
      <c r="G20" s="1" t="str">
        <f t="shared" si="0"/>
        <v>Formica bruni</v>
      </c>
      <c r="H20" s="2" t="s">
        <v>1925</v>
      </c>
      <c r="I20" s="2" t="s">
        <v>1926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">
      <c r="A21" s="2" t="s">
        <v>153</v>
      </c>
      <c r="B21" s="32" t="s">
        <v>1764</v>
      </c>
      <c r="C21" s="32" t="s">
        <v>1800</v>
      </c>
      <c r="D21" s="1" t="s">
        <v>61</v>
      </c>
      <c r="E21" s="1" t="s">
        <v>149</v>
      </c>
      <c r="F21" s="1" t="s">
        <v>1929</v>
      </c>
      <c r="G21" s="1" t="str">
        <f t="shared" si="0"/>
        <v>Formica cinerea</v>
      </c>
      <c r="H21" s="2" t="s">
        <v>1930</v>
      </c>
      <c r="I21" s="2" t="s">
        <v>1931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">
      <c r="A22" s="2" t="s">
        <v>158</v>
      </c>
      <c r="B22" s="32" t="s">
        <v>1764</v>
      </c>
      <c r="C22" s="32" t="s">
        <v>1800</v>
      </c>
      <c r="D22" s="13" t="s">
        <v>61</v>
      </c>
      <c r="E22" s="13" t="s">
        <v>154</v>
      </c>
      <c r="F22" s="32" t="s">
        <v>1934</v>
      </c>
      <c r="G22" s="1" t="str">
        <f t="shared" si="0"/>
        <v>Formica clara</v>
      </c>
      <c r="H22" s="2" t="s">
        <v>1935</v>
      </c>
      <c r="I22" s="2" t="s">
        <v>1936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">
      <c r="A23" s="2" t="s">
        <v>162</v>
      </c>
      <c r="B23" s="32" t="s">
        <v>1764</v>
      </c>
      <c r="C23" s="32" t="s">
        <v>1800</v>
      </c>
      <c r="D23" s="1" t="s">
        <v>61</v>
      </c>
      <c r="E23" s="1" t="s">
        <v>159</v>
      </c>
      <c r="F23" s="1" t="s">
        <v>1937</v>
      </c>
      <c r="G23" s="1" t="str">
        <f t="shared" si="0"/>
        <v>Formica cunicularia</v>
      </c>
      <c r="H23" s="2" t="s">
        <v>1939</v>
      </c>
      <c r="I23" s="2" t="s">
        <v>1941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">
      <c r="A24" s="2" t="s">
        <v>165</v>
      </c>
      <c r="B24" s="32" t="s">
        <v>1764</v>
      </c>
      <c r="C24" s="32" t="s">
        <v>1800</v>
      </c>
      <c r="D24" s="1" t="s">
        <v>61</v>
      </c>
      <c r="E24" s="1" t="s">
        <v>164</v>
      </c>
      <c r="F24" s="1" t="s">
        <v>1943</v>
      </c>
      <c r="G24" s="1" t="str">
        <f t="shared" si="0"/>
        <v>Formica exsecta</v>
      </c>
      <c r="H24" s="2" t="s">
        <v>1944</v>
      </c>
      <c r="I24" s="2" t="s">
        <v>1945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">
      <c r="A25" s="2" t="s">
        <v>170</v>
      </c>
      <c r="B25" s="32" t="s">
        <v>1764</v>
      </c>
      <c r="C25" s="32" t="s">
        <v>1800</v>
      </c>
      <c r="D25" s="1" t="s">
        <v>61</v>
      </c>
      <c r="E25" s="1" t="s">
        <v>169</v>
      </c>
      <c r="F25" s="1" t="s">
        <v>1949</v>
      </c>
      <c r="G25" s="1" t="str">
        <f t="shared" si="0"/>
        <v>Formica foreli</v>
      </c>
      <c r="H25" s="2" t="s">
        <v>1950</v>
      </c>
      <c r="I25" s="2" t="s">
        <v>1951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">
      <c r="A26" s="2" t="s">
        <v>175</v>
      </c>
      <c r="B26" s="32" t="s">
        <v>1764</v>
      </c>
      <c r="C26" s="32" t="s">
        <v>1800</v>
      </c>
      <c r="D26" s="1" t="s">
        <v>61</v>
      </c>
      <c r="E26" s="1" t="s">
        <v>174</v>
      </c>
      <c r="F26" s="1" t="s">
        <v>1954</v>
      </c>
      <c r="G26" s="1" t="str">
        <f t="shared" si="0"/>
        <v>Formica forsslundi</v>
      </c>
      <c r="H26" s="2" t="s">
        <v>1955</v>
      </c>
      <c r="I26" s="2" t="s">
        <v>1956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">
      <c r="A27" s="1" t="s">
        <v>182</v>
      </c>
      <c r="B27" s="32" t="s">
        <v>1764</v>
      </c>
      <c r="C27" s="32" t="s">
        <v>1800</v>
      </c>
      <c r="D27" s="1" t="s">
        <v>61</v>
      </c>
      <c r="E27" s="1" t="s">
        <v>177</v>
      </c>
      <c r="F27" s="1" t="s">
        <v>1958</v>
      </c>
      <c r="G27" s="1" t="str">
        <f t="shared" si="0"/>
        <v>Formica fusca</v>
      </c>
      <c r="H27" s="2" t="s">
        <v>1960</v>
      </c>
      <c r="I27" s="2" t="s">
        <v>1961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">
      <c r="A28" s="20" t="s">
        <v>187</v>
      </c>
      <c r="B28" s="32" t="s">
        <v>1764</v>
      </c>
      <c r="C28" s="32" t="s">
        <v>1800</v>
      </c>
      <c r="D28" s="1" t="s">
        <v>61</v>
      </c>
      <c r="E28" s="1" t="s">
        <v>185</v>
      </c>
      <c r="F28" s="1" t="s">
        <v>1962</v>
      </c>
      <c r="G28" s="1" t="str">
        <f t="shared" si="0"/>
        <v>Formica fuscocinerea</v>
      </c>
      <c r="H28" s="2" t="s">
        <v>1963</v>
      </c>
      <c r="I28" s="2" t="s">
        <v>1964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">
      <c r="A29" s="2" t="s">
        <v>192</v>
      </c>
      <c r="B29" s="32" t="s">
        <v>1764</v>
      </c>
      <c r="C29" s="32" t="s">
        <v>1800</v>
      </c>
      <c r="D29" s="1" t="s">
        <v>61</v>
      </c>
      <c r="E29" s="1" t="s">
        <v>189</v>
      </c>
      <c r="F29" s="1" t="s">
        <v>1937</v>
      </c>
      <c r="G29" s="1" t="str">
        <f t="shared" si="0"/>
        <v>Formica gagates</v>
      </c>
      <c r="H29" s="2" t="s">
        <v>1967</v>
      </c>
      <c r="I29" s="2" t="s">
        <v>1968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">
      <c r="A30" s="2" t="s">
        <v>139</v>
      </c>
      <c r="B30" s="32" t="s">
        <v>1764</v>
      </c>
      <c r="C30" s="32" t="s">
        <v>1800</v>
      </c>
      <c r="D30" s="1" t="s">
        <v>61</v>
      </c>
      <c r="E30" s="1" t="s">
        <v>193</v>
      </c>
      <c r="F30" s="1" t="s">
        <v>1971</v>
      </c>
      <c r="G30" s="1" t="str">
        <f t="shared" si="0"/>
        <v>Formica lemani</v>
      </c>
      <c r="H30" s="2" t="s">
        <v>1972</v>
      </c>
      <c r="I30" s="2" t="s">
        <v>1973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">
      <c r="A31" s="2" t="s">
        <v>201</v>
      </c>
      <c r="B31" s="32" t="s">
        <v>1764</v>
      </c>
      <c r="C31" s="32" t="s">
        <v>1800</v>
      </c>
      <c r="D31" s="1" t="s">
        <v>61</v>
      </c>
      <c r="E31" s="1" t="s">
        <v>198</v>
      </c>
      <c r="F31" s="1" t="s">
        <v>1975</v>
      </c>
      <c r="G31" s="1" t="str">
        <f t="shared" si="0"/>
        <v>Formica lugubris</v>
      </c>
      <c r="H31" s="2" t="s">
        <v>1977</v>
      </c>
      <c r="I31" s="2" t="s">
        <v>1978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">
      <c r="A32" s="2" t="s">
        <v>203</v>
      </c>
      <c r="B32" s="32" t="s">
        <v>1764</v>
      </c>
      <c r="C32" s="32" t="s">
        <v>1800</v>
      </c>
      <c r="D32" s="1" t="s">
        <v>61</v>
      </c>
      <c r="E32" s="1" t="s">
        <v>202</v>
      </c>
      <c r="F32" s="1" t="s">
        <v>1979</v>
      </c>
      <c r="G32" s="1" t="str">
        <f t="shared" si="0"/>
        <v>Formica paralugubris</v>
      </c>
      <c r="H32" s="2" t="s">
        <v>1980</v>
      </c>
      <c r="I32" s="2" t="s">
        <v>1983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">
      <c r="A33" s="2" t="s">
        <v>207</v>
      </c>
      <c r="B33" s="32" t="s">
        <v>1764</v>
      </c>
      <c r="C33" s="32" t="s">
        <v>1800</v>
      </c>
      <c r="D33" s="1" t="s">
        <v>61</v>
      </c>
      <c r="E33" s="1" t="s">
        <v>206</v>
      </c>
      <c r="F33" s="1" t="s">
        <v>1943</v>
      </c>
      <c r="G33" s="1" t="str">
        <f t="shared" si="0"/>
        <v>Formica picea</v>
      </c>
      <c r="H33" s="2" t="s">
        <v>1985</v>
      </c>
      <c r="I33" s="2" t="s">
        <v>1986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">
      <c r="A34" s="2" t="s">
        <v>211</v>
      </c>
      <c r="B34" s="32" t="s">
        <v>1764</v>
      </c>
      <c r="C34" s="32" t="s">
        <v>1800</v>
      </c>
      <c r="D34" s="1" t="s">
        <v>61</v>
      </c>
      <c r="E34" s="1" t="s">
        <v>210</v>
      </c>
      <c r="F34" s="1" t="s">
        <v>1989</v>
      </c>
      <c r="G34" s="1" t="str">
        <f t="shared" si="0"/>
        <v>Formica polyctena</v>
      </c>
      <c r="H34" s="2" t="s">
        <v>1990</v>
      </c>
      <c r="I34" s="2" t="s">
        <v>1991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">
      <c r="A35" s="2" t="s">
        <v>215</v>
      </c>
      <c r="B35" s="32" t="s">
        <v>1764</v>
      </c>
      <c r="C35" s="32" t="s">
        <v>1800</v>
      </c>
      <c r="D35" s="1" t="s">
        <v>61</v>
      </c>
      <c r="E35" s="1" t="s">
        <v>212</v>
      </c>
      <c r="F35" s="1" t="s">
        <v>1994</v>
      </c>
      <c r="G35" s="1" t="str">
        <f t="shared" si="0"/>
        <v>Formica pratensis</v>
      </c>
      <c r="H35" s="2" t="s">
        <v>1995</v>
      </c>
      <c r="I35" s="2" t="s">
        <v>1996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">
      <c r="A36" s="2" t="s">
        <v>219</v>
      </c>
      <c r="B36" s="32" t="s">
        <v>1764</v>
      </c>
      <c r="C36" s="32" t="s">
        <v>1800</v>
      </c>
      <c r="D36" s="1" t="s">
        <v>61</v>
      </c>
      <c r="E36" s="1" t="s">
        <v>216</v>
      </c>
      <c r="F36" s="1" t="s">
        <v>1943</v>
      </c>
      <c r="G36" s="1" t="str">
        <f t="shared" si="0"/>
        <v>Formica pressilabris</v>
      </c>
      <c r="H36" s="2" t="s">
        <v>1999</v>
      </c>
      <c r="I36" s="2" t="s">
        <v>2000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">
      <c r="A37" s="2" t="s">
        <v>221</v>
      </c>
      <c r="B37" s="32" t="s">
        <v>1764</v>
      </c>
      <c r="C37" s="32" t="s">
        <v>1800</v>
      </c>
      <c r="D37" s="1" t="s">
        <v>61</v>
      </c>
      <c r="E37" s="1" t="s">
        <v>220</v>
      </c>
      <c r="F37" s="1" t="s">
        <v>2001</v>
      </c>
      <c r="G37" s="1" t="str">
        <f t="shared" si="0"/>
        <v>Formica rufa</v>
      </c>
      <c r="H37" s="2" t="s">
        <v>2005</v>
      </c>
      <c r="I37" s="2" t="s">
        <v>2006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">
      <c r="A38" s="2" t="s">
        <v>225</v>
      </c>
      <c r="B38" s="32" t="s">
        <v>1764</v>
      </c>
      <c r="C38" s="32" t="s">
        <v>1800</v>
      </c>
      <c r="D38" s="1" t="s">
        <v>61</v>
      </c>
      <c r="E38" s="1" t="s">
        <v>223</v>
      </c>
      <c r="F38" s="1" t="s">
        <v>2008</v>
      </c>
      <c r="G38" s="1" t="str">
        <f t="shared" si="0"/>
        <v>Formica rufibarbis</v>
      </c>
      <c r="H38" s="2" t="s">
        <v>2009</v>
      </c>
      <c r="I38" s="2" t="s">
        <v>2010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">
      <c r="A39" s="2" t="s">
        <v>227</v>
      </c>
      <c r="B39" s="32" t="s">
        <v>1764</v>
      </c>
      <c r="C39" s="32" t="s">
        <v>1800</v>
      </c>
      <c r="D39" s="1" t="s">
        <v>61</v>
      </c>
      <c r="E39" s="1" t="s">
        <v>226</v>
      </c>
      <c r="F39" s="1" t="s">
        <v>1937</v>
      </c>
      <c r="G39" s="1" t="str">
        <f t="shared" si="0"/>
        <v>Formica sanguinea</v>
      </c>
      <c r="H39" s="2" t="s">
        <v>2013</v>
      </c>
      <c r="I39" s="2" t="s">
        <v>2014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">
      <c r="A40" s="2" t="s">
        <v>231</v>
      </c>
      <c r="B40" s="32" t="s">
        <v>1764</v>
      </c>
      <c r="C40" s="32" t="s">
        <v>1800</v>
      </c>
      <c r="D40" s="1" t="s">
        <v>61</v>
      </c>
      <c r="E40" s="1" t="s">
        <v>230</v>
      </c>
      <c r="F40" s="1" t="s">
        <v>1949</v>
      </c>
      <c r="G40" s="1" t="str">
        <f t="shared" si="0"/>
        <v>Formica selysi</v>
      </c>
      <c r="H40" s="2" t="s">
        <v>2017</v>
      </c>
      <c r="I40" s="2" t="s">
        <v>2018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">
      <c r="A41" s="2" t="s">
        <v>235</v>
      </c>
      <c r="B41" s="32" t="s">
        <v>1764</v>
      </c>
      <c r="C41" s="32" t="s">
        <v>1800</v>
      </c>
      <c r="D41" s="1" t="s">
        <v>61</v>
      </c>
      <c r="E41" s="1" t="s">
        <v>232</v>
      </c>
      <c r="F41" s="1" t="s">
        <v>2020</v>
      </c>
      <c r="G41" s="1" t="str">
        <f t="shared" si="0"/>
        <v>Formica truncorum</v>
      </c>
      <c r="H41" s="2" t="s">
        <v>2021</v>
      </c>
      <c r="I41" s="2" t="s">
        <v>2023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">
      <c r="A42" s="2" t="s">
        <v>239</v>
      </c>
      <c r="B42" s="32" t="s">
        <v>1764</v>
      </c>
      <c r="C42" s="32" t="s">
        <v>1800</v>
      </c>
      <c r="D42" s="1" t="s">
        <v>61</v>
      </c>
      <c r="E42" s="1" t="s">
        <v>237</v>
      </c>
      <c r="F42" s="1" t="s">
        <v>2024</v>
      </c>
      <c r="G42" s="1" t="str">
        <f t="shared" si="0"/>
        <v>Formica uralensis</v>
      </c>
      <c r="H42" s="2" t="s">
        <v>2025</v>
      </c>
      <c r="I42" s="2" t="s">
        <v>2026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">
      <c r="A43" s="20" t="s">
        <v>1177</v>
      </c>
      <c r="B43" s="32" t="s">
        <v>1764</v>
      </c>
      <c r="C43" s="32" t="s">
        <v>1766</v>
      </c>
      <c r="D43" s="1" t="s">
        <v>116</v>
      </c>
      <c r="E43" s="1" t="s">
        <v>2029</v>
      </c>
      <c r="F43" s="1" t="s">
        <v>2030</v>
      </c>
      <c r="G43" s="1" t="str">
        <f t="shared" si="0"/>
        <v>Formicoxenus nitidulus</v>
      </c>
      <c r="H43" s="2" t="s">
        <v>2031</v>
      </c>
      <c r="I43" s="2" t="s">
        <v>2032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">
      <c r="A44" s="2" t="s">
        <v>2033</v>
      </c>
      <c r="B44" s="32" t="s">
        <v>1764</v>
      </c>
      <c r="C44" s="32" t="s">
        <v>1766</v>
      </c>
      <c r="D44" s="1" t="s">
        <v>2035</v>
      </c>
      <c r="E44" s="1" t="s">
        <v>2036</v>
      </c>
      <c r="F44" s="1" t="s">
        <v>1809</v>
      </c>
      <c r="G44" s="1" t="str">
        <f t="shared" si="0"/>
        <v>Harpagoxenus sublaevis</v>
      </c>
      <c r="H44" s="2" t="s">
        <v>2038</v>
      </c>
      <c r="I44" s="2" t="s">
        <v>2039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">
      <c r="A45" s="2" t="s">
        <v>2040</v>
      </c>
      <c r="B45" s="32" t="s">
        <v>1764</v>
      </c>
      <c r="C45" s="32" t="s">
        <v>2041</v>
      </c>
      <c r="D45" s="1" t="s">
        <v>2042</v>
      </c>
      <c r="E45" s="1" t="s">
        <v>2043</v>
      </c>
      <c r="F45" s="1" t="s">
        <v>2045</v>
      </c>
      <c r="G45" s="1" t="str">
        <f t="shared" si="0"/>
        <v>Hypoponera eduardi</v>
      </c>
      <c r="H45" s="2" t="s">
        <v>2048</v>
      </c>
      <c r="I45" s="2" t="s">
        <v>2049</v>
      </c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">
      <c r="A46" s="2" t="s">
        <v>2050</v>
      </c>
      <c r="B46" s="32" t="s">
        <v>1764</v>
      </c>
      <c r="C46" s="32" t="s">
        <v>2041</v>
      </c>
      <c r="D46" s="1" t="s">
        <v>2042</v>
      </c>
      <c r="E46" s="1" t="s">
        <v>2051</v>
      </c>
      <c r="F46" s="1" t="s">
        <v>2052</v>
      </c>
      <c r="G46" s="1" t="str">
        <f t="shared" si="0"/>
        <v>Hypoponera punctatissima</v>
      </c>
      <c r="H46" s="2" t="s">
        <v>2053</v>
      </c>
      <c r="I46" s="2" t="s">
        <v>2054</v>
      </c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">
      <c r="A47" s="2" t="s">
        <v>245</v>
      </c>
      <c r="B47" s="32" t="s">
        <v>1764</v>
      </c>
      <c r="C47" s="32" t="s">
        <v>1800</v>
      </c>
      <c r="D47" s="1" t="s">
        <v>50</v>
      </c>
      <c r="E47" s="1" t="s">
        <v>244</v>
      </c>
      <c r="F47" s="1" t="s">
        <v>2055</v>
      </c>
      <c r="G47" s="1" t="str">
        <f t="shared" si="0"/>
        <v>Lasius alienus</v>
      </c>
      <c r="H47" s="2" t="s">
        <v>2056</v>
      </c>
      <c r="I47" s="2" t="s">
        <v>2058</v>
      </c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">
      <c r="A48" s="2" t="s">
        <v>249</v>
      </c>
      <c r="B48" s="32" t="s">
        <v>1764</v>
      </c>
      <c r="C48" s="32" t="s">
        <v>1800</v>
      </c>
      <c r="D48" s="1" t="s">
        <v>50</v>
      </c>
      <c r="E48" s="1" t="s">
        <v>248</v>
      </c>
      <c r="F48" s="1" t="s">
        <v>2055</v>
      </c>
      <c r="G48" s="1" t="str">
        <f t="shared" si="0"/>
        <v>Lasius bicornis</v>
      </c>
      <c r="H48" s="2" t="s">
        <v>2060</v>
      </c>
      <c r="I48" s="2" t="s">
        <v>2061</v>
      </c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">
      <c r="A49" s="2" t="s">
        <v>253</v>
      </c>
      <c r="B49" s="32" t="s">
        <v>1764</v>
      </c>
      <c r="C49" s="32" t="s">
        <v>1800</v>
      </c>
      <c r="D49" s="1" t="s">
        <v>50</v>
      </c>
      <c r="E49" s="1" t="s">
        <v>251</v>
      </c>
      <c r="F49" s="1" t="s">
        <v>1768</v>
      </c>
      <c r="G49" s="1" t="str">
        <f t="shared" si="0"/>
        <v>Lasius brunneus</v>
      </c>
      <c r="H49" s="2" t="s">
        <v>2062</v>
      </c>
      <c r="I49" s="2" t="s">
        <v>2064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">
      <c r="A50" s="2" t="s">
        <v>257</v>
      </c>
      <c r="B50" s="32" t="s">
        <v>1764</v>
      </c>
      <c r="C50" s="32" t="s">
        <v>1800</v>
      </c>
      <c r="D50" s="1" t="s">
        <v>50</v>
      </c>
      <c r="E50" s="1" t="s">
        <v>254</v>
      </c>
      <c r="F50" s="1" t="s">
        <v>2066</v>
      </c>
      <c r="G50" s="1" t="str">
        <f t="shared" si="0"/>
        <v>Lasius carniolicus</v>
      </c>
      <c r="H50" s="2" t="s">
        <v>2067</v>
      </c>
      <c r="I50" s="2" t="s">
        <v>2068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">
      <c r="A51" s="2" t="s">
        <v>260</v>
      </c>
      <c r="B51" s="32" t="s">
        <v>1764</v>
      </c>
      <c r="C51" s="32" t="s">
        <v>1800</v>
      </c>
      <c r="D51" s="1" t="s">
        <v>50</v>
      </c>
      <c r="E51" s="1" t="s">
        <v>258</v>
      </c>
      <c r="F51" s="1" t="s">
        <v>2069</v>
      </c>
      <c r="G51" s="1" t="str">
        <f t="shared" si="0"/>
        <v>Lasius citrinus</v>
      </c>
      <c r="H51" s="2" t="s">
        <v>2071</v>
      </c>
      <c r="I51" s="2" t="s">
        <v>2073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">
      <c r="A52" s="2" t="s">
        <v>264</v>
      </c>
      <c r="B52" s="32" t="s">
        <v>1764</v>
      </c>
      <c r="C52" s="32" t="s">
        <v>1800</v>
      </c>
      <c r="D52" s="1" t="s">
        <v>50</v>
      </c>
      <c r="E52" s="1" t="s">
        <v>262</v>
      </c>
      <c r="F52" s="1" t="s">
        <v>2075</v>
      </c>
      <c r="G52" s="1" t="str">
        <f t="shared" si="0"/>
        <v>Lasius distinguendus</v>
      </c>
      <c r="H52" s="2" t="s">
        <v>2076</v>
      </c>
      <c r="I52" s="2" t="s">
        <v>2077</v>
      </c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">
      <c r="A53" s="2" t="s">
        <v>267</v>
      </c>
      <c r="B53" s="32" t="s">
        <v>1764</v>
      </c>
      <c r="C53" s="32" t="s">
        <v>1800</v>
      </c>
      <c r="D53" s="1" t="s">
        <v>50</v>
      </c>
      <c r="E53" s="1" t="s">
        <v>266</v>
      </c>
      <c r="F53" s="1" t="s">
        <v>1834</v>
      </c>
      <c r="G53" s="1" t="str">
        <f t="shared" si="0"/>
        <v>Lasius emarginatus</v>
      </c>
      <c r="H53" s="2" t="s">
        <v>2081</v>
      </c>
      <c r="I53" s="2" t="s">
        <v>2082</v>
      </c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">
      <c r="A54" s="2" t="s">
        <v>51</v>
      </c>
      <c r="B54" s="32" t="s">
        <v>1764</v>
      </c>
      <c r="C54" s="32" t="s">
        <v>1800</v>
      </c>
      <c r="D54" s="1" t="s">
        <v>50</v>
      </c>
      <c r="E54" s="1" t="s">
        <v>270</v>
      </c>
      <c r="F54" s="1" t="s">
        <v>2083</v>
      </c>
      <c r="G54" s="1" t="str">
        <f t="shared" si="0"/>
        <v>Lasius flavus</v>
      </c>
      <c r="H54" s="2" t="s">
        <v>2084</v>
      </c>
      <c r="I54" s="2" t="s">
        <v>2085</v>
      </c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">
      <c r="A55" s="2" t="s">
        <v>274</v>
      </c>
      <c r="B55" s="32" t="s">
        <v>1764</v>
      </c>
      <c r="C55" s="32" t="s">
        <v>1800</v>
      </c>
      <c r="D55" s="1" t="s">
        <v>50</v>
      </c>
      <c r="E55" s="1" t="s">
        <v>271</v>
      </c>
      <c r="F55" s="1" t="s">
        <v>1768</v>
      </c>
      <c r="G55" s="1" t="str">
        <f t="shared" si="0"/>
        <v>Lasius fuliginosus</v>
      </c>
      <c r="H55" s="2" t="s">
        <v>2088</v>
      </c>
      <c r="I55" s="2" t="s">
        <v>2089</v>
      </c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">
      <c r="A56" s="2" t="s">
        <v>278</v>
      </c>
      <c r="B56" s="32" t="s">
        <v>1764</v>
      </c>
      <c r="C56" s="32" t="s">
        <v>1800</v>
      </c>
      <c r="D56" s="1" t="s">
        <v>50</v>
      </c>
      <c r="E56" s="1" t="s">
        <v>275</v>
      </c>
      <c r="F56" s="1" t="s">
        <v>2092</v>
      </c>
      <c r="G56" s="1" t="str">
        <f t="shared" si="0"/>
        <v>Lasius jensi</v>
      </c>
      <c r="H56" s="2" t="s">
        <v>2094</v>
      </c>
      <c r="I56" s="2" t="s">
        <v>2095</v>
      </c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">
      <c r="A57" s="2" t="s">
        <v>281</v>
      </c>
      <c r="B57" s="32" t="s">
        <v>1764</v>
      </c>
      <c r="C57" s="32" t="s">
        <v>1800</v>
      </c>
      <c r="D57" s="1" t="s">
        <v>50</v>
      </c>
      <c r="E57" s="1" t="s">
        <v>279</v>
      </c>
      <c r="F57" s="1" t="s">
        <v>2096</v>
      </c>
      <c r="G57" s="1" t="str">
        <f t="shared" si="0"/>
        <v>Lasius meridionalis</v>
      </c>
      <c r="H57" s="2" t="s">
        <v>2097</v>
      </c>
      <c r="I57" s="2" t="s">
        <v>2098</v>
      </c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">
      <c r="A58" s="2" t="s">
        <v>285</v>
      </c>
      <c r="B58" s="32" t="s">
        <v>1764</v>
      </c>
      <c r="C58" s="32" t="s">
        <v>1800</v>
      </c>
      <c r="D58" s="1" t="s">
        <v>50</v>
      </c>
      <c r="E58" s="1" t="s">
        <v>283</v>
      </c>
      <c r="F58" s="1" t="s">
        <v>2030</v>
      </c>
      <c r="G58" s="1" t="str">
        <f t="shared" si="0"/>
        <v>Lasius mixtus</v>
      </c>
      <c r="H58" s="2" t="s">
        <v>2101</v>
      </c>
      <c r="I58" s="2" t="s">
        <v>2102</v>
      </c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">
      <c r="A59" s="2" t="s">
        <v>288</v>
      </c>
      <c r="B59" s="32" t="s">
        <v>1764</v>
      </c>
      <c r="C59" s="32" t="s">
        <v>1800</v>
      </c>
      <c r="D59" s="1" t="s">
        <v>50</v>
      </c>
      <c r="E59" s="1" t="s">
        <v>287</v>
      </c>
      <c r="F59" s="1" t="s">
        <v>2106</v>
      </c>
      <c r="G59" s="1" t="str">
        <f t="shared" si="0"/>
        <v>Lasius myops</v>
      </c>
      <c r="H59" s="2" t="s">
        <v>2107</v>
      </c>
      <c r="I59" s="2" t="s">
        <v>2108</v>
      </c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">
      <c r="A60" s="2" t="s">
        <v>293</v>
      </c>
      <c r="B60" s="32" t="s">
        <v>1764</v>
      </c>
      <c r="C60" s="32" t="s">
        <v>1800</v>
      </c>
      <c r="D60" s="1" t="s">
        <v>50</v>
      </c>
      <c r="E60" s="1" t="s">
        <v>292</v>
      </c>
      <c r="F60" s="1" t="s">
        <v>1834</v>
      </c>
      <c r="G60" s="1" t="str">
        <f t="shared" si="0"/>
        <v>Lasius neglectus</v>
      </c>
      <c r="H60" s="2" t="s">
        <v>2110</v>
      </c>
      <c r="I60" s="2" t="s">
        <v>2111</v>
      </c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">
      <c r="A61" s="2" t="s">
        <v>296</v>
      </c>
      <c r="B61" s="32" t="s">
        <v>1764</v>
      </c>
      <c r="C61" s="32" t="s">
        <v>1800</v>
      </c>
      <c r="D61" s="1" t="s">
        <v>50</v>
      </c>
      <c r="E61" s="1" t="s">
        <v>294</v>
      </c>
      <c r="F61" s="1" t="s">
        <v>1826</v>
      </c>
      <c r="G61" s="1" t="str">
        <f t="shared" si="0"/>
        <v>Lasius niger</v>
      </c>
      <c r="H61" s="2" t="s">
        <v>2113</v>
      </c>
      <c r="I61" s="2" t="s">
        <v>2114</v>
      </c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">
      <c r="A62" s="2" t="s">
        <v>302</v>
      </c>
      <c r="B62" s="32" t="s">
        <v>1764</v>
      </c>
      <c r="C62" s="32" t="s">
        <v>1800</v>
      </c>
      <c r="D62" s="1" t="s">
        <v>50</v>
      </c>
      <c r="E62" s="1" t="s">
        <v>300</v>
      </c>
      <c r="F62" s="1" t="s">
        <v>2118</v>
      </c>
      <c r="G62" s="1" t="str">
        <f t="shared" si="0"/>
        <v>Lasius paralienus</v>
      </c>
      <c r="H62" s="2" t="s">
        <v>2119</v>
      </c>
      <c r="I62" s="2" t="s">
        <v>2120</v>
      </c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">
      <c r="A63" s="2" t="s">
        <v>307</v>
      </c>
      <c r="B63" s="32" t="s">
        <v>1764</v>
      </c>
      <c r="C63" s="32" t="s">
        <v>1800</v>
      </c>
      <c r="D63" s="1" t="s">
        <v>50</v>
      </c>
      <c r="E63" s="1" t="s">
        <v>304</v>
      </c>
      <c r="F63" s="1" t="s">
        <v>2124</v>
      </c>
      <c r="G63" s="1" t="str">
        <f t="shared" si="0"/>
        <v>Lasius platythorax</v>
      </c>
      <c r="H63" s="2" t="s">
        <v>2125</v>
      </c>
      <c r="I63" s="2" t="s">
        <v>2126</v>
      </c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">
      <c r="A64" s="2" t="s">
        <v>312</v>
      </c>
      <c r="B64" s="32" t="s">
        <v>1764</v>
      </c>
      <c r="C64" s="32" t="s">
        <v>1800</v>
      </c>
      <c r="D64" s="1" t="s">
        <v>50</v>
      </c>
      <c r="E64" s="1" t="s">
        <v>310</v>
      </c>
      <c r="F64" s="1" t="s">
        <v>2118</v>
      </c>
      <c r="G64" s="1" t="str">
        <f t="shared" si="0"/>
        <v>Lasius psammophilus</v>
      </c>
      <c r="H64" s="2" t="s">
        <v>2127</v>
      </c>
      <c r="I64" s="2" t="s">
        <v>2128</v>
      </c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">
      <c r="A65" s="2" t="s">
        <v>316</v>
      </c>
      <c r="B65" s="32" t="s">
        <v>1764</v>
      </c>
      <c r="C65" s="32" t="s">
        <v>1800</v>
      </c>
      <c r="D65" s="1" t="s">
        <v>50</v>
      </c>
      <c r="E65" s="1" t="s">
        <v>314</v>
      </c>
      <c r="F65" s="1" t="s">
        <v>2132</v>
      </c>
      <c r="G65" s="1" t="str">
        <f t="shared" si="0"/>
        <v>Lasius reginae</v>
      </c>
      <c r="H65" s="2" t="s">
        <v>2133</v>
      </c>
      <c r="I65" s="2" t="s">
        <v>2134</v>
      </c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">
      <c r="A66" s="2" t="s">
        <v>320</v>
      </c>
      <c r="B66" s="32" t="s">
        <v>1764</v>
      </c>
      <c r="C66" s="32" t="s">
        <v>1800</v>
      </c>
      <c r="D66" s="1" t="s">
        <v>50</v>
      </c>
      <c r="E66" s="1" t="s">
        <v>318</v>
      </c>
      <c r="F66" s="1" t="s">
        <v>2138</v>
      </c>
      <c r="G66" s="1" t="str">
        <f t="shared" si="0"/>
        <v>Lasius sabularum</v>
      </c>
      <c r="H66" s="2" t="s">
        <v>2139</v>
      </c>
      <c r="I66" s="2" t="s">
        <v>2140</v>
      </c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">
      <c r="A67" s="2" t="s">
        <v>324</v>
      </c>
      <c r="B67" s="32" t="s">
        <v>1764</v>
      </c>
      <c r="C67" s="32" t="s">
        <v>1800</v>
      </c>
      <c r="D67" s="1" t="s">
        <v>50</v>
      </c>
      <c r="E67" s="1" t="s">
        <v>321</v>
      </c>
      <c r="F67" s="1" t="s">
        <v>2030</v>
      </c>
      <c r="G67" s="1" t="str">
        <f t="shared" si="0"/>
        <v>Lasius umbratus</v>
      </c>
      <c r="H67" s="2" t="s">
        <v>2142</v>
      </c>
      <c r="I67" s="2" t="s">
        <v>2143</v>
      </c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">
      <c r="A68" s="2" t="s">
        <v>186</v>
      </c>
      <c r="B68" s="32" t="s">
        <v>1764</v>
      </c>
      <c r="C68" s="32" t="s">
        <v>1766</v>
      </c>
      <c r="D68" s="1" t="s">
        <v>45</v>
      </c>
      <c r="E68" s="1" t="s">
        <v>331</v>
      </c>
      <c r="F68" s="1" t="s">
        <v>2146</v>
      </c>
      <c r="G68" s="1" t="str">
        <f t="shared" si="0"/>
        <v>Leptothorax acervorum</v>
      </c>
      <c r="H68" s="2" t="s">
        <v>2147</v>
      </c>
      <c r="I68" s="2" t="s">
        <v>2148</v>
      </c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">
      <c r="A69" s="2" t="s">
        <v>336</v>
      </c>
      <c r="B69" s="32" t="s">
        <v>1764</v>
      </c>
      <c r="C69" s="32" t="s">
        <v>1766</v>
      </c>
      <c r="D69" s="1" t="s">
        <v>45</v>
      </c>
      <c r="E69" s="1" t="s">
        <v>333</v>
      </c>
      <c r="F69" s="1" t="s">
        <v>1924</v>
      </c>
      <c r="G69" s="1" t="str">
        <f t="shared" si="0"/>
        <v>Leptothorax goesswaldi</v>
      </c>
      <c r="H69" s="2" t="s">
        <v>2152</v>
      </c>
      <c r="I69" s="2" t="s">
        <v>2153</v>
      </c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">
      <c r="A70" s="2" t="s">
        <v>341</v>
      </c>
      <c r="B70" s="32" t="s">
        <v>1764</v>
      </c>
      <c r="C70" s="32" t="s">
        <v>1766</v>
      </c>
      <c r="D70" s="1" t="s">
        <v>45</v>
      </c>
      <c r="E70" s="1" t="s">
        <v>338</v>
      </c>
      <c r="F70" s="1" t="s">
        <v>2157</v>
      </c>
      <c r="G70" s="1" t="str">
        <f t="shared" si="0"/>
        <v>Leptothorax gredleri</v>
      </c>
      <c r="H70" s="2" t="s">
        <v>2158</v>
      </c>
      <c r="I70" s="2" t="s">
        <v>2159</v>
      </c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">
      <c r="A71" s="2" t="s">
        <v>346</v>
      </c>
      <c r="B71" s="32" t="s">
        <v>1764</v>
      </c>
      <c r="C71" s="32" t="s">
        <v>1766</v>
      </c>
      <c r="D71" s="1" t="s">
        <v>45</v>
      </c>
      <c r="E71" s="1" t="s">
        <v>344</v>
      </c>
      <c r="F71" s="1" t="s">
        <v>2163</v>
      </c>
      <c r="G71" s="1" t="str">
        <f t="shared" si="0"/>
        <v>Leptothorax kutteri</v>
      </c>
      <c r="H71" s="2" t="s">
        <v>2165</v>
      </c>
      <c r="I71" s="2" t="s">
        <v>2166</v>
      </c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">
      <c r="A72" s="2" t="s">
        <v>350</v>
      </c>
      <c r="B72" s="32" t="s">
        <v>1764</v>
      </c>
      <c r="C72" s="32" t="s">
        <v>1766</v>
      </c>
      <c r="D72" s="1" t="s">
        <v>45</v>
      </c>
      <c r="E72" s="1" t="s">
        <v>347</v>
      </c>
      <c r="F72" s="1" t="s">
        <v>2030</v>
      </c>
      <c r="G72" s="1" t="str">
        <f t="shared" si="0"/>
        <v>Leptothorax muscorum</v>
      </c>
      <c r="H72" s="2" t="s">
        <v>2167</v>
      </c>
      <c r="I72" s="2" t="s">
        <v>2168</v>
      </c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">
      <c r="A73" s="2" t="s">
        <v>354</v>
      </c>
      <c r="B73" s="32" t="s">
        <v>1764</v>
      </c>
      <c r="C73" s="32" t="s">
        <v>1766</v>
      </c>
      <c r="D73" s="1" t="s">
        <v>45</v>
      </c>
      <c r="E73" s="1" t="s">
        <v>351</v>
      </c>
      <c r="F73" s="1" t="s">
        <v>2171</v>
      </c>
      <c r="G73" s="1" t="str">
        <f t="shared" si="0"/>
        <v>Leptothorax pacis</v>
      </c>
      <c r="H73" s="2" t="s">
        <v>2172</v>
      </c>
      <c r="I73" s="2" t="s">
        <v>2173</v>
      </c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">
      <c r="A74" s="2" t="s">
        <v>475</v>
      </c>
      <c r="B74" s="32" t="s">
        <v>1764</v>
      </c>
      <c r="C74" s="32" t="s">
        <v>1766</v>
      </c>
      <c r="D74" s="1" t="s">
        <v>474</v>
      </c>
      <c r="E74" s="1" t="s">
        <v>2176</v>
      </c>
      <c r="F74" s="1" t="s">
        <v>1842</v>
      </c>
      <c r="G74" s="1" t="str">
        <f t="shared" si="0"/>
        <v>Manica rubida</v>
      </c>
      <c r="H74" s="2" t="s">
        <v>2177</v>
      </c>
      <c r="I74" s="2" t="s">
        <v>2178</v>
      </c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">
      <c r="A75" s="2" t="s">
        <v>2181</v>
      </c>
      <c r="B75" s="32" t="s">
        <v>1764</v>
      </c>
      <c r="C75" s="32" t="s">
        <v>1766</v>
      </c>
      <c r="D75" s="1" t="s">
        <v>2182</v>
      </c>
      <c r="E75" s="1" t="s">
        <v>2183</v>
      </c>
      <c r="F75" s="32" t="s">
        <v>2184</v>
      </c>
      <c r="G75" s="1" t="str">
        <f t="shared" si="0"/>
        <v>Messor ibericus</v>
      </c>
      <c r="H75" s="2" t="s">
        <v>2185</v>
      </c>
      <c r="I75" s="2" t="s">
        <v>2186</v>
      </c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">
      <c r="A76" s="2" t="s">
        <v>2187</v>
      </c>
      <c r="B76" s="32" t="s">
        <v>1764</v>
      </c>
      <c r="C76" s="32" t="s">
        <v>1766</v>
      </c>
      <c r="D76" s="1" t="s">
        <v>2188</v>
      </c>
      <c r="E76" s="1" t="s">
        <v>2189</v>
      </c>
      <c r="F76" s="1" t="s">
        <v>2191</v>
      </c>
      <c r="G76" s="1" t="str">
        <f t="shared" si="0"/>
        <v>Monomorium pharaonis</v>
      </c>
      <c r="H76" s="2" t="s">
        <v>2193</v>
      </c>
      <c r="I76" s="2" t="s">
        <v>2194</v>
      </c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">
      <c r="A77" s="20" t="s">
        <v>589</v>
      </c>
      <c r="B77" s="32" t="s">
        <v>1764</v>
      </c>
      <c r="C77" s="32" t="s">
        <v>1766</v>
      </c>
      <c r="D77" s="1" t="s">
        <v>131</v>
      </c>
      <c r="E77" s="1" t="s">
        <v>2195</v>
      </c>
      <c r="F77" s="1" t="s">
        <v>1842</v>
      </c>
      <c r="G77" s="1" t="str">
        <f t="shared" si="0"/>
        <v>Myrmecina graminicola</v>
      </c>
      <c r="H77" s="2" t="s">
        <v>2196</v>
      </c>
      <c r="I77" s="2" t="s">
        <v>2197</v>
      </c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">
      <c r="A78" s="2" t="s">
        <v>62</v>
      </c>
      <c r="B78" s="32" t="s">
        <v>1764</v>
      </c>
      <c r="C78" s="32" t="s">
        <v>1766</v>
      </c>
      <c r="D78" s="1" t="s">
        <v>57</v>
      </c>
      <c r="E78" s="1" t="s">
        <v>58</v>
      </c>
      <c r="F78" s="1" t="s">
        <v>2200</v>
      </c>
      <c r="G78" s="1" t="str">
        <f t="shared" si="0"/>
        <v>Myrmica bibikoffi</v>
      </c>
      <c r="H78" s="2" t="s">
        <v>2201</v>
      </c>
      <c r="I78" s="2" t="s">
        <v>2202</v>
      </c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">
      <c r="A79" s="2" t="s">
        <v>66</v>
      </c>
      <c r="B79" s="32" t="s">
        <v>1764</v>
      </c>
      <c r="C79" s="32" t="s">
        <v>1766</v>
      </c>
      <c r="D79" s="1" t="s">
        <v>57</v>
      </c>
      <c r="E79" s="1" t="s">
        <v>63</v>
      </c>
      <c r="F79" s="1" t="s">
        <v>2205</v>
      </c>
      <c r="G79" s="1" t="str">
        <f t="shared" si="0"/>
        <v>Myrmica gallienii</v>
      </c>
      <c r="H79" s="2" t="s">
        <v>2206</v>
      </c>
      <c r="I79" s="2" t="s">
        <v>2207</v>
      </c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">
      <c r="A80" s="2" t="s">
        <v>68</v>
      </c>
      <c r="B80" s="32" t="s">
        <v>1764</v>
      </c>
      <c r="C80" s="32" t="s">
        <v>1766</v>
      </c>
      <c r="D80" s="1" t="s">
        <v>57</v>
      </c>
      <c r="E80" s="1" t="s">
        <v>67</v>
      </c>
      <c r="F80" s="1" t="s">
        <v>2210</v>
      </c>
      <c r="G80" s="1" t="str">
        <f t="shared" si="0"/>
        <v>Myrmica hellenica</v>
      </c>
      <c r="H80" s="2" t="s">
        <v>2211</v>
      </c>
      <c r="I80" s="2" t="s">
        <v>2212</v>
      </c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">
      <c r="A81" s="2" t="s">
        <v>72</v>
      </c>
      <c r="B81" s="32" t="s">
        <v>1764</v>
      </c>
      <c r="C81" s="32" t="s">
        <v>1766</v>
      </c>
      <c r="D81" s="1" t="s">
        <v>57</v>
      </c>
      <c r="E81" s="1" t="s">
        <v>70</v>
      </c>
      <c r="F81" s="1" t="s">
        <v>2215</v>
      </c>
      <c r="G81" s="1" t="str">
        <f t="shared" si="0"/>
        <v>Myrmica karavajevi</v>
      </c>
      <c r="H81" s="2" t="s">
        <v>2216</v>
      </c>
      <c r="I81" s="2" t="s">
        <v>2217</v>
      </c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">
      <c r="A82" s="2" t="s">
        <v>77</v>
      </c>
      <c r="B82" s="32" t="s">
        <v>1764</v>
      </c>
      <c r="C82" s="32" t="s">
        <v>1766</v>
      </c>
      <c r="D82" s="1" t="s">
        <v>57</v>
      </c>
      <c r="E82" s="1" t="s">
        <v>74</v>
      </c>
      <c r="F82" s="1" t="s">
        <v>1943</v>
      </c>
      <c r="G82" s="1" t="str">
        <f t="shared" si="0"/>
        <v>Myrmica lobicornis</v>
      </c>
      <c r="H82" s="2" t="s">
        <v>2218</v>
      </c>
      <c r="I82" s="2" t="s">
        <v>2219</v>
      </c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">
      <c r="A83" s="2" t="s">
        <v>82</v>
      </c>
      <c r="B83" s="32" t="s">
        <v>1764</v>
      </c>
      <c r="C83" s="32" t="s">
        <v>1766</v>
      </c>
      <c r="D83" s="1" t="s">
        <v>57</v>
      </c>
      <c r="E83" s="1" t="s">
        <v>79</v>
      </c>
      <c r="F83" s="1" t="s">
        <v>2222</v>
      </c>
      <c r="G83" s="1" t="str">
        <f t="shared" si="0"/>
        <v>Myrmica lobulicornis</v>
      </c>
      <c r="H83" s="2" t="s">
        <v>2223</v>
      </c>
      <c r="I83" s="2" t="s">
        <v>2224</v>
      </c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">
      <c r="A84" s="2" t="s">
        <v>86</v>
      </c>
      <c r="B84" s="32" t="s">
        <v>1764</v>
      </c>
      <c r="C84" s="32" t="s">
        <v>1766</v>
      </c>
      <c r="D84" s="1" t="s">
        <v>57</v>
      </c>
      <c r="E84" s="1" t="s">
        <v>83</v>
      </c>
      <c r="F84" s="1" t="s">
        <v>2210</v>
      </c>
      <c r="G84" s="1" t="str">
        <f t="shared" si="0"/>
        <v>Myrmica lonae</v>
      </c>
      <c r="H84" s="2" t="s">
        <v>2227</v>
      </c>
      <c r="I84" s="2" t="s">
        <v>2228</v>
      </c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">
      <c r="A85" s="2" t="s">
        <v>90</v>
      </c>
      <c r="B85" s="32" t="s">
        <v>1764</v>
      </c>
      <c r="C85" s="32" t="s">
        <v>1766</v>
      </c>
      <c r="D85" s="1" t="s">
        <v>57</v>
      </c>
      <c r="E85" s="1" t="s">
        <v>87</v>
      </c>
      <c r="F85" s="1" t="s">
        <v>1962</v>
      </c>
      <c r="G85" s="1" t="str">
        <f t="shared" si="0"/>
        <v>Myrmica myrmicoxena</v>
      </c>
      <c r="H85" s="2" t="s">
        <v>2230</v>
      </c>
      <c r="I85" s="2" t="s">
        <v>2231</v>
      </c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">
      <c r="A86" s="2" t="s">
        <v>94</v>
      </c>
      <c r="B86" s="32" t="s">
        <v>1764</v>
      </c>
      <c r="C86" s="32" t="s">
        <v>1766</v>
      </c>
      <c r="D86" s="1" t="s">
        <v>57</v>
      </c>
      <c r="E86" s="1" t="s">
        <v>92</v>
      </c>
      <c r="F86" s="1" t="s">
        <v>2233</v>
      </c>
      <c r="G86" s="1" t="str">
        <f t="shared" si="0"/>
        <v>Myrmica rubra</v>
      </c>
      <c r="H86" s="2" t="s">
        <v>2234</v>
      </c>
      <c r="I86" s="2" t="s">
        <v>2235</v>
      </c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">
      <c r="A87" s="2" t="s">
        <v>99</v>
      </c>
      <c r="B87" s="32" t="s">
        <v>1764</v>
      </c>
      <c r="C87" s="32" t="s">
        <v>1766</v>
      </c>
      <c r="D87" s="1" t="s">
        <v>57</v>
      </c>
      <c r="E87" s="1" t="s">
        <v>97</v>
      </c>
      <c r="F87" s="1" t="s">
        <v>1943</v>
      </c>
      <c r="G87" s="1" t="str">
        <f t="shared" si="0"/>
        <v>Myrmica ruginodis</v>
      </c>
      <c r="H87" s="2" t="s">
        <v>2238</v>
      </c>
      <c r="I87" s="2" t="s">
        <v>2239</v>
      </c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">
      <c r="A88" s="2" t="s">
        <v>102</v>
      </c>
      <c r="B88" s="32" t="s">
        <v>1764</v>
      </c>
      <c r="C88" s="32" t="s">
        <v>1766</v>
      </c>
      <c r="D88" s="1" t="s">
        <v>57</v>
      </c>
      <c r="E88" s="1" t="s">
        <v>101</v>
      </c>
      <c r="F88" s="1" t="s">
        <v>1943</v>
      </c>
      <c r="G88" s="1" t="str">
        <f t="shared" si="0"/>
        <v>Myrmica rugulosa</v>
      </c>
      <c r="H88" s="2" t="s">
        <v>2242</v>
      </c>
      <c r="I88" s="2" t="s">
        <v>2243</v>
      </c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">
      <c r="A89" s="2" t="s">
        <v>107</v>
      </c>
      <c r="B89" s="32" t="s">
        <v>1764</v>
      </c>
      <c r="C89" s="32" t="s">
        <v>1766</v>
      </c>
      <c r="D89" s="1" t="s">
        <v>57</v>
      </c>
      <c r="E89" s="1" t="s">
        <v>106</v>
      </c>
      <c r="F89" s="1" t="s">
        <v>2244</v>
      </c>
      <c r="G89" s="1" t="str">
        <f t="shared" si="0"/>
        <v>Myrmica sabuleti</v>
      </c>
      <c r="H89" s="2" t="s">
        <v>2246</v>
      </c>
      <c r="I89" s="2" t="s">
        <v>2247</v>
      </c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">
      <c r="A90" s="2" t="s">
        <v>112</v>
      </c>
      <c r="B90" s="32" t="s">
        <v>1764</v>
      </c>
      <c r="C90" s="32" t="s">
        <v>1766</v>
      </c>
      <c r="D90" s="1" t="s">
        <v>57</v>
      </c>
      <c r="E90" s="1" t="s">
        <v>110</v>
      </c>
      <c r="F90" s="1" t="s">
        <v>2249</v>
      </c>
      <c r="G90" s="1" t="str">
        <f t="shared" si="0"/>
        <v>Myrmica salina</v>
      </c>
      <c r="H90" s="2" t="s">
        <v>2250</v>
      </c>
      <c r="I90" s="2" t="s">
        <v>2251</v>
      </c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">
      <c r="A91" s="2" t="s">
        <v>117</v>
      </c>
      <c r="B91" s="32" t="s">
        <v>1764</v>
      </c>
      <c r="C91" s="32" t="s">
        <v>1766</v>
      </c>
      <c r="D91" s="1" t="s">
        <v>57</v>
      </c>
      <c r="E91" s="1" t="s">
        <v>115</v>
      </c>
      <c r="F91" s="1" t="s">
        <v>1943</v>
      </c>
      <c r="G91" s="1" t="str">
        <f t="shared" si="0"/>
        <v>Myrmica scabrinodis</v>
      </c>
      <c r="H91" s="2" t="s">
        <v>2254</v>
      </c>
      <c r="I91" s="2" t="s">
        <v>2255</v>
      </c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">
      <c r="A92" s="2" t="s">
        <v>121</v>
      </c>
      <c r="B92" s="32" t="s">
        <v>1764</v>
      </c>
      <c r="C92" s="32" t="s">
        <v>1766</v>
      </c>
      <c r="D92" s="1" t="s">
        <v>57</v>
      </c>
      <c r="E92" s="1" t="s">
        <v>120</v>
      </c>
      <c r="F92" s="1" t="s">
        <v>2258</v>
      </c>
      <c r="G92" s="1" t="str">
        <f t="shared" si="0"/>
        <v>Myrmica schencki</v>
      </c>
      <c r="H92" s="2" t="s">
        <v>2259</v>
      </c>
      <c r="I92" s="2" t="s">
        <v>2260</v>
      </c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">
      <c r="A93" s="2" t="s">
        <v>127</v>
      </c>
      <c r="B93" s="32" t="s">
        <v>1764</v>
      </c>
      <c r="C93" s="32" t="s">
        <v>1766</v>
      </c>
      <c r="D93" s="1" t="s">
        <v>57</v>
      </c>
      <c r="E93" s="1" t="s">
        <v>123</v>
      </c>
      <c r="F93" s="1" t="s">
        <v>1949</v>
      </c>
      <c r="G93" s="1" t="str">
        <f t="shared" si="0"/>
        <v>Myrmica specioides</v>
      </c>
      <c r="H93" s="2" t="s">
        <v>2263</v>
      </c>
      <c r="I93" s="2" t="s">
        <v>2264</v>
      </c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">
      <c r="A94" s="2" t="s">
        <v>130</v>
      </c>
      <c r="B94" s="32" t="s">
        <v>1764</v>
      </c>
      <c r="C94" s="32" t="s">
        <v>1766</v>
      </c>
      <c r="D94" s="1" t="s">
        <v>57</v>
      </c>
      <c r="E94" s="1" t="s">
        <v>128</v>
      </c>
      <c r="F94" s="1" t="s">
        <v>1943</v>
      </c>
      <c r="G94" s="1" t="str">
        <f t="shared" si="0"/>
        <v>Myrmica sulcinodis</v>
      </c>
      <c r="H94" s="2" t="s">
        <v>2267</v>
      </c>
      <c r="I94" s="2" t="s">
        <v>2268</v>
      </c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">
      <c r="A95" s="2" t="s">
        <v>133</v>
      </c>
      <c r="B95" s="32" t="s">
        <v>1764</v>
      </c>
      <c r="C95" s="32" t="s">
        <v>1766</v>
      </c>
      <c r="D95" s="1" t="s">
        <v>57</v>
      </c>
      <c r="E95" s="1" t="s">
        <v>132</v>
      </c>
      <c r="F95" s="1" t="s">
        <v>2205</v>
      </c>
      <c r="G95" s="1" t="str">
        <f t="shared" si="0"/>
        <v>Myrmica vandeli</v>
      </c>
      <c r="H95" s="2" t="s">
        <v>2269</v>
      </c>
      <c r="I95" s="2" t="s">
        <v>2270</v>
      </c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">
      <c r="A96" s="2" t="s">
        <v>2273</v>
      </c>
      <c r="B96" s="32" t="s">
        <v>1764</v>
      </c>
      <c r="C96" s="32" t="s">
        <v>1766</v>
      </c>
      <c r="D96" s="1" t="s">
        <v>2274</v>
      </c>
      <c r="E96" s="1" t="s">
        <v>2275</v>
      </c>
      <c r="F96" s="1" t="s">
        <v>2276</v>
      </c>
      <c r="G96" s="1" t="str">
        <f t="shared" si="0"/>
        <v>Pheidole pallidula</v>
      </c>
      <c r="H96" s="2" t="s">
        <v>2277</v>
      </c>
      <c r="I96" s="2" t="s">
        <v>2278</v>
      </c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">
      <c r="A97" s="2" t="s">
        <v>2281</v>
      </c>
      <c r="B97" s="32" t="s">
        <v>1764</v>
      </c>
      <c r="C97" s="32" t="s">
        <v>1800</v>
      </c>
      <c r="D97" s="1" t="s">
        <v>2282</v>
      </c>
      <c r="E97" s="1" t="s">
        <v>2283</v>
      </c>
      <c r="F97" s="1" t="s">
        <v>1768</v>
      </c>
      <c r="G97" s="1" t="str">
        <f t="shared" si="0"/>
        <v>Plagiolepis pygmaea</v>
      </c>
      <c r="H97" s="2" t="s">
        <v>2284</v>
      </c>
      <c r="I97" s="2" t="s">
        <v>2285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">
      <c r="A98" s="2" t="s">
        <v>2287</v>
      </c>
      <c r="B98" s="32" t="s">
        <v>1764</v>
      </c>
      <c r="C98" s="32" t="s">
        <v>1800</v>
      </c>
      <c r="D98" s="1" t="s">
        <v>2282</v>
      </c>
      <c r="E98" s="1" t="s">
        <v>2289</v>
      </c>
      <c r="F98" s="1" t="s">
        <v>2290</v>
      </c>
      <c r="G98" s="1" t="str">
        <f t="shared" si="0"/>
        <v>Plagiolepis vindobonensis</v>
      </c>
      <c r="H98" s="2" t="s">
        <v>2291</v>
      </c>
      <c r="I98" s="2" t="s">
        <v>2292</v>
      </c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">
      <c r="A99" s="2" t="s">
        <v>2293</v>
      </c>
      <c r="B99" s="32" t="s">
        <v>1764</v>
      </c>
      <c r="C99" s="32" t="s">
        <v>1800</v>
      </c>
      <c r="D99" s="1" t="s">
        <v>2282</v>
      </c>
      <c r="E99" s="1" t="s">
        <v>2294</v>
      </c>
      <c r="F99" s="1" t="s">
        <v>2295</v>
      </c>
      <c r="G99" s="1" t="str">
        <f t="shared" si="0"/>
        <v>Plagiolepis xene</v>
      </c>
      <c r="H99" s="2" t="s">
        <v>2296</v>
      </c>
      <c r="I99" s="2" t="s">
        <v>2297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">
      <c r="A100" s="2" t="s">
        <v>2301</v>
      </c>
      <c r="B100" s="32" t="s">
        <v>1764</v>
      </c>
      <c r="C100" s="32" t="s">
        <v>1800</v>
      </c>
      <c r="D100" s="1" t="s">
        <v>2302</v>
      </c>
      <c r="E100" s="1" t="s">
        <v>2303</v>
      </c>
      <c r="F100" s="1" t="s">
        <v>1937</v>
      </c>
      <c r="G100" s="1" t="str">
        <f t="shared" si="0"/>
        <v>Polyergus rufescens</v>
      </c>
      <c r="H100" s="2" t="s">
        <v>2304</v>
      </c>
      <c r="I100" s="2" t="s">
        <v>2305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">
      <c r="A101" s="2" t="s">
        <v>2308</v>
      </c>
      <c r="B101" s="32" t="s">
        <v>1764</v>
      </c>
      <c r="C101" s="32" t="s">
        <v>2041</v>
      </c>
      <c r="D101" s="1" t="s">
        <v>2309</v>
      </c>
      <c r="E101" s="1" t="s">
        <v>2310</v>
      </c>
      <c r="F101" s="1" t="s">
        <v>1842</v>
      </c>
      <c r="G101" s="1" t="str">
        <f t="shared" si="0"/>
        <v>Ponera coarctata</v>
      </c>
      <c r="H101" s="2" t="s">
        <v>2311</v>
      </c>
      <c r="I101" s="2" t="s">
        <v>2312</v>
      </c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">
      <c r="A102" s="2" t="s">
        <v>2315</v>
      </c>
      <c r="B102" s="32" t="s">
        <v>1764</v>
      </c>
      <c r="C102" s="32" t="s">
        <v>2041</v>
      </c>
      <c r="D102" s="1" t="s">
        <v>2309</v>
      </c>
      <c r="E102" s="1" t="s">
        <v>2316</v>
      </c>
      <c r="F102" s="1" t="s">
        <v>2258</v>
      </c>
      <c r="G102" s="1" t="str">
        <f t="shared" si="0"/>
        <v>Ponera testacea</v>
      </c>
      <c r="H102" s="2" t="s">
        <v>2317</v>
      </c>
      <c r="I102" s="2" t="s">
        <v>2318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">
      <c r="A103" s="2" t="s">
        <v>502</v>
      </c>
      <c r="B103" s="32" t="s">
        <v>1764</v>
      </c>
      <c r="C103" s="32" t="s">
        <v>1766</v>
      </c>
      <c r="D103" s="1" t="s">
        <v>501</v>
      </c>
      <c r="E103" s="1" t="s">
        <v>2320</v>
      </c>
      <c r="F103" s="1" t="s">
        <v>1768</v>
      </c>
      <c r="G103" s="1" t="str">
        <f t="shared" si="0"/>
        <v>Solenopsis fugax</v>
      </c>
      <c r="H103" s="2" t="s">
        <v>2322</v>
      </c>
      <c r="I103" s="2" t="s">
        <v>2323</v>
      </c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">
      <c r="A104" s="2" t="s">
        <v>2324</v>
      </c>
      <c r="B104" s="32" t="s">
        <v>1764</v>
      </c>
      <c r="C104" s="32" t="s">
        <v>1766</v>
      </c>
      <c r="D104" s="1" t="s">
        <v>2325</v>
      </c>
      <c r="E104" s="1" t="s">
        <v>2326</v>
      </c>
      <c r="F104" s="1" t="s">
        <v>2055</v>
      </c>
      <c r="G104" s="1" t="str">
        <f t="shared" si="0"/>
        <v>Stenamma debile</v>
      </c>
      <c r="H104" s="2" t="s">
        <v>2327</v>
      </c>
      <c r="I104" s="2" t="s">
        <v>2328</v>
      </c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">
      <c r="A105" s="2" t="s">
        <v>2332</v>
      </c>
      <c r="B105" s="32" t="s">
        <v>1764</v>
      </c>
      <c r="C105" s="32" t="s">
        <v>1766</v>
      </c>
      <c r="D105" s="1" t="s">
        <v>2325</v>
      </c>
      <c r="E105" s="1" t="s">
        <v>2333</v>
      </c>
      <c r="F105" s="1" t="s">
        <v>2334</v>
      </c>
      <c r="G105" s="1" t="str">
        <f t="shared" si="0"/>
        <v>Stenamma petiolatum</v>
      </c>
      <c r="H105" s="2" t="s">
        <v>2335</v>
      </c>
      <c r="I105" s="2" t="s">
        <v>2336</v>
      </c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">
      <c r="A106" s="2" t="s">
        <v>2337</v>
      </c>
      <c r="B106" s="32" t="s">
        <v>1764</v>
      </c>
      <c r="C106" s="32" t="s">
        <v>1766</v>
      </c>
      <c r="D106" s="1" t="s">
        <v>2325</v>
      </c>
      <c r="E106" s="1" t="s">
        <v>2339</v>
      </c>
      <c r="F106" s="1" t="s">
        <v>2340</v>
      </c>
      <c r="G106" s="1" t="str">
        <f t="shared" si="0"/>
        <v>Stenamma striatulum</v>
      </c>
      <c r="H106" s="2" t="s">
        <v>2342</v>
      </c>
      <c r="I106" s="2" t="s">
        <v>2343</v>
      </c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">
      <c r="A107" s="2" t="s">
        <v>2344</v>
      </c>
      <c r="B107" s="32" t="s">
        <v>1764</v>
      </c>
      <c r="C107" s="32" t="s">
        <v>1766</v>
      </c>
      <c r="D107" s="1" t="s">
        <v>2345</v>
      </c>
      <c r="E107" s="1" t="s">
        <v>2346</v>
      </c>
      <c r="F107" s="1" t="s">
        <v>2347</v>
      </c>
      <c r="G107" s="1" t="str">
        <f t="shared" si="0"/>
        <v>Strongylognathus alboini</v>
      </c>
      <c r="H107" s="2" t="s">
        <v>2348</v>
      </c>
      <c r="I107" s="2" t="s">
        <v>2349</v>
      </c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">
      <c r="A108" s="2" t="s">
        <v>2350</v>
      </c>
      <c r="B108" s="32" t="s">
        <v>1764</v>
      </c>
      <c r="C108" s="32" t="s">
        <v>1766</v>
      </c>
      <c r="D108" s="1" t="s">
        <v>2345</v>
      </c>
      <c r="E108" s="1" t="s">
        <v>2351</v>
      </c>
      <c r="F108" s="1" t="s">
        <v>2352</v>
      </c>
      <c r="G108" s="1" t="str">
        <f t="shared" si="0"/>
        <v>Strongylognathus alpinus</v>
      </c>
      <c r="H108" s="2" t="s">
        <v>2353</v>
      </c>
      <c r="I108" s="2" t="s">
        <v>2354</v>
      </c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">
      <c r="A109" s="2" t="s">
        <v>2355</v>
      </c>
      <c r="B109" s="32" t="s">
        <v>1764</v>
      </c>
      <c r="C109" s="32" t="s">
        <v>1766</v>
      </c>
      <c r="D109" s="1" t="s">
        <v>2345</v>
      </c>
      <c r="E109" s="1" t="s">
        <v>2356</v>
      </c>
      <c r="F109" s="1" t="s">
        <v>1962</v>
      </c>
      <c r="G109" s="1" t="str">
        <f t="shared" si="0"/>
        <v>Strongylognathus huberi</v>
      </c>
      <c r="H109" s="2" t="s">
        <v>2358</v>
      </c>
      <c r="I109" s="2" t="s">
        <v>2359</v>
      </c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">
      <c r="A110" s="2" t="s">
        <v>2361</v>
      </c>
      <c r="B110" s="32" t="s">
        <v>1764</v>
      </c>
      <c r="C110" s="32" t="s">
        <v>1766</v>
      </c>
      <c r="D110" s="1" t="s">
        <v>2345</v>
      </c>
      <c r="E110" s="1" t="s">
        <v>2362</v>
      </c>
      <c r="F110" s="1" t="s">
        <v>2363</v>
      </c>
      <c r="G110" s="1" t="str">
        <f t="shared" si="0"/>
        <v>Strongylognathus testaceus</v>
      </c>
      <c r="H110" s="2" t="s">
        <v>2364</v>
      </c>
      <c r="I110" s="2" t="s">
        <v>2365</v>
      </c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">
      <c r="A111" s="2" t="s">
        <v>2368</v>
      </c>
      <c r="B111" s="32" t="s">
        <v>1764</v>
      </c>
      <c r="C111" s="32" t="s">
        <v>1766</v>
      </c>
      <c r="D111" s="13" t="s">
        <v>2369</v>
      </c>
      <c r="E111" s="13" t="s">
        <v>2370</v>
      </c>
      <c r="F111" s="32" t="s">
        <v>2371</v>
      </c>
      <c r="G111" s="1" t="str">
        <f t="shared" si="0"/>
        <v>Strumigenys baudueri</v>
      </c>
      <c r="H111" s="2" t="s">
        <v>2372</v>
      </c>
      <c r="I111" s="2" t="s">
        <v>2373</v>
      </c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">
      <c r="A112" s="2" t="s">
        <v>2375</v>
      </c>
      <c r="B112" s="32" t="s">
        <v>1764</v>
      </c>
      <c r="C112" s="32" t="s">
        <v>1766</v>
      </c>
      <c r="D112" s="13" t="s">
        <v>2376</v>
      </c>
      <c r="E112" s="13" t="s">
        <v>2378</v>
      </c>
      <c r="F112" s="42" t="s">
        <v>2379</v>
      </c>
      <c r="G112" s="1" t="str">
        <f t="shared" si="0"/>
        <v>Strumigenys  argiola</v>
      </c>
      <c r="H112" s="2" t="s">
        <v>2380</v>
      </c>
      <c r="I112" s="2" t="s">
        <v>2381</v>
      </c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">
      <c r="A113" s="2" t="s">
        <v>2384</v>
      </c>
      <c r="B113" s="32" t="s">
        <v>1764</v>
      </c>
      <c r="C113" s="32" t="s">
        <v>1790</v>
      </c>
      <c r="D113" s="1" t="s">
        <v>52</v>
      </c>
      <c r="E113" s="1" t="s">
        <v>2385</v>
      </c>
      <c r="F113" s="1" t="s">
        <v>1768</v>
      </c>
      <c r="G113" s="1" t="str">
        <f t="shared" si="0"/>
        <v>Tapinoma erraticum</v>
      </c>
      <c r="H113" s="2" t="s">
        <v>2386</v>
      </c>
      <c r="I113" s="2" t="s">
        <v>2387</v>
      </c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">
      <c r="A114" s="2" t="s">
        <v>2388</v>
      </c>
      <c r="B114" s="32" t="s">
        <v>1764</v>
      </c>
      <c r="C114" s="32" t="s">
        <v>1790</v>
      </c>
      <c r="D114" s="1" t="s">
        <v>52</v>
      </c>
      <c r="E114" s="1" t="s">
        <v>2391</v>
      </c>
      <c r="F114" s="1" t="s">
        <v>2066</v>
      </c>
      <c r="G114" s="1" t="str">
        <f t="shared" si="0"/>
        <v>Tapinoma magnum</v>
      </c>
      <c r="H114" s="2" t="s">
        <v>2392</v>
      </c>
      <c r="I114" s="2" t="s">
        <v>2393</v>
      </c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">
      <c r="A115" s="2" t="s">
        <v>2394</v>
      </c>
      <c r="B115" s="32" t="s">
        <v>1764</v>
      </c>
      <c r="C115" s="32" t="s">
        <v>1790</v>
      </c>
      <c r="D115" s="1" t="s">
        <v>52</v>
      </c>
      <c r="E115" s="1" t="s">
        <v>2395</v>
      </c>
      <c r="F115" s="1" t="s">
        <v>2146</v>
      </c>
      <c r="G115" s="1" t="str">
        <f t="shared" si="0"/>
        <v>Tapinoma melanocephalum</v>
      </c>
      <c r="H115" s="2" t="s">
        <v>2397</v>
      </c>
      <c r="I115" s="2" t="s">
        <v>2398</v>
      </c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">
      <c r="A116" s="2" t="s">
        <v>2400</v>
      </c>
      <c r="B116" s="32" t="s">
        <v>1764</v>
      </c>
      <c r="C116" s="32" t="s">
        <v>1790</v>
      </c>
      <c r="D116" s="1" t="s">
        <v>52</v>
      </c>
      <c r="E116" s="1" t="s">
        <v>2401</v>
      </c>
      <c r="F116" s="1" t="s">
        <v>2402</v>
      </c>
      <c r="G116" s="1" t="str">
        <f t="shared" si="0"/>
        <v>Tapinoma subboreale</v>
      </c>
      <c r="H116" s="2" t="s">
        <v>2403</v>
      </c>
      <c r="I116" s="2" t="s">
        <v>2404</v>
      </c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">
      <c r="A117" s="2" t="s">
        <v>361</v>
      </c>
      <c r="B117" s="32" t="s">
        <v>1764</v>
      </c>
      <c r="C117" s="32" t="s">
        <v>1766</v>
      </c>
      <c r="D117" s="1" t="s">
        <v>41</v>
      </c>
      <c r="E117" s="1" t="s">
        <v>360</v>
      </c>
      <c r="F117" s="1" t="s">
        <v>2407</v>
      </c>
      <c r="G117" s="1" t="str">
        <f t="shared" si="0"/>
        <v>Temnothorax affinis</v>
      </c>
      <c r="H117" s="2" t="s">
        <v>2408</v>
      </c>
      <c r="I117" s="2" t="s">
        <v>2409</v>
      </c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">
      <c r="A118" s="2" t="s">
        <v>366</v>
      </c>
      <c r="B118" s="32" t="s">
        <v>1764</v>
      </c>
      <c r="C118" s="32" t="s">
        <v>1766</v>
      </c>
      <c r="D118" s="1" t="s">
        <v>41</v>
      </c>
      <c r="E118" s="1" t="s">
        <v>365</v>
      </c>
      <c r="F118" s="1" t="s">
        <v>2410</v>
      </c>
      <c r="G118" s="1" t="str">
        <f t="shared" si="0"/>
        <v>Temnothorax albipennis</v>
      </c>
      <c r="H118" s="2" t="s">
        <v>2411</v>
      </c>
      <c r="I118" s="2" t="s">
        <v>2412</v>
      </c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">
      <c r="A119" s="2" t="s">
        <v>371</v>
      </c>
      <c r="B119" s="32" t="s">
        <v>1764</v>
      </c>
      <c r="C119" s="32" t="s">
        <v>1766</v>
      </c>
      <c r="D119" s="1" t="s">
        <v>41</v>
      </c>
      <c r="E119" s="1" t="s">
        <v>370</v>
      </c>
      <c r="F119" s="1" t="s">
        <v>2415</v>
      </c>
      <c r="G119" s="1" t="str">
        <f t="shared" si="0"/>
        <v>Temnothorax arcanus</v>
      </c>
      <c r="H119" s="2" t="s">
        <v>2416</v>
      </c>
      <c r="I119" s="2" t="s">
        <v>2417</v>
      </c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">
      <c r="A120" s="2" t="s">
        <v>376</v>
      </c>
      <c r="B120" s="32" t="s">
        <v>1764</v>
      </c>
      <c r="C120" s="32" t="s">
        <v>1766</v>
      </c>
      <c r="D120" s="1" t="s">
        <v>41</v>
      </c>
      <c r="E120" s="1" t="s">
        <v>375</v>
      </c>
      <c r="F120" s="1" t="s">
        <v>2363</v>
      </c>
      <c r="G120" s="1" t="str">
        <f t="shared" si="0"/>
        <v>Temnothorax corticalis</v>
      </c>
      <c r="H120" s="2" t="s">
        <v>2420</v>
      </c>
      <c r="I120" s="2" t="s">
        <v>2421</v>
      </c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">
      <c r="A121" s="2" t="s">
        <v>380</v>
      </c>
      <c r="B121" s="32" t="s">
        <v>1764</v>
      </c>
      <c r="C121" s="32" t="s">
        <v>1766</v>
      </c>
      <c r="D121" s="1" t="s">
        <v>41</v>
      </c>
      <c r="E121" s="1" t="s">
        <v>379</v>
      </c>
      <c r="F121" s="1" t="s">
        <v>2422</v>
      </c>
      <c r="G121" s="1" t="str">
        <f t="shared" si="0"/>
        <v>Temnothorax flavicornis</v>
      </c>
      <c r="H121" s="2" t="s">
        <v>2423</v>
      </c>
      <c r="I121" s="2" t="s">
        <v>2424</v>
      </c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">
      <c r="A122" s="2" t="s">
        <v>384</v>
      </c>
      <c r="B122" s="32" t="s">
        <v>1764</v>
      </c>
      <c r="C122" s="32" t="s">
        <v>1766</v>
      </c>
      <c r="D122" s="1" t="s">
        <v>41</v>
      </c>
      <c r="E122" s="1" t="s">
        <v>382</v>
      </c>
      <c r="F122" s="1" t="s">
        <v>2363</v>
      </c>
      <c r="G122" s="1" t="str">
        <f t="shared" si="0"/>
        <v>Temnothorax interruptus</v>
      </c>
      <c r="H122" s="2" t="s">
        <v>2427</v>
      </c>
      <c r="I122" s="2" t="s">
        <v>2428</v>
      </c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">
      <c r="A123" s="2" t="s">
        <v>388</v>
      </c>
      <c r="B123" s="32" t="s">
        <v>1764</v>
      </c>
      <c r="C123" s="32" t="s">
        <v>1766</v>
      </c>
      <c r="D123" s="1" t="s">
        <v>41</v>
      </c>
      <c r="E123" s="1" t="s">
        <v>385</v>
      </c>
      <c r="F123" s="1" t="s">
        <v>2431</v>
      </c>
      <c r="G123" s="1" t="str">
        <f t="shared" si="0"/>
        <v>Temnothorax luteus</v>
      </c>
      <c r="H123" s="2" t="s">
        <v>2432</v>
      </c>
      <c r="I123" s="2" t="s">
        <v>2433</v>
      </c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">
      <c r="A124" s="2" t="s">
        <v>392</v>
      </c>
      <c r="B124" s="32" t="s">
        <v>1764</v>
      </c>
      <c r="C124" s="32" t="s">
        <v>1766</v>
      </c>
      <c r="D124" s="13" t="s">
        <v>41</v>
      </c>
      <c r="E124" s="13" t="s">
        <v>389</v>
      </c>
      <c r="F124" s="1" t="s">
        <v>2434</v>
      </c>
      <c r="G124" s="1" t="str">
        <f t="shared" si="0"/>
        <v>Temnothorax mullerianus</v>
      </c>
      <c r="H124" s="2" t="s">
        <v>2435</v>
      </c>
      <c r="I124" s="2" t="s">
        <v>2436</v>
      </c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">
      <c r="A125" s="2" t="s">
        <v>395</v>
      </c>
      <c r="B125" s="32" t="s">
        <v>1764</v>
      </c>
      <c r="C125" s="32" t="s">
        <v>1766</v>
      </c>
      <c r="D125" s="1" t="s">
        <v>41</v>
      </c>
      <c r="E125" s="1" t="s">
        <v>393</v>
      </c>
      <c r="F125" s="1" t="s">
        <v>2440</v>
      </c>
      <c r="G125" s="1" t="str">
        <f t="shared" si="0"/>
        <v>Temnothorax nadigi</v>
      </c>
      <c r="H125" s="2" t="s">
        <v>2441</v>
      </c>
      <c r="I125" s="2" t="s">
        <v>2442</v>
      </c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">
      <c r="A126" s="2" t="s">
        <v>400</v>
      </c>
      <c r="B126" s="32" t="s">
        <v>1764</v>
      </c>
      <c r="C126" s="32" t="s">
        <v>1766</v>
      </c>
      <c r="D126" s="1" t="s">
        <v>41</v>
      </c>
      <c r="E126" s="1" t="s">
        <v>397</v>
      </c>
      <c r="F126" s="1" t="s">
        <v>2407</v>
      </c>
      <c r="G126" s="1" t="str">
        <f t="shared" si="0"/>
        <v>Temnothorax nigriceps</v>
      </c>
      <c r="H126" s="2" t="s">
        <v>2443</v>
      </c>
      <c r="I126" s="2" t="s">
        <v>2444</v>
      </c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">
      <c r="A127" s="2" t="s">
        <v>403</v>
      </c>
      <c r="B127" s="32" t="s">
        <v>1764</v>
      </c>
      <c r="C127" s="32" t="s">
        <v>1766</v>
      </c>
      <c r="D127" s="1" t="s">
        <v>41</v>
      </c>
      <c r="E127" s="1" t="s">
        <v>401</v>
      </c>
      <c r="F127" s="1" t="s">
        <v>2055</v>
      </c>
      <c r="G127" s="1" t="str">
        <f t="shared" si="0"/>
        <v>Temnothorax nylanderi</v>
      </c>
      <c r="H127" s="2" t="s">
        <v>2446</v>
      </c>
      <c r="I127" s="2" t="s">
        <v>2447</v>
      </c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">
      <c r="A128" s="2" t="s">
        <v>407</v>
      </c>
      <c r="B128" s="32" t="s">
        <v>1764</v>
      </c>
      <c r="C128" s="32" t="s">
        <v>1766</v>
      </c>
      <c r="D128" s="1" t="s">
        <v>41</v>
      </c>
      <c r="E128" s="1" t="s">
        <v>405</v>
      </c>
      <c r="F128" s="1" t="s">
        <v>2363</v>
      </c>
      <c r="G128" s="1" t="str">
        <f t="shared" si="0"/>
        <v>Temnothorax parvulus</v>
      </c>
      <c r="H128" s="2" t="s">
        <v>2449</v>
      </c>
      <c r="I128" s="2" t="s">
        <v>2450</v>
      </c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">
      <c r="A129" s="2" t="s">
        <v>410</v>
      </c>
      <c r="B129" s="32" t="s">
        <v>1764</v>
      </c>
      <c r="C129" s="32" t="s">
        <v>1766</v>
      </c>
      <c r="D129" s="1" t="s">
        <v>41</v>
      </c>
      <c r="E129" s="1" t="s">
        <v>409</v>
      </c>
      <c r="F129" s="1" t="s">
        <v>2451</v>
      </c>
      <c r="G129" s="1" t="str">
        <f t="shared" si="0"/>
        <v>Temnothorax recedens</v>
      </c>
      <c r="H129" s="2" t="s">
        <v>2452</v>
      </c>
      <c r="I129" s="2" t="s">
        <v>2453</v>
      </c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">
      <c r="A130" s="2" t="s">
        <v>414</v>
      </c>
      <c r="B130" s="32" t="s">
        <v>1764</v>
      </c>
      <c r="C130" s="32" t="s">
        <v>1766</v>
      </c>
      <c r="D130" s="1" t="s">
        <v>41</v>
      </c>
      <c r="E130" s="1" t="s">
        <v>413</v>
      </c>
      <c r="F130" s="1" t="s">
        <v>2457</v>
      </c>
      <c r="G130" s="1" t="str">
        <f t="shared" si="0"/>
        <v>Temnothorax tuberum</v>
      </c>
      <c r="H130" s="2" t="s">
        <v>2458</v>
      </c>
      <c r="I130" s="2" t="s">
        <v>2459</v>
      </c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">
      <c r="A131" s="2" t="s">
        <v>418</v>
      </c>
      <c r="B131" s="32" t="s">
        <v>1764</v>
      </c>
      <c r="C131" s="32" t="s">
        <v>1766</v>
      </c>
      <c r="D131" s="1" t="s">
        <v>41</v>
      </c>
      <c r="E131" s="1" t="s">
        <v>417</v>
      </c>
      <c r="F131" s="1" t="s">
        <v>1768</v>
      </c>
      <c r="G131" s="1" t="str">
        <f t="shared" si="0"/>
        <v>Temnothorax unifasciatus</v>
      </c>
      <c r="H131" s="2" t="s">
        <v>2460</v>
      </c>
      <c r="I131" s="2" t="s">
        <v>2462</v>
      </c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">
      <c r="A132" s="2" t="s">
        <v>423</v>
      </c>
      <c r="B132" s="32" t="s">
        <v>1764</v>
      </c>
      <c r="C132" s="32" t="s">
        <v>1766</v>
      </c>
      <c r="D132" s="13" t="s">
        <v>421</v>
      </c>
      <c r="E132" s="13" t="s">
        <v>422</v>
      </c>
      <c r="F132" s="32" t="s">
        <v>2464</v>
      </c>
      <c r="G132" s="1" t="str">
        <f t="shared" si="0"/>
        <v>Temnothorax  ravouxi</v>
      </c>
      <c r="H132" s="2" t="s">
        <v>2465</v>
      </c>
      <c r="I132" s="2" t="s">
        <v>2466</v>
      </c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">
      <c r="A133" s="2" t="s">
        <v>427</v>
      </c>
      <c r="B133" s="32" t="s">
        <v>1764</v>
      </c>
      <c r="C133" s="32" t="s">
        <v>1766</v>
      </c>
      <c r="D133" s="13" t="s">
        <v>421</v>
      </c>
      <c r="E133" s="13" t="s">
        <v>426</v>
      </c>
      <c r="F133" s="32" t="s">
        <v>2171</v>
      </c>
      <c r="G133" s="1" t="str">
        <f t="shared" si="0"/>
        <v>Temnothorax  stumperi</v>
      </c>
      <c r="H133" s="2" t="s">
        <v>2470</v>
      </c>
      <c r="I133" s="2" t="s">
        <v>2471</v>
      </c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">
      <c r="A134" s="2" t="s">
        <v>2473</v>
      </c>
      <c r="B134" s="32" t="s">
        <v>1764</v>
      </c>
      <c r="C134" s="32" t="s">
        <v>1766</v>
      </c>
      <c r="D134" s="1" t="s">
        <v>96</v>
      </c>
      <c r="E134" s="32" t="s">
        <v>2475</v>
      </c>
      <c r="F134" s="32" t="s">
        <v>2476</v>
      </c>
      <c r="G134" s="1" t="str">
        <f t="shared" si="0"/>
        <v>Tetramorium alpestre</v>
      </c>
      <c r="H134" s="2" t="s">
        <v>2477</v>
      </c>
      <c r="I134" s="2" t="s">
        <v>2478</v>
      </c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">
      <c r="A135" s="2" t="s">
        <v>2479</v>
      </c>
      <c r="B135" s="32" t="s">
        <v>1764</v>
      </c>
      <c r="C135" s="32" t="s">
        <v>1766</v>
      </c>
      <c r="D135" s="1" t="s">
        <v>96</v>
      </c>
      <c r="E135" s="32" t="s">
        <v>2480</v>
      </c>
      <c r="F135" s="1" t="s">
        <v>1826</v>
      </c>
      <c r="G135" s="1" t="str">
        <f t="shared" si="0"/>
        <v>Tetramorium caespitum</v>
      </c>
      <c r="H135" s="2" t="s">
        <v>2481</v>
      </c>
      <c r="I135" s="2" t="s">
        <v>2482</v>
      </c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">
      <c r="A136" s="2" t="s">
        <v>2485</v>
      </c>
      <c r="B136" s="32" t="s">
        <v>1764</v>
      </c>
      <c r="C136" s="32" t="s">
        <v>1766</v>
      </c>
      <c r="D136" s="1" t="s">
        <v>96</v>
      </c>
      <c r="E136" s="1" t="s">
        <v>2486</v>
      </c>
      <c r="F136" s="1" t="s">
        <v>2487</v>
      </c>
      <c r="G136" s="1" t="str">
        <f t="shared" si="0"/>
        <v>Tetramorium immigrans</v>
      </c>
      <c r="H136" s="2" t="s">
        <v>2488</v>
      </c>
      <c r="I136" s="2" t="s">
        <v>2489</v>
      </c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">
      <c r="A137" s="2" t="s">
        <v>2492</v>
      </c>
      <c r="B137" s="32" t="s">
        <v>1764</v>
      </c>
      <c r="C137" s="32" t="s">
        <v>1766</v>
      </c>
      <c r="D137" s="1" t="s">
        <v>96</v>
      </c>
      <c r="E137" s="1" t="s">
        <v>2493</v>
      </c>
      <c r="F137" s="1" t="s">
        <v>2055</v>
      </c>
      <c r="G137" s="1" t="str">
        <f t="shared" si="0"/>
        <v>Tetramorium impurum</v>
      </c>
      <c r="H137" s="2" t="s">
        <v>2494</v>
      </c>
      <c r="I137" s="2" t="s">
        <v>2495</v>
      </c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">
      <c r="A138" s="2" t="s">
        <v>2496</v>
      </c>
      <c r="B138" s="32" t="s">
        <v>1764</v>
      </c>
      <c r="C138" s="32" t="s">
        <v>1766</v>
      </c>
      <c r="D138" s="1" t="s">
        <v>96</v>
      </c>
      <c r="E138" s="1" t="s">
        <v>2497</v>
      </c>
      <c r="F138" s="1" t="s">
        <v>2487</v>
      </c>
      <c r="G138" s="1" t="str">
        <f t="shared" si="0"/>
        <v>Tetramorium indocile</v>
      </c>
      <c r="H138" s="2" t="s">
        <v>2499</v>
      </c>
      <c r="I138" s="2" t="s">
        <v>2500</v>
      </c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">
      <c r="A139" s="2" t="s">
        <v>2503</v>
      </c>
      <c r="B139" s="32" t="s">
        <v>1764</v>
      </c>
      <c r="C139" s="32" t="s">
        <v>1766</v>
      </c>
      <c r="D139" s="13" t="s">
        <v>2504</v>
      </c>
      <c r="E139" s="13" t="s">
        <v>2505</v>
      </c>
      <c r="F139" s="1" t="s">
        <v>2363</v>
      </c>
      <c r="G139" s="1" t="str">
        <f t="shared" si="0"/>
        <v>Tetramorium  atratulum</v>
      </c>
      <c r="H139" s="2" t="s">
        <v>2506</v>
      </c>
      <c r="I139" s="2" t="s">
        <v>2507</v>
      </c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">
      <c r="A140" s="2" t="s">
        <v>2510</v>
      </c>
      <c r="B140" s="32" t="s">
        <v>1764</v>
      </c>
      <c r="C140" s="32" t="s">
        <v>1766</v>
      </c>
      <c r="D140" s="13" t="s">
        <v>2504</v>
      </c>
      <c r="E140" s="13" t="s">
        <v>2511</v>
      </c>
      <c r="F140" s="32" t="s">
        <v>2512</v>
      </c>
      <c r="G140" s="1" t="str">
        <f t="shared" si="0"/>
        <v>Tetramorium  inquilinum</v>
      </c>
      <c r="H140" s="2" t="s">
        <v>2513</v>
      </c>
      <c r="I140" s="2" t="s">
        <v>2514</v>
      </c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">
      <c r="A141" s="2" t="s">
        <v>2515</v>
      </c>
      <c r="B141" s="32" t="s">
        <v>1764</v>
      </c>
      <c r="C141" s="32" t="s">
        <v>1766</v>
      </c>
      <c r="D141" s="1" t="s">
        <v>122</v>
      </c>
      <c r="E141" s="21" t="s">
        <v>2519</v>
      </c>
      <c r="F141" s="21"/>
      <c r="G141" s="21" t="s">
        <v>2520</v>
      </c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">
      <c r="A142" s="2" t="s">
        <v>2521</v>
      </c>
      <c r="B142" s="32" t="s">
        <v>1764</v>
      </c>
      <c r="C142" s="32" t="s">
        <v>1790</v>
      </c>
      <c r="D142" s="13" t="s">
        <v>1792</v>
      </c>
      <c r="E142" s="21" t="s">
        <v>2519</v>
      </c>
      <c r="F142" s="21"/>
      <c r="G142" s="21" t="s">
        <v>2522</v>
      </c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">
      <c r="A143" s="2" t="s">
        <v>2526</v>
      </c>
      <c r="B143" s="32" t="s">
        <v>1764</v>
      </c>
      <c r="C143" s="32" t="s">
        <v>1800</v>
      </c>
      <c r="D143" s="1" t="s">
        <v>88</v>
      </c>
      <c r="E143" s="21" t="s">
        <v>2519</v>
      </c>
      <c r="F143" s="21"/>
      <c r="G143" s="21" t="s">
        <v>2527</v>
      </c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">
      <c r="A144" s="2" t="s">
        <v>2531</v>
      </c>
      <c r="B144" s="32" t="s">
        <v>1764</v>
      </c>
      <c r="C144" s="32" t="s">
        <v>1800</v>
      </c>
      <c r="D144" s="13" t="s">
        <v>1878</v>
      </c>
      <c r="E144" s="21" t="s">
        <v>2519</v>
      </c>
      <c r="F144" s="21"/>
      <c r="G144" s="21" t="s">
        <v>2532</v>
      </c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">
      <c r="A145" s="2" t="s">
        <v>2534</v>
      </c>
      <c r="B145" s="32" t="s">
        <v>1764</v>
      </c>
      <c r="C145" s="32" t="s">
        <v>1766</v>
      </c>
      <c r="D145" s="1" t="s">
        <v>1892</v>
      </c>
      <c r="E145" s="21" t="s">
        <v>2519</v>
      </c>
      <c r="F145" s="21"/>
      <c r="G145" s="21" t="s">
        <v>2536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">
      <c r="A146" s="2" t="s">
        <v>2537</v>
      </c>
      <c r="B146" s="32" t="s">
        <v>1764</v>
      </c>
      <c r="C146" s="32" t="s">
        <v>1790</v>
      </c>
      <c r="D146" s="1" t="s">
        <v>1909</v>
      </c>
      <c r="E146" s="21" t="s">
        <v>2519</v>
      </c>
      <c r="F146" s="21"/>
      <c r="G146" s="21" t="s">
        <v>2540</v>
      </c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">
      <c r="A147" s="2" t="s">
        <v>2542</v>
      </c>
      <c r="B147" s="32" t="s">
        <v>1764</v>
      </c>
      <c r="C147" s="32" t="s">
        <v>1800</v>
      </c>
      <c r="D147" s="1" t="s">
        <v>61</v>
      </c>
      <c r="E147" s="21" t="s">
        <v>2519</v>
      </c>
      <c r="F147" s="21"/>
      <c r="G147" s="21" t="s">
        <v>2543</v>
      </c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">
      <c r="A148" s="20" t="s">
        <v>2546</v>
      </c>
      <c r="B148" s="32" t="s">
        <v>1764</v>
      </c>
      <c r="C148" s="32" t="s">
        <v>1766</v>
      </c>
      <c r="D148" s="1" t="s">
        <v>116</v>
      </c>
      <c r="E148" s="21" t="s">
        <v>2519</v>
      </c>
      <c r="F148" s="21"/>
      <c r="G148" s="21" t="s">
        <v>2547</v>
      </c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">
      <c r="A149" s="2" t="s">
        <v>2550</v>
      </c>
      <c r="B149" s="32" t="s">
        <v>1764</v>
      </c>
      <c r="C149" s="32" t="s">
        <v>1766</v>
      </c>
      <c r="D149" s="1" t="s">
        <v>2035</v>
      </c>
      <c r="E149" s="21" t="s">
        <v>2519</v>
      </c>
      <c r="F149" s="21"/>
      <c r="G149" s="21" t="s">
        <v>2551</v>
      </c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">
      <c r="A150" s="2" t="s">
        <v>2050</v>
      </c>
      <c r="B150" s="32" t="s">
        <v>1764</v>
      </c>
      <c r="C150" s="32" t="s">
        <v>2041</v>
      </c>
      <c r="D150" s="1" t="s">
        <v>2042</v>
      </c>
      <c r="E150" s="21" t="s">
        <v>2519</v>
      </c>
      <c r="F150" s="21"/>
      <c r="G150" s="21" t="s">
        <v>2554</v>
      </c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">
      <c r="A151" s="2" t="s">
        <v>2555</v>
      </c>
      <c r="B151" s="32" t="s">
        <v>1764</v>
      </c>
      <c r="C151" s="32" t="s">
        <v>1800</v>
      </c>
      <c r="D151" s="1" t="s">
        <v>50</v>
      </c>
      <c r="E151" s="21" t="s">
        <v>2519</v>
      </c>
      <c r="F151" s="21"/>
      <c r="G151" s="21" t="s">
        <v>2557</v>
      </c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">
      <c r="A152" s="2" t="s">
        <v>2559</v>
      </c>
      <c r="B152" s="32" t="s">
        <v>1764</v>
      </c>
      <c r="C152" s="32" t="s">
        <v>1766</v>
      </c>
      <c r="D152" s="1" t="s">
        <v>45</v>
      </c>
      <c r="E152" s="21" t="s">
        <v>2519</v>
      </c>
      <c r="F152" s="21"/>
      <c r="G152" s="21" t="s">
        <v>2560</v>
      </c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">
      <c r="A153" s="2" t="s">
        <v>2563</v>
      </c>
      <c r="B153" s="32" t="s">
        <v>1764</v>
      </c>
      <c r="C153" s="32" t="s">
        <v>1766</v>
      </c>
      <c r="D153" s="1" t="s">
        <v>474</v>
      </c>
      <c r="E153" s="21" t="s">
        <v>2519</v>
      </c>
      <c r="F153" s="21"/>
      <c r="G153" s="21" t="s">
        <v>2564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">
      <c r="A154" s="2" t="s">
        <v>2567</v>
      </c>
      <c r="B154" s="32" t="s">
        <v>1764</v>
      </c>
      <c r="C154" s="32" t="s">
        <v>1766</v>
      </c>
      <c r="D154" s="1" t="s">
        <v>2182</v>
      </c>
      <c r="E154" s="21" t="s">
        <v>2519</v>
      </c>
      <c r="F154" s="21"/>
      <c r="G154" s="21" t="s">
        <v>2568</v>
      </c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">
      <c r="A155" s="2" t="s">
        <v>2570</v>
      </c>
      <c r="B155" s="32" t="s">
        <v>1764</v>
      </c>
      <c r="C155" s="32" t="s">
        <v>1766</v>
      </c>
      <c r="D155" s="1" t="s">
        <v>2188</v>
      </c>
      <c r="E155" s="21" t="s">
        <v>2519</v>
      </c>
      <c r="F155" s="21"/>
      <c r="G155" s="21" t="s">
        <v>2572</v>
      </c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">
      <c r="A156" s="2" t="s">
        <v>2573</v>
      </c>
      <c r="B156" s="32" t="s">
        <v>1764</v>
      </c>
      <c r="C156" s="32" t="s">
        <v>1766</v>
      </c>
      <c r="D156" s="1" t="s">
        <v>57</v>
      </c>
      <c r="E156" s="21" t="s">
        <v>2519</v>
      </c>
      <c r="F156" s="21"/>
      <c r="G156" s="21" t="s">
        <v>2574</v>
      </c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">
      <c r="A157" s="20" t="s">
        <v>2577</v>
      </c>
      <c r="B157" s="32" t="s">
        <v>1764</v>
      </c>
      <c r="C157" s="32" t="s">
        <v>1766</v>
      </c>
      <c r="D157" s="1" t="s">
        <v>131</v>
      </c>
      <c r="E157" s="21" t="s">
        <v>2519</v>
      </c>
      <c r="F157" s="21"/>
      <c r="G157" s="21" t="s">
        <v>2578</v>
      </c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">
      <c r="A158" s="2" t="s">
        <v>2581</v>
      </c>
      <c r="B158" s="32" t="s">
        <v>1764</v>
      </c>
      <c r="C158" s="32" t="s">
        <v>1766</v>
      </c>
      <c r="D158" s="1" t="s">
        <v>2274</v>
      </c>
      <c r="E158" s="21" t="s">
        <v>2519</v>
      </c>
      <c r="F158" s="21"/>
      <c r="G158" s="21" t="s">
        <v>2582</v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">
      <c r="A159" s="2" t="s">
        <v>2585</v>
      </c>
      <c r="B159" s="32" t="s">
        <v>1764</v>
      </c>
      <c r="C159" s="32" t="s">
        <v>1800</v>
      </c>
      <c r="D159" s="1" t="s">
        <v>2282</v>
      </c>
      <c r="E159" s="21" t="s">
        <v>2519</v>
      </c>
      <c r="F159" s="21"/>
      <c r="G159" s="21" t="s">
        <v>2586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">
      <c r="A160" s="2" t="s">
        <v>2587</v>
      </c>
      <c r="B160" s="32" t="s">
        <v>1764</v>
      </c>
      <c r="C160" s="32" t="s">
        <v>1800</v>
      </c>
      <c r="D160" s="1" t="s">
        <v>2302</v>
      </c>
      <c r="E160" s="21" t="s">
        <v>2519</v>
      </c>
      <c r="F160" s="21"/>
      <c r="G160" s="21" t="s">
        <v>2589</v>
      </c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">
      <c r="A161" s="2" t="s">
        <v>2591</v>
      </c>
      <c r="B161" s="32" t="s">
        <v>1764</v>
      </c>
      <c r="C161" s="32" t="s">
        <v>2041</v>
      </c>
      <c r="D161" s="1" t="s">
        <v>2309</v>
      </c>
      <c r="E161" s="21" t="s">
        <v>2519</v>
      </c>
      <c r="F161" s="21"/>
      <c r="G161" s="21" t="s">
        <v>2592</v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">
      <c r="A162" s="2" t="s">
        <v>2595</v>
      </c>
      <c r="B162" s="32" t="s">
        <v>1764</v>
      </c>
      <c r="C162" s="32" t="s">
        <v>1766</v>
      </c>
      <c r="D162" s="1" t="s">
        <v>501</v>
      </c>
      <c r="E162" s="21" t="s">
        <v>2519</v>
      </c>
      <c r="F162" s="21"/>
      <c r="G162" s="21" t="s">
        <v>2596</v>
      </c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">
      <c r="A163" s="2" t="s">
        <v>2600</v>
      </c>
      <c r="B163" s="32" t="s">
        <v>1764</v>
      </c>
      <c r="C163" s="32" t="s">
        <v>1766</v>
      </c>
      <c r="D163" s="1" t="s">
        <v>2345</v>
      </c>
      <c r="E163" s="21" t="s">
        <v>2519</v>
      </c>
      <c r="F163" s="21"/>
      <c r="G163" s="21" t="s">
        <v>2601</v>
      </c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">
      <c r="A164" s="2" t="s">
        <v>2602</v>
      </c>
      <c r="B164" s="32" t="s">
        <v>1764</v>
      </c>
      <c r="C164" s="32" t="s">
        <v>1766</v>
      </c>
      <c r="D164" s="13" t="s">
        <v>2369</v>
      </c>
      <c r="E164" s="21" t="s">
        <v>2519</v>
      </c>
      <c r="F164" s="21"/>
      <c r="G164" s="21" t="s">
        <v>2603</v>
      </c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">
      <c r="A165" s="2" t="s">
        <v>2607</v>
      </c>
      <c r="B165" s="32" t="s">
        <v>1764</v>
      </c>
      <c r="C165" s="32" t="s">
        <v>1790</v>
      </c>
      <c r="D165" s="1" t="s">
        <v>52</v>
      </c>
      <c r="E165" s="21" t="s">
        <v>2519</v>
      </c>
      <c r="F165" s="21"/>
      <c r="G165" s="21" t="s">
        <v>2608</v>
      </c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">
      <c r="A166" s="2" t="s">
        <v>2610</v>
      </c>
      <c r="B166" s="32" t="s">
        <v>1764</v>
      </c>
      <c r="C166" s="32" t="s">
        <v>1766</v>
      </c>
      <c r="D166" s="1" t="s">
        <v>41</v>
      </c>
      <c r="E166" s="21" t="s">
        <v>2519</v>
      </c>
      <c r="F166" s="21"/>
      <c r="G166" s="21" t="s">
        <v>2612</v>
      </c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">
      <c r="A167" s="2" t="s">
        <v>2613</v>
      </c>
      <c r="B167" s="32" t="s">
        <v>1764</v>
      </c>
      <c r="C167" s="32" t="s">
        <v>1766</v>
      </c>
      <c r="D167" s="1" t="s">
        <v>96</v>
      </c>
      <c r="E167" s="21" t="s">
        <v>2519</v>
      </c>
      <c r="F167" s="21"/>
      <c r="G167" s="21" t="s">
        <v>2614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">
      <c r="B168" s="32"/>
      <c r="C168" s="32"/>
      <c r="D168" s="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">
      <c r="B169" s="32"/>
      <c r="C169" s="32"/>
      <c r="D169" s="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">
      <c r="B170" s="32"/>
      <c r="C170" s="32"/>
      <c r="D170" s="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">
      <c r="B171" s="32"/>
      <c r="C171" s="32"/>
      <c r="D171" s="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">
      <c r="B172" s="32"/>
      <c r="C172" s="32"/>
      <c r="D172" s="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">
      <c r="B173" s="32"/>
      <c r="C173" s="32"/>
      <c r="D173" s="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">
      <c r="B174" s="32"/>
      <c r="C174" s="32"/>
      <c r="D174" s="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">
      <c r="B175" s="32"/>
      <c r="C175" s="32"/>
      <c r="D175" s="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">
      <c r="B176" s="32"/>
      <c r="C176" s="32"/>
      <c r="D176" s="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">
      <c r="B177" s="32"/>
      <c r="C177" s="32"/>
      <c r="D177" s="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">
      <c r="B178" s="32"/>
      <c r="C178" s="32"/>
      <c r="D178" s="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">
      <c r="B179" s="32"/>
      <c r="C179" s="32"/>
      <c r="D179" s="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">
      <c r="B180" s="32"/>
      <c r="C180" s="32"/>
      <c r="D180" s="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">
      <c r="B181" s="32"/>
      <c r="C181" s="32"/>
      <c r="D181" s="13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">
      <c r="B182" s="32"/>
      <c r="C182" s="32"/>
      <c r="D182" s="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">
      <c r="B183" s="32"/>
      <c r="C183" s="32"/>
      <c r="D183" s="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">
      <c r="B184" s="32"/>
      <c r="C184" s="32"/>
      <c r="D184" s="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">
      <c r="B185" s="32"/>
      <c r="C185" s="32"/>
      <c r="D185" s="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">
      <c r="A186" s="1"/>
      <c r="B186" s="32"/>
      <c r="C186" s="32"/>
      <c r="D186" s="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">
      <c r="A187" s="1"/>
      <c r="B187" s="32"/>
      <c r="C187" s="32"/>
      <c r="D187" s="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">
      <c r="B188" s="32"/>
      <c r="C188" s="32"/>
      <c r="D188" s="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">
      <c r="B189" s="32"/>
      <c r="C189" s="32"/>
      <c r="D189" s="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">
      <c r="B190" s="32"/>
      <c r="C190" s="32"/>
      <c r="D190" s="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">
      <c r="B191" s="32"/>
      <c r="C191" s="32"/>
      <c r="D191" s="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">
      <c r="B192" s="32"/>
      <c r="C192" s="32"/>
      <c r="D192" s="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2:26" ht="15.75" customHeight="1" x14ac:dyDescent="0.2">
      <c r="B193" s="32"/>
      <c r="C193" s="32"/>
      <c r="D193" s="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2:26" ht="15.75" customHeight="1" x14ac:dyDescent="0.2">
      <c r="B194" s="32"/>
      <c r="C194" s="32"/>
      <c r="D194" s="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2:26" ht="15.75" customHeight="1" x14ac:dyDescent="0.2">
      <c r="B195" s="32"/>
      <c r="C195" s="32"/>
      <c r="D195" s="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2:26" ht="15.75" customHeight="1" x14ac:dyDescent="0.2">
      <c r="B196" s="32"/>
      <c r="C196" s="32"/>
      <c r="D196" s="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2:26" ht="15.75" customHeight="1" x14ac:dyDescent="0.2">
      <c r="B197" s="32"/>
      <c r="C197" s="32"/>
      <c r="D197" s="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2:26" ht="15.75" customHeight="1" x14ac:dyDescent="0.2">
      <c r="B198" s="32"/>
      <c r="C198" s="32"/>
      <c r="D198" s="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2:26" ht="15.75" customHeight="1" x14ac:dyDescent="0.2">
      <c r="B199" s="32"/>
      <c r="C199" s="32"/>
      <c r="D199" s="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2:26" ht="15.75" customHeight="1" x14ac:dyDescent="0.2">
      <c r="B200" s="32"/>
      <c r="C200" s="32"/>
      <c r="D200" s="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2:26" ht="15.75" customHeight="1" x14ac:dyDescent="0.2">
      <c r="B201" s="32"/>
      <c r="C201" s="32"/>
      <c r="D201" s="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2:26" ht="15.75" customHeight="1" x14ac:dyDescent="0.2">
      <c r="B202" s="32"/>
      <c r="C202" s="32"/>
      <c r="D202" s="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2:26" ht="15.75" customHeight="1" x14ac:dyDescent="0.2">
      <c r="B203" s="32"/>
      <c r="C203" s="32"/>
      <c r="D203" s="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2:26" ht="15.75" customHeight="1" x14ac:dyDescent="0.2">
      <c r="B204" s="32"/>
      <c r="C204" s="32"/>
      <c r="D204" s="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2:26" ht="15.75" customHeight="1" x14ac:dyDescent="0.2">
      <c r="B205" s="32"/>
      <c r="C205" s="32"/>
      <c r="D205" s="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2:26" ht="15.75" customHeight="1" x14ac:dyDescent="0.2">
      <c r="B206" s="32"/>
      <c r="C206" s="32"/>
      <c r="D206" s="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2:26" ht="15.75" customHeight="1" x14ac:dyDescent="0.2">
      <c r="B207" s="32"/>
      <c r="C207" s="32"/>
      <c r="D207" s="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2:26" ht="15.75" customHeight="1" x14ac:dyDescent="0.2">
      <c r="B208" s="32"/>
      <c r="C208" s="32"/>
      <c r="D208" s="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2:26" ht="15.75" customHeight="1" x14ac:dyDescent="0.2">
      <c r="B209" s="32"/>
      <c r="C209" s="32"/>
      <c r="D209" s="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2:26" ht="15.75" customHeight="1" x14ac:dyDescent="0.2">
      <c r="B210" s="32"/>
      <c r="C210" s="32"/>
      <c r="D210" s="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2:26" ht="15.75" customHeight="1" x14ac:dyDescent="0.2">
      <c r="B211" s="32"/>
      <c r="C211" s="32"/>
      <c r="D211" s="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2:26" ht="15.75" customHeight="1" x14ac:dyDescent="0.2">
      <c r="B212" s="32"/>
      <c r="C212" s="32"/>
      <c r="D212" s="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2:26" ht="15.75" customHeight="1" x14ac:dyDescent="0.2">
      <c r="B213" s="32"/>
      <c r="C213" s="32"/>
      <c r="D213" s="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2:26" ht="15.75" customHeight="1" x14ac:dyDescent="0.2">
      <c r="B214" s="32"/>
      <c r="C214" s="32"/>
      <c r="D214" s="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2:26" ht="15.75" customHeight="1" x14ac:dyDescent="0.2">
      <c r="B215" s="32"/>
      <c r="C215" s="32"/>
      <c r="D215" s="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2:26" ht="15.75" customHeight="1" x14ac:dyDescent="0.2">
      <c r="B216" s="32"/>
      <c r="C216" s="32"/>
      <c r="D216" s="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2:26" ht="15.75" customHeight="1" x14ac:dyDescent="0.2">
      <c r="B217" s="32"/>
      <c r="C217" s="32"/>
      <c r="D217" s="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2:26" ht="15.75" customHeight="1" x14ac:dyDescent="0.2">
      <c r="B218" s="32"/>
      <c r="C218" s="32"/>
      <c r="D218" s="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2:26" ht="15.75" customHeight="1" x14ac:dyDescent="0.2">
      <c r="B219" s="32"/>
      <c r="C219" s="32"/>
      <c r="D219" s="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2:26" ht="15.75" customHeight="1" x14ac:dyDescent="0.2">
      <c r="B220" s="32"/>
      <c r="C220" s="32"/>
      <c r="D220" s="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2:26" ht="15.75" customHeight="1" x14ac:dyDescent="0.2">
      <c r="B221" s="32"/>
      <c r="C221" s="32"/>
      <c r="D221" s="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2:26" ht="15.75" customHeight="1" x14ac:dyDescent="0.2">
      <c r="B222" s="32"/>
      <c r="C222" s="32"/>
      <c r="D222" s="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2:26" ht="15.75" customHeight="1" x14ac:dyDescent="0.2">
      <c r="B223" s="32"/>
      <c r="C223" s="32"/>
      <c r="D223" s="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2:26" ht="15.75" customHeight="1" x14ac:dyDescent="0.2">
      <c r="B224" s="32"/>
      <c r="C224" s="32"/>
      <c r="D224" s="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2:26" ht="15.75" customHeight="1" x14ac:dyDescent="0.2">
      <c r="B225" s="32"/>
      <c r="C225" s="32"/>
      <c r="D225" s="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2:26" ht="15.75" customHeight="1" x14ac:dyDescent="0.2">
      <c r="B226" s="32"/>
      <c r="C226" s="32"/>
      <c r="D226" s="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2:26" ht="15.75" customHeight="1" x14ac:dyDescent="0.2">
      <c r="B227" s="32"/>
      <c r="C227" s="32"/>
      <c r="D227" s="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2:26" ht="15.75" customHeight="1" x14ac:dyDescent="0.2">
      <c r="B228" s="32"/>
      <c r="C228" s="32"/>
      <c r="D228" s="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2:26" ht="15.75" customHeight="1" x14ac:dyDescent="0.2">
      <c r="B229" s="32"/>
      <c r="C229" s="32"/>
      <c r="D229" s="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2:26" ht="15.75" customHeight="1" x14ac:dyDescent="0.2">
      <c r="B230" s="32"/>
      <c r="C230" s="32"/>
      <c r="D230" s="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2:26" ht="15.75" customHeight="1" x14ac:dyDescent="0.2">
      <c r="B231" s="32"/>
      <c r="C231" s="32"/>
      <c r="D231" s="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2:26" ht="15.75" customHeight="1" x14ac:dyDescent="0.2">
      <c r="B232" s="32"/>
      <c r="C232" s="32"/>
      <c r="D232" s="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2:26" ht="15.75" customHeight="1" x14ac:dyDescent="0.2">
      <c r="B233" s="32"/>
      <c r="C233" s="32"/>
      <c r="D233" s="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2:26" ht="15.75" customHeight="1" x14ac:dyDescent="0.2">
      <c r="B234" s="32"/>
      <c r="C234" s="32"/>
      <c r="D234" s="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2:26" ht="15.75" customHeight="1" x14ac:dyDescent="0.2">
      <c r="B235" s="32"/>
      <c r="C235" s="32"/>
      <c r="D235" s="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2:26" ht="15.75" customHeight="1" x14ac:dyDescent="0.2">
      <c r="B236" s="32"/>
      <c r="C236" s="32"/>
      <c r="D236" s="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2:26" ht="15.75" customHeight="1" x14ac:dyDescent="0.2">
      <c r="B237" s="32"/>
      <c r="C237" s="32"/>
      <c r="D237" s="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2:26" ht="15.75" customHeight="1" x14ac:dyDescent="0.2">
      <c r="B238" s="32"/>
      <c r="C238" s="32"/>
      <c r="D238" s="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2:26" ht="15.75" customHeight="1" x14ac:dyDescent="0.2">
      <c r="B239" s="32"/>
      <c r="C239" s="32"/>
      <c r="D239" s="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2:26" ht="15.75" customHeight="1" x14ac:dyDescent="0.2">
      <c r="B240" s="32"/>
      <c r="C240" s="32"/>
      <c r="D240" s="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2:26" ht="15.75" customHeight="1" x14ac:dyDescent="0.2">
      <c r="B241" s="32"/>
      <c r="C241" s="32"/>
      <c r="D241" s="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2:26" ht="15.75" customHeight="1" x14ac:dyDescent="0.2">
      <c r="B242" s="32"/>
      <c r="C242" s="32"/>
      <c r="D242" s="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2:26" ht="15.75" customHeight="1" x14ac:dyDescent="0.2">
      <c r="B243" s="32"/>
      <c r="C243" s="32"/>
      <c r="D243" s="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2:26" ht="15.75" customHeight="1" x14ac:dyDescent="0.2">
      <c r="B244" s="32"/>
      <c r="C244" s="32"/>
      <c r="D244" s="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2:26" ht="15.75" customHeight="1" x14ac:dyDescent="0.2">
      <c r="B245" s="32"/>
      <c r="C245" s="32"/>
      <c r="D245" s="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2:26" ht="15.75" customHeight="1" x14ac:dyDescent="0.2">
      <c r="B246" s="32"/>
      <c r="C246" s="32"/>
      <c r="D246" s="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2:26" ht="15.75" customHeight="1" x14ac:dyDescent="0.2">
      <c r="B247" s="32"/>
      <c r="C247" s="32"/>
      <c r="D247" s="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2:26" ht="15.75" customHeight="1" x14ac:dyDescent="0.2">
      <c r="B248" s="32"/>
      <c r="C248" s="32"/>
      <c r="D248" s="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2:26" ht="15.75" customHeight="1" x14ac:dyDescent="0.2">
      <c r="B249" s="32"/>
      <c r="C249" s="32"/>
      <c r="D249" s="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2:26" ht="15.75" customHeight="1" x14ac:dyDescent="0.2">
      <c r="B250" s="32"/>
      <c r="C250" s="32"/>
      <c r="D250" s="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2:26" ht="15.75" customHeight="1" x14ac:dyDescent="0.2">
      <c r="B251" s="32"/>
      <c r="C251" s="32"/>
      <c r="D251" s="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2:26" ht="15.75" customHeight="1" x14ac:dyDescent="0.2">
      <c r="B252" s="32"/>
      <c r="C252" s="32"/>
      <c r="D252" s="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2:26" ht="15.75" customHeight="1" x14ac:dyDescent="0.2">
      <c r="B253" s="32"/>
      <c r="C253" s="32"/>
      <c r="D253" s="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2:26" ht="15.75" customHeight="1" x14ac:dyDescent="0.2">
      <c r="B254" s="32"/>
      <c r="C254" s="32"/>
      <c r="D254" s="13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2:26" ht="15.75" customHeight="1" x14ac:dyDescent="0.2">
      <c r="B255" s="32"/>
      <c r="C255" s="32"/>
      <c r="D255" s="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2:26" ht="15.75" customHeight="1" x14ac:dyDescent="0.2">
      <c r="B256" s="32"/>
      <c r="C256" s="32"/>
      <c r="D256" s="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2:26" ht="15.75" customHeight="1" x14ac:dyDescent="0.2">
      <c r="B257" s="32"/>
      <c r="C257" s="32"/>
      <c r="D257" s="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2:26" ht="15.75" customHeight="1" x14ac:dyDescent="0.2">
      <c r="B258" s="32"/>
      <c r="C258" s="32"/>
      <c r="D258" s="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2:26" ht="15.75" customHeight="1" x14ac:dyDescent="0.2">
      <c r="B259" s="32"/>
      <c r="C259" s="32"/>
      <c r="D259" s="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2:26" ht="15.75" customHeight="1" x14ac:dyDescent="0.2">
      <c r="B260" s="32"/>
      <c r="C260" s="32"/>
      <c r="D260" s="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2:26" ht="15.75" customHeight="1" x14ac:dyDescent="0.2">
      <c r="B261" s="32"/>
      <c r="C261" s="32"/>
      <c r="D261" s="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2:26" ht="15.75" customHeight="1" x14ac:dyDescent="0.2">
      <c r="B262" s="32"/>
      <c r="C262" s="32"/>
      <c r="D262" s="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2:26" ht="15.75" customHeight="1" x14ac:dyDescent="0.2">
      <c r="B263" s="32"/>
      <c r="C263" s="32"/>
      <c r="D263" s="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2:26" ht="15.75" customHeight="1" x14ac:dyDescent="0.2">
      <c r="B264" s="32"/>
      <c r="C264" s="32"/>
      <c r="D264" s="13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2:26" ht="15.75" customHeight="1" x14ac:dyDescent="0.2">
      <c r="B265" s="32"/>
      <c r="C265" s="32"/>
      <c r="D265" s="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2:26" ht="15.75" customHeight="1" x14ac:dyDescent="0.2">
      <c r="B266" s="32"/>
      <c r="C266" s="32"/>
      <c r="D266" s="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2:26" ht="15.75" customHeight="1" x14ac:dyDescent="0.2">
      <c r="B267" s="32"/>
      <c r="C267" s="32"/>
      <c r="D267" s="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2:26" ht="15.75" customHeight="1" x14ac:dyDescent="0.2">
      <c r="B268" s="32"/>
      <c r="C268" s="32"/>
      <c r="D268" s="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2:26" ht="15.75" customHeight="1" x14ac:dyDescent="0.2">
      <c r="B269" s="32"/>
      <c r="C269" s="32"/>
      <c r="D269" s="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2:26" ht="15.75" customHeight="1" x14ac:dyDescent="0.2">
      <c r="B270" s="32"/>
      <c r="C270" s="32"/>
      <c r="D270" s="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2:26" ht="15.75" customHeight="1" x14ac:dyDescent="0.2">
      <c r="B271" s="32"/>
      <c r="C271" s="32"/>
      <c r="D271" s="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2:26" ht="15.75" customHeight="1" x14ac:dyDescent="0.2">
      <c r="B272" s="32"/>
      <c r="C272" s="32"/>
      <c r="D272" s="13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">
      <c r="B273" s="32"/>
      <c r="C273" s="32"/>
      <c r="D273" s="13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">
      <c r="B274" s="32"/>
      <c r="C274" s="32"/>
      <c r="D274" s="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">
      <c r="B275" s="32"/>
      <c r="C275" s="32"/>
      <c r="D275" s="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">
      <c r="B276" s="32"/>
      <c r="C276" s="32"/>
      <c r="D276" s="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">
      <c r="B277" s="32"/>
      <c r="C277" s="32"/>
      <c r="D277" s="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">
      <c r="B278" s="32"/>
      <c r="C278" s="32"/>
      <c r="D278" s="13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">
      <c r="B279" s="32"/>
      <c r="C279" s="32"/>
      <c r="D279" s="13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1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1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1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1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1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1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1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1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1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1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1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1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1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1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1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1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1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1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1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1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1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1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1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1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1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1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1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1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1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1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1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1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1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1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1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1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1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1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1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1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1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1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1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1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1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1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1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1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1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1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1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1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1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1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1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1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1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1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1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1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1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1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1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1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1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1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1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1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1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1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1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1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1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1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1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1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1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1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1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1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1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1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1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1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1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1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1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1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1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1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1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1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1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1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1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1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1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1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1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1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1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1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1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1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1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1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1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1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1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1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1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1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1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1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1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1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1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1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1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1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1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1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1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1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1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1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1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1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1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1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1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1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1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1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1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1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1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1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1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1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1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1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1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1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1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1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1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1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1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1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1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1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1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1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1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1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1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1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1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1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1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1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1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1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1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1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1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1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1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1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1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1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1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1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1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1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1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1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1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1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1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1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1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1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1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1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1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1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1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1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1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1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1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1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1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1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1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1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1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1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1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1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1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1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1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1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1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1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1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1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1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1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1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1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1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1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1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1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1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1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1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1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1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1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1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1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1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1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1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1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1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1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1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1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1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1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1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1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1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1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1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1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1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1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1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1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1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1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1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1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1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1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1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1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1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1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1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1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1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1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1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1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1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1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1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1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1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1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1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1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1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1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1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1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1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1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1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1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1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1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1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1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1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1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1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1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1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1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1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1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1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1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1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1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1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1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1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1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1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1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1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1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1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1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1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1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1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1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1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1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1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1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1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1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1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1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1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1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1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1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1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1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1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1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1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1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1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1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1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1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1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1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1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1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1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1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1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1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1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1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1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1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1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1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1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1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1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1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1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1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1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1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1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1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1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1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1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1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1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1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1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1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1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1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1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1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1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1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1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1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1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1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1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1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1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1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1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1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1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1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1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1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1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1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1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1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1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1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1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1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1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1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1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1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1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1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1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1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1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1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1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1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1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1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1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1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1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1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1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1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1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1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1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1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1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1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1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1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1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1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1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1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1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1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1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1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1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1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1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1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1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1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1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1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1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1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1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1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1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1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1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1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1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1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1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1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1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1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1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1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1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1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1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1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1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1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1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1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1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1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1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1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1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1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1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1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1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1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1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1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1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1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1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1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1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1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1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1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1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1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1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1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1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1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1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1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1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1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1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1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1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1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1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1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1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1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1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1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1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1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1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1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1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1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1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1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1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1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1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1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1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1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1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1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1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1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1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1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1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1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1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1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1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1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1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1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1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1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1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1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1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1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1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1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1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1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1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1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1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1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1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1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1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1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1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1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1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1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1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1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1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1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1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1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1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1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1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1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1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1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1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1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1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1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1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1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1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1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1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1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1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1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1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1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1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1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1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1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1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1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1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1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1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1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1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1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1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1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1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1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1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1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1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1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1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1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1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1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1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1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1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1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1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1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1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1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1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1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1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1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1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1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1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1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1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1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1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1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1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1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1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1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1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1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1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1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1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1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1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1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1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1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1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1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1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1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1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1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1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1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1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1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1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1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1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1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1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1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1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1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1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1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1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1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1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1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1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1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1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1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1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1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1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1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1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1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1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1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1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1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1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1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1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1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1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1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1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1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1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1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1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1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1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1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1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1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1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1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1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1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1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1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1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1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1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1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1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1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1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1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1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1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1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1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1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1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1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1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1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1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1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1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1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 x14ac:dyDescent="0.1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/>
  </sheetViews>
  <sheetFormatPr baseColWidth="10" defaultColWidth="12.6640625" defaultRowHeight="15" customHeight="1" x14ac:dyDescent="0.15"/>
  <cols>
    <col min="1" max="3" width="10" customWidth="1"/>
    <col min="4" max="4" width="11.1640625" customWidth="1"/>
    <col min="5" max="5" width="10" customWidth="1"/>
    <col min="6" max="6" width="7.6640625" customWidth="1"/>
    <col min="7" max="7" width="10.33203125" customWidth="1"/>
    <col min="8" max="26" width="10" customWidth="1"/>
  </cols>
  <sheetData>
    <row r="1" spans="1:8" x14ac:dyDescent="0.2">
      <c r="A1" s="65" t="s">
        <v>1774</v>
      </c>
      <c r="B1" s="66"/>
      <c r="C1" s="66"/>
      <c r="D1" s="62"/>
    </row>
    <row r="2" spans="1:8" x14ac:dyDescent="0.2">
      <c r="A2" s="67" t="s">
        <v>1784</v>
      </c>
      <c r="B2" s="68"/>
      <c r="C2" s="68"/>
      <c r="D2" s="69"/>
    </row>
    <row r="3" spans="1:8" x14ac:dyDescent="0.2">
      <c r="A3" s="67" t="s">
        <v>1793</v>
      </c>
      <c r="B3" s="68"/>
      <c r="C3" s="68"/>
      <c r="D3" s="69"/>
      <c r="F3" s="61" t="s">
        <v>1796</v>
      </c>
      <c r="G3" s="62"/>
      <c r="H3" s="1"/>
    </row>
    <row r="4" spans="1:8" x14ac:dyDescent="0.2">
      <c r="A4" s="63" t="s">
        <v>1801</v>
      </c>
      <c r="B4" s="70"/>
      <c r="C4" s="70"/>
      <c r="D4" s="64"/>
      <c r="F4" s="63" t="s">
        <v>1812</v>
      </c>
      <c r="G4" s="64"/>
      <c r="H4" s="1"/>
    </row>
    <row r="7" spans="1:8" x14ac:dyDescent="0.2">
      <c r="B7" s="33" t="s">
        <v>1816</v>
      </c>
      <c r="C7" s="34" t="s">
        <v>15</v>
      </c>
      <c r="E7" s="33" t="s">
        <v>1828</v>
      </c>
      <c r="F7" s="34" t="s">
        <v>1830</v>
      </c>
    </row>
    <row r="8" spans="1:8" x14ac:dyDescent="0.2">
      <c r="B8" s="35" t="s">
        <v>1831</v>
      </c>
      <c r="C8" s="36">
        <v>569118</v>
      </c>
      <c r="E8" s="37" t="s">
        <v>1840</v>
      </c>
      <c r="F8" s="36" t="s">
        <v>1831</v>
      </c>
    </row>
    <row r="9" spans="1:8" x14ac:dyDescent="0.2">
      <c r="B9" s="35" t="s">
        <v>1847</v>
      </c>
      <c r="C9" s="36">
        <v>563126</v>
      </c>
      <c r="E9" s="37" t="s">
        <v>1854</v>
      </c>
      <c r="F9" s="36" t="s">
        <v>1847</v>
      </c>
    </row>
    <row r="10" spans="1:8" x14ac:dyDescent="0.2">
      <c r="B10" s="35" t="s">
        <v>1855</v>
      </c>
      <c r="C10" s="36">
        <v>575126</v>
      </c>
      <c r="E10" s="37" t="s">
        <v>1857</v>
      </c>
      <c r="F10" s="36" t="s">
        <v>1855</v>
      </c>
    </row>
    <row r="11" spans="1:8" x14ac:dyDescent="0.2">
      <c r="B11" s="35" t="s">
        <v>1860</v>
      </c>
      <c r="C11" s="36">
        <v>581134</v>
      </c>
      <c r="E11" s="37" t="s">
        <v>1863</v>
      </c>
      <c r="F11" s="36" t="s">
        <v>1860</v>
      </c>
    </row>
    <row r="12" spans="1:8" x14ac:dyDescent="0.2">
      <c r="B12" s="35" t="s">
        <v>1864</v>
      </c>
      <c r="C12" s="36">
        <v>569134</v>
      </c>
      <c r="E12" s="37" t="s">
        <v>1865</v>
      </c>
      <c r="F12" s="36" t="s">
        <v>1864</v>
      </c>
    </row>
    <row r="13" spans="1:8" x14ac:dyDescent="0.2">
      <c r="B13" s="35" t="s">
        <v>1867</v>
      </c>
      <c r="C13" s="36">
        <v>557134</v>
      </c>
      <c r="E13" s="37" t="s">
        <v>1870</v>
      </c>
      <c r="F13" s="36" t="s">
        <v>1867</v>
      </c>
    </row>
    <row r="14" spans="1:8" x14ac:dyDescent="0.2">
      <c r="B14" s="35" t="s">
        <v>1873</v>
      </c>
      <c r="C14" s="36">
        <v>575142</v>
      </c>
      <c r="E14" s="37" t="s">
        <v>1874</v>
      </c>
      <c r="F14" s="36" t="s">
        <v>1873</v>
      </c>
    </row>
    <row r="15" spans="1:8" x14ac:dyDescent="0.2">
      <c r="B15" s="35" t="s">
        <v>1876</v>
      </c>
      <c r="C15" s="36">
        <v>581150</v>
      </c>
      <c r="E15" s="37" t="s">
        <v>1880</v>
      </c>
      <c r="F15" s="36" t="s">
        <v>1876</v>
      </c>
    </row>
    <row r="16" spans="1:8" x14ac:dyDescent="0.2">
      <c r="B16" s="35" t="s">
        <v>1884</v>
      </c>
      <c r="C16" s="36">
        <v>563142</v>
      </c>
      <c r="E16" s="37" t="s">
        <v>1886</v>
      </c>
      <c r="F16" s="36" t="s">
        <v>1884</v>
      </c>
    </row>
    <row r="17" spans="2:6" x14ac:dyDescent="0.2">
      <c r="B17" s="35">
        <v>10</v>
      </c>
      <c r="C17" s="36">
        <v>557150</v>
      </c>
      <c r="E17" s="37" t="s">
        <v>1891</v>
      </c>
      <c r="F17" s="36">
        <v>10</v>
      </c>
    </row>
    <row r="18" spans="2:6" x14ac:dyDescent="0.2">
      <c r="B18" s="35">
        <v>11</v>
      </c>
      <c r="C18" s="36">
        <v>551158</v>
      </c>
      <c r="E18" s="37" t="s">
        <v>1897</v>
      </c>
      <c r="F18" s="36">
        <v>11</v>
      </c>
    </row>
    <row r="19" spans="2:6" x14ac:dyDescent="0.2">
      <c r="B19" s="35">
        <v>12</v>
      </c>
      <c r="C19" s="36">
        <v>545150</v>
      </c>
      <c r="E19" s="37" t="s">
        <v>1898</v>
      </c>
      <c r="F19" s="36">
        <v>12</v>
      </c>
    </row>
    <row r="20" spans="2:6" x14ac:dyDescent="0.2">
      <c r="B20" s="35">
        <v>13</v>
      </c>
      <c r="C20" s="36">
        <v>539158</v>
      </c>
      <c r="E20" s="37" t="s">
        <v>1906</v>
      </c>
      <c r="F20" s="36">
        <v>13</v>
      </c>
    </row>
    <row r="21" spans="2:6" ht="15.75" customHeight="1" x14ac:dyDescent="0.2">
      <c r="B21" s="35">
        <v>14</v>
      </c>
      <c r="C21" s="36">
        <v>545166</v>
      </c>
      <c r="E21" s="37" t="s">
        <v>1907</v>
      </c>
      <c r="F21" s="36">
        <v>14</v>
      </c>
    </row>
    <row r="22" spans="2:6" ht="15.75" customHeight="1" x14ac:dyDescent="0.2">
      <c r="B22" s="35">
        <v>15</v>
      </c>
      <c r="C22" s="36">
        <v>551174</v>
      </c>
      <c r="E22" s="38" t="s">
        <v>1912</v>
      </c>
      <c r="F22" s="39">
        <v>15</v>
      </c>
    </row>
    <row r="23" spans="2:6" ht="15.75" customHeight="1" x14ac:dyDescent="0.2">
      <c r="B23" s="35">
        <v>16</v>
      </c>
      <c r="C23" s="36">
        <v>563190</v>
      </c>
    </row>
    <row r="24" spans="2:6" ht="15.75" customHeight="1" x14ac:dyDescent="0.2">
      <c r="B24" s="35">
        <v>17</v>
      </c>
      <c r="C24" s="36">
        <v>569198</v>
      </c>
    </row>
    <row r="25" spans="2:6" ht="15.75" customHeight="1" x14ac:dyDescent="0.2">
      <c r="B25" s="35">
        <v>18</v>
      </c>
      <c r="C25" s="36">
        <v>545182</v>
      </c>
    </row>
    <row r="26" spans="2:6" ht="15.75" customHeight="1" x14ac:dyDescent="0.2">
      <c r="B26" s="35">
        <v>19</v>
      </c>
      <c r="C26" s="36">
        <v>545190</v>
      </c>
    </row>
    <row r="27" spans="2:6" ht="15.75" customHeight="1" x14ac:dyDescent="0.2">
      <c r="B27" s="35">
        <v>20</v>
      </c>
      <c r="C27" s="36">
        <v>539190</v>
      </c>
    </row>
    <row r="28" spans="2:6" ht="15.75" customHeight="1" x14ac:dyDescent="0.2">
      <c r="B28" s="35">
        <v>21</v>
      </c>
      <c r="C28" s="36">
        <v>533190</v>
      </c>
    </row>
    <row r="29" spans="2:6" ht="15.75" customHeight="1" x14ac:dyDescent="0.2">
      <c r="B29" s="35">
        <v>22</v>
      </c>
      <c r="C29" s="36">
        <v>533182</v>
      </c>
    </row>
    <row r="30" spans="2:6" ht="15.75" customHeight="1" x14ac:dyDescent="0.2">
      <c r="B30" s="35">
        <v>23</v>
      </c>
      <c r="C30" s="36">
        <v>527182</v>
      </c>
    </row>
    <row r="31" spans="2:6" ht="15.75" customHeight="1" x14ac:dyDescent="0.2">
      <c r="B31" s="35">
        <v>24</v>
      </c>
      <c r="C31" s="36">
        <v>527174</v>
      </c>
    </row>
    <row r="32" spans="2:6" ht="15.75" customHeight="1" x14ac:dyDescent="0.2">
      <c r="B32" s="35">
        <v>25</v>
      </c>
      <c r="C32" s="36">
        <v>539174</v>
      </c>
    </row>
    <row r="33" spans="2:3" ht="15.75" customHeight="1" x14ac:dyDescent="0.2">
      <c r="B33" s="35">
        <v>26</v>
      </c>
      <c r="C33" s="36">
        <v>533166</v>
      </c>
    </row>
    <row r="34" spans="2:3" ht="15.75" customHeight="1" x14ac:dyDescent="0.2">
      <c r="B34" s="35">
        <v>27</v>
      </c>
      <c r="C34" s="36">
        <v>527158</v>
      </c>
    </row>
    <row r="35" spans="2:3" ht="15.75" customHeight="1" x14ac:dyDescent="0.2">
      <c r="B35" s="35">
        <v>28</v>
      </c>
      <c r="C35" s="36">
        <v>521166</v>
      </c>
    </row>
    <row r="36" spans="2:3" ht="15.75" customHeight="1" x14ac:dyDescent="0.2">
      <c r="B36" s="35">
        <v>29</v>
      </c>
      <c r="C36" s="36">
        <v>521174</v>
      </c>
    </row>
    <row r="37" spans="2:3" ht="15.75" customHeight="1" x14ac:dyDescent="0.2">
      <c r="B37" s="35">
        <v>30</v>
      </c>
      <c r="C37" s="36">
        <v>515166</v>
      </c>
    </row>
    <row r="38" spans="2:3" ht="15.75" customHeight="1" x14ac:dyDescent="0.2">
      <c r="B38" s="35">
        <v>31</v>
      </c>
      <c r="C38" s="36">
        <v>515158</v>
      </c>
    </row>
    <row r="39" spans="2:3" ht="15.75" customHeight="1" x14ac:dyDescent="0.2">
      <c r="B39" s="35">
        <v>32</v>
      </c>
      <c r="C39" s="36">
        <v>521150</v>
      </c>
    </row>
    <row r="40" spans="2:3" ht="15.75" customHeight="1" x14ac:dyDescent="0.2">
      <c r="B40" s="35">
        <v>33</v>
      </c>
      <c r="C40" s="36">
        <v>509150</v>
      </c>
    </row>
    <row r="41" spans="2:3" ht="15.75" customHeight="1" x14ac:dyDescent="0.2">
      <c r="B41" s="35">
        <v>34</v>
      </c>
      <c r="C41" s="36">
        <v>503150</v>
      </c>
    </row>
    <row r="42" spans="2:3" ht="15.75" customHeight="1" x14ac:dyDescent="0.2">
      <c r="B42" s="35">
        <v>35</v>
      </c>
      <c r="C42" s="36">
        <v>509158</v>
      </c>
    </row>
    <row r="43" spans="2:3" ht="15.75" customHeight="1" x14ac:dyDescent="0.2">
      <c r="B43" s="35">
        <v>36</v>
      </c>
      <c r="C43" s="36">
        <v>509166</v>
      </c>
    </row>
    <row r="44" spans="2:3" ht="15.75" customHeight="1" x14ac:dyDescent="0.2">
      <c r="B44" s="35">
        <v>37</v>
      </c>
      <c r="C44" s="36">
        <v>503158</v>
      </c>
    </row>
    <row r="45" spans="2:3" ht="15.75" customHeight="1" x14ac:dyDescent="0.2">
      <c r="B45" s="35">
        <v>38</v>
      </c>
      <c r="C45" s="36">
        <v>503142</v>
      </c>
    </row>
    <row r="46" spans="2:3" ht="15.75" customHeight="1" x14ac:dyDescent="0.2">
      <c r="B46" s="35">
        <v>39</v>
      </c>
      <c r="C46" s="36">
        <v>497142</v>
      </c>
    </row>
    <row r="47" spans="2:3" ht="15.75" customHeight="1" x14ac:dyDescent="0.2">
      <c r="B47" s="35">
        <v>40</v>
      </c>
      <c r="C47" s="36">
        <v>57281298</v>
      </c>
    </row>
    <row r="48" spans="2:3" ht="15.75" customHeight="1" x14ac:dyDescent="0.2">
      <c r="B48" s="35">
        <v>41</v>
      </c>
      <c r="C48" s="36">
        <v>57201203</v>
      </c>
    </row>
    <row r="49" spans="2:3" ht="15.75" customHeight="1" x14ac:dyDescent="0.2">
      <c r="B49" s="35">
        <v>42</v>
      </c>
      <c r="C49" s="36">
        <v>57781263</v>
      </c>
    </row>
    <row r="50" spans="2:3" ht="15.75" customHeight="1" x14ac:dyDescent="0.2">
      <c r="B50" s="35">
        <v>43</v>
      </c>
      <c r="C50" s="36">
        <v>57711503</v>
      </c>
    </row>
    <row r="51" spans="2:3" ht="15.75" customHeight="1" x14ac:dyDescent="0.2">
      <c r="B51" s="40">
        <v>44</v>
      </c>
      <c r="C51" s="39">
        <v>58041300</v>
      </c>
    </row>
    <row r="52" spans="2:3" ht="15.75" customHeight="1" x14ac:dyDescent="0.15"/>
    <row r="53" spans="2:3" ht="15.75" customHeight="1" x14ac:dyDescent="0.15"/>
    <row r="54" spans="2:3" ht="15.75" customHeight="1" x14ac:dyDescent="0.15"/>
    <row r="55" spans="2:3" ht="15.75" customHeight="1" x14ac:dyDescent="0.15"/>
    <row r="56" spans="2:3" ht="15.75" customHeight="1" x14ac:dyDescent="0.15"/>
    <row r="57" spans="2:3" ht="15.75" customHeight="1" x14ac:dyDescent="0.15"/>
    <row r="58" spans="2:3" ht="15.75" customHeight="1" x14ac:dyDescent="0.15"/>
    <row r="59" spans="2:3" ht="15.75" customHeight="1" x14ac:dyDescent="0.15"/>
    <row r="60" spans="2:3" ht="15.75" customHeight="1" x14ac:dyDescent="0.15"/>
    <row r="61" spans="2:3" ht="15.75" customHeight="1" x14ac:dyDescent="0.15"/>
    <row r="62" spans="2:3" ht="15.75" customHeight="1" x14ac:dyDescent="0.15"/>
    <row r="63" spans="2:3" ht="15.75" customHeight="1" x14ac:dyDescent="0.15"/>
    <row r="64" spans="2: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6">
    <mergeCell ref="F3:G3"/>
    <mergeCell ref="F4:G4"/>
    <mergeCell ref="A1:D1"/>
    <mergeCell ref="A2:D2"/>
    <mergeCell ref="A3:D3"/>
    <mergeCell ref="A4:D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Transfer</vt:lpstr>
      <vt:lpstr>Problems</vt:lpstr>
      <vt:lpstr>IDs Genera</vt:lpstr>
      <vt:lpstr>IDs Species</vt:lpstr>
      <vt:lpstr>Species</vt:lpstr>
      <vt:lpstr>Plot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M Szewczyk</cp:lastModifiedBy>
  <dcterms:modified xsi:type="dcterms:W3CDTF">2019-11-07T10:40:20Z</dcterms:modified>
</cp:coreProperties>
</file>